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ventis.mzg.government.bg:444/"/>
    </mc:Choice>
  </mc:AlternateContent>
  <bookViews>
    <workbookView xWindow="0" yWindow="0" windowWidth="28800" windowHeight="12495"/>
  </bookViews>
  <sheets>
    <sheet name="2022" sheetId="4" r:id="rId1"/>
  </sheets>
  <calcPr calcId="162913"/>
</workbook>
</file>

<file path=xl/calcChain.xml><?xml version="1.0" encoding="utf-8"?>
<calcChain xmlns="http://schemas.openxmlformats.org/spreadsheetml/2006/main">
  <c r="G7" i="4" l="1"/>
  <c r="M7" i="4" l="1"/>
  <c r="K7" i="4"/>
  <c r="I7" i="4"/>
  <c r="E7" i="4"/>
  <c r="M5" i="4" l="1"/>
  <c r="K5" i="4"/>
  <c r="I5" i="4"/>
  <c r="G5" i="4"/>
  <c r="C7" i="4" l="1"/>
  <c r="N17" i="4"/>
  <c r="L17" i="4"/>
  <c r="J16" i="4"/>
  <c r="H16" i="4"/>
  <c r="E5" i="4"/>
  <c r="F17" i="4" s="1"/>
  <c r="C5" i="4"/>
  <c r="D17" i="4" s="1"/>
  <c r="D6" i="4" l="1"/>
  <c r="L6" i="4"/>
  <c r="D11" i="4"/>
  <c r="L11" i="4"/>
  <c r="D16" i="4"/>
  <c r="L16" i="4"/>
  <c r="H17" i="4"/>
  <c r="F6" i="4"/>
  <c r="N6" i="4"/>
  <c r="F11" i="4"/>
  <c r="N11" i="4"/>
  <c r="F16" i="4"/>
  <c r="N16" i="4"/>
  <c r="J17" i="4"/>
  <c r="H6" i="4"/>
  <c r="H11" i="4"/>
  <c r="J6" i="4"/>
  <c r="J11" i="4"/>
  <c r="J5" i="4" l="1"/>
  <c r="F5" i="4"/>
  <c r="H5" i="4"/>
  <c r="L5" i="4"/>
  <c r="N5" i="4"/>
  <c r="D5" i="4"/>
</calcChain>
</file>

<file path=xl/sharedStrings.xml><?xml version="1.0" encoding="utf-8"?>
<sst xmlns="http://schemas.openxmlformats.org/spreadsheetml/2006/main" count="53" uniqueCount="36">
  <si>
    <t>№</t>
  </si>
  <si>
    <t>Начини на продажба</t>
  </si>
  <si>
    <t>СЗДП, Враца</t>
  </si>
  <si>
    <t>СЦДП,  Габрово</t>
  </si>
  <si>
    <t>СИДП, Шумен</t>
  </si>
  <si>
    <t>ЮИДП,  Сливен</t>
  </si>
  <si>
    <t>ЮЦДП, Смолян</t>
  </si>
  <si>
    <t>ЮЗДП, Благоевград</t>
  </si>
  <si>
    <t>количество, куб. м</t>
  </si>
  <si>
    <t>дял, %</t>
  </si>
  <si>
    <t>количество,         куб. м</t>
  </si>
  <si>
    <t>ПРОДАЖБА НА ДЪРВЕСИНА от ДГТ, ОБЩО:</t>
  </si>
  <si>
    <t>1.</t>
  </si>
  <si>
    <t xml:space="preserve">Продажба на стояща дървесина на корен - общо, в т.ч.: </t>
  </si>
  <si>
    <t>1.1.</t>
  </si>
  <si>
    <t xml:space="preserve">    чрез търгове с явно и тайно наддаване</t>
  </si>
  <si>
    <t xml:space="preserve"> </t>
  </si>
  <si>
    <t>1.2.</t>
  </si>
  <si>
    <t xml:space="preserve">        от тях за дългосрочни договори по чл. 116 от ЗГ</t>
  </si>
  <si>
    <t>1.3.</t>
  </si>
  <si>
    <t xml:space="preserve">    чрез електронни търгове</t>
  </si>
  <si>
    <t>1.4.</t>
  </si>
  <si>
    <t>2.</t>
  </si>
  <si>
    <t>Продажба на добита дървесина  - общо, в т.ч:</t>
  </si>
  <si>
    <t>2.1.</t>
  </si>
  <si>
    <t>2.2.</t>
  </si>
  <si>
    <t xml:space="preserve">         от тях за дългосрочни договори по чл. 116 от ЗГ</t>
  </si>
  <si>
    <t>2.3.</t>
  </si>
  <si>
    <t>2.4.</t>
  </si>
  <si>
    <t xml:space="preserve">    по ценоразпис на физически лица за лична употреба и ЮЛ и ЕТ</t>
  </si>
  <si>
    <t>3.</t>
  </si>
  <si>
    <t>Ползване на дървесина по чл. 193 от ЗГ</t>
  </si>
  <si>
    <t>4.</t>
  </si>
  <si>
    <t>Ползване на дървесина по чл. 116б от ЗГ</t>
  </si>
  <si>
    <t xml:space="preserve">    по ценоразпис на физически лица за лична употреба </t>
  </si>
  <si>
    <t>Отчетени продажби на дървесина, добита от горските територии - държавна собственост, управлявани от държавните предприятия по чл. 163 от Закона за горите, през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</si>
</sst>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_)"/>
  </numFmts>
  <fonts count="11" x14ac:knownFonts="1">
    <font>
      <sz val="11"/>
      <color theme="1"/>
      <name val="Calibri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9" fillId="0" borderId="0"/>
    <xf numFmtId="0" fontId="10" fillId="0" borderId="0"/>
  </cellStyleXfs>
  <cellXfs count="32">
    <xf numFmtId="0" fontId="0" fillId="0" borderId="0" xfId="0"/>
    <xf numFmtId="0" fontId="5" fillId="2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3" fontId="4" fillId="3" borderId="5" xfId="0" applyNumberFormat="1" applyFont="1" applyFill="1" applyBorder="1"/>
    <xf numFmtId="3" fontId="4" fillId="3" borderId="5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3" fontId="4" fillId="3" borderId="4" xfId="0" applyNumberFormat="1" applyFont="1" applyFill="1" applyBorder="1" applyAlignment="1">
      <alignment horizontal="right"/>
    </xf>
    <xf numFmtId="3" fontId="4" fillId="3" borderId="4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3" fontId="6" fillId="4" borderId="5" xfId="0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/>
    <xf numFmtId="0" fontId="7" fillId="2" borderId="5" xfId="0" applyFont="1" applyFill="1" applyBorder="1" applyAlignment="1">
      <alignment vertical="center" wrapText="1"/>
    </xf>
    <xf numFmtId="3" fontId="7" fillId="4" borderId="5" xfId="0" applyNumberFormat="1" applyFont="1" applyFill="1" applyBorder="1" applyAlignment="1">
      <alignment horizontal="right"/>
    </xf>
    <xf numFmtId="3" fontId="6" fillId="3" borderId="6" xfId="0" applyNumberFormat="1" applyFont="1" applyFill="1" applyBorder="1" applyAlignment="1"/>
    <xf numFmtId="3" fontId="6" fillId="3" borderId="4" xfId="0" applyNumberFormat="1" applyFont="1" applyFill="1" applyBorder="1" applyAlignment="1"/>
    <xf numFmtId="3" fontId="4" fillId="3" borderId="5" xfId="0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3" fontId="7" fillId="3" borderId="6" xfId="0" applyNumberFormat="1" applyFont="1" applyFill="1" applyBorder="1" applyAlignment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2"/>
    <cellStyle name="Normal 4" xfId="1"/>
    <cellStyle name="Percent 2" xfId="3"/>
    <cellStyle name="Нормален 3 2" xfId="5"/>
    <cellStyle name="Нормален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Normal="100" workbookViewId="0">
      <selection activeCell="S7" sqref="S7"/>
    </sheetView>
  </sheetViews>
  <sheetFormatPr defaultColWidth="9" defaultRowHeight="15" x14ac:dyDescent="0.25"/>
  <cols>
    <col min="1" max="1" width="5.140625" customWidth="1"/>
    <col min="2" max="2" width="56.7109375" customWidth="1"/>
    <col min="3" max="3" width="11.28515625" customWidth="1"/>
    <col min="4" max="4" width="5.85546875" customWidth="1"/>
    <col min="5" max="5" width="11.28515625" customWidth="1"/>
    <col min="6" max="6" width="5.85546875" customWidth="1"/>
    <col min="7" max="7" width="10.85546875" customWidth="1"/>
    <col min="8" max="8" width="5.85546875" customWidth="1"/>
    <col min="9" max="9" width="11.140625" customWidth="1"/>
    <col min="10" max="10" width="5.85546875" customWidth="1"/>
    <col min="11" max="11" width="11" customWidth="1"/>
    <col min="12" max="12" width="5.85546875" customWidth="1"/>
    <col min="13" max="13" width="11" customWidth="1"/>
    <col min="14" max="14" width="5.85546875" customWidth="1"/>
  </cols>
  <sheetData>
    <row r="1" spans="1:14" ht="44.25" customHeight="1" x14ac:dyDescent="0.25">
      <c r="A1" s="28" t="s">
        <v>35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3" spans="1:14" ht="36.75" customHeight="1" x14ac:dyDescent="0.25">
      <c r="A3" s="24" t="s">
        <v>0</v>
      </c>
      <c r="B3" s="26" t="s">
        <v>1</v>
      </c>
      <c r="C3" s="29" t="s">
        <v>2</v>
      </c>
      <c r="D3" s="30"/>
      <c r="E3" s="29" t="s">
        <v>3</v>
      </c>
      <c r="F3" s="30"/>
      <c r="G3" s="29" t="s">
        <v>4</v>
      </c>
      <c r="H3" s="30"/>
      <c r="I3" s="31" t="s">
        <v>7</v>
      </c>
      <c r="J3" s="31"/>
      <c r="K3" s="29" t="s">
        <v>6</v>
      </c>
      <c r="L3" s="30"/>
      <c r="M3" s="29" t="s">
        <v>5</v>
      </c>
      <c r="N3" s="30"/>
    </row>
    <row r="4" spans="1:14" ht="31.5" customHeight="1" x14ac:dyDescent="0.25">
      <c r="A4" s="25"/>
      <c r="B4" s="27"/>
      <c r="C4" s="1" t="s">
        <v>8</v>
      </c>
      <c r="D4" s="2" t="s">
        <v>9</v>
      </c>
      <c r="E4" s="1" t="s">
        <v>8</v>
      </c>
      <c r="F4" s="2" t="s">
        <v>9</v>
      </c>
      <c r="G4" s="1" t="s">
        <v>8</v>
      </c>
      <c r="H4" s="2" t="s">
        <v>9</v>
      </c>
      <c r="I4" s="1" t="s">
        <v>8</v>
      </c>
      <c r="J4" s="2" t="s">
        <v>9</v>
      </c>
      <c r="K4" s="1" t="s">
        <v>8</v>
      </c>
      <c r="L4" s="2" t="s">
        <v>9</v>
      </c>
      <c r="M4" s="1" t="s">
        <v>10</v>
      </c>
      <c r="N4" s="2" t="s">
        <v>9</v>
      </c>
    </row>
    <row r="5" spans="1:14" ht="23.25" customHeight="1" x14ac:dyDescent="0.25">
      <c r="A5" s="22" t="s">
        <v>11</v>
      </c>
      <c r="B5" s="23"/>
      <c r="C5" s="3">
        <f>SUM(C6,C11,C16,C17)</f>
        <v>620589.39999999991</v>
      </c>
      <c r="D5" s="4">
        <f>SUM(D6:D17)</f>
        <v>99.500000000000014</v>
      </c>
      <c r="E5" s="3">
        <f t="shared" ref="E5:G5" si="0">SUM(E6,E11,E16,E17)</f>
        <v>785787.59500000009</v>
      </c>
      <c r="F5" s="4">
        <f t="shared" ref="F5" si="1">SUM(F6:F17)</f>
        <v>100.09999999999998</v>
      </c>
      <c r="G5" s="3">
        <f t="shared" si="0"/>
        <v>1075812.8999999999</v>
      </c>
      <c r="H5" s="4">
        <f t="shared" ref="H5" si="2">SUM(H6:H17)</f>
        <v>100</v>
      </c>
      <c r="I5" s="3">
        <f t="shared" ref="I5" si="3">SUM(I6,I11,I16,I17)</f>
        <v>1465961.91</v>
      </c>
      <c r="J5" s="4">
        <f t="shared" ref="J5" si="4">SUM(J6:J17)</f>
        <v>99.999999999999986</v>
      </c>
      <c r="K5" s="3">
        <f t="shared" ref="K5" si="5">SUM(K6,K11,K16,K17)</f>
        <v>1689939.8</v>
      </c>
      <c r="L5" s="4">
        <f t="shared" ref="L5" si="6">SUM(L6:L17)</f>
        <v>100</v>
      </c>
      <c r="M5" s="3">
        <f t="shared" ref="M5" si="7">SUM(M6,M11,M16,M17)</f>
        <v>1450727.26</v>
      </c>
      <c r="N5" s="4">
        <f t="shared" ref="N5" si="8">SUM(N6:N17)</f>
        <v>100</v>
      </c>
    </row>
    <row r="6" spans="1:14" ht="26.25" customHeight="1" x14ac:dyDescent="0.25">
      <c r="A6" s="5" t="s">
        <v>12</v>
      </c>
      <c r="B6" s="6" t="s">
        <v>13</v>
      </c>
      <c r="C6" s="7">
        <v>441871.39999999997</v>
      </c>
      <c r="D6" s="8">
        <f>C6/C5*100-1</f>
        <v>70.201892910191518</v>
      </c>
      <c r="E6" s="7">
        <v>569379.91500000004</v>
      </c>
      <c r="F6" s="8">
        <f>E6/E5*100</f>
        <v>72.459773941837284</v>
      </c>
      <c r="G6" s="7">
        <v>667031.65</v>
      </c>
      <c r="H6" s="8">
        <f>G6/G5*100</f>
        <v>62.002570335417992</v>
      </c>
      <c r="I6" s="7">
        <v>1106841.5899999999</v>
      </c>
      <c r="J6" s="8">
        <f>I6/I5*100</f>
        <v>75.502752319124028</v>
      </c>
      <c r="K6" s="7">
        <v>1209539.8</v>
      </c>
      <c r="L6" s="8">
        <f>K6/K5*100</f>
        <v>71.572951888582068</v>
      </c>
      <c r="M6" s="7">
        <v>879713.90999999992</v>
      </c>
      <c r="N6" s="8">
        <f>M6/M5*100</f>
        <v>60.639510558311279</v>
      </c>
    </row>
    <row r="7" spans="1:14" ht="18.75" customHeight="1" x14ac:dyDescent="0.25">
      <c r="A7" s="9" t="s">
        <v>14</v>
      </c>
      <c r="B7" s="10" t="s">
        <v>15</v>
      </c>
      <c r="C7" s="11">
        <f>C6-C8-C9-C10</f>
        <v>293996.29999999993</v>
      </c>
      <c r="D7" s="12"/>
      <c r="E7" s="11">
        <f>E6-E8-E9-E10</f>
        <v>317372.51500000001</v>
      </c>
      <c r="F7" s="12" t="s">
        <v>16</v>
      </c>
      <c r="G7" s="11">
        <f>G6-G8-G9-G10</f>
        <v>509099.55</v>
      </c>
      <c r="H7" s="12" t="s">
        <v>16</v>
      </c>
      <c r="I7" s="11">
        <f>I6-I8-I9-I10</f>
        <v>787290.24</v>
      </c>
      <c r="J7" s="12" t="s">
        <v>16</v>
      </c>
      <c r="K7" s="11">
        <f>K6-K8-K9-K10</f>
        <v>657899.31000000006</v>
      </c>
      <c r="L7" s="12" t="s">
        <v>16</v>
      </c>
      <c r="M7" s="11">
        <f>M6-M8-M9-M10</f>
        <v>698973.30999999982</v>
      </c>
      <c r="N7" s="12"/>
    </row>
    <row r="8" spans="1:14" ht="18.75" customHeight="1" x14ac:dyDescent="0.25">
      <c r="A8" s="9" t="s">
        <v>17</v>
      </c>
      <c r="B8" s="13" t="s">
        <v>18</v>
      </c>
      <c r="C8" s="14">
        <v>35009.100000000006</v>
      </c>
      <c r="D8" s="21"/>
      <c r="E8" s="14">
        <v>107433.43</v>
      </c>
      <c r="F8" s="21"/>
      <c r="G8" s="14">
        <v>34209.800000000003</v>
      </c>
      <c r="H8" s="21"/>
      <c r="I8" s="14">
        <v>85236.58</v>
      </c>
      <c r="J8" s="21"/>
      <c r="K8" s="14">
        <v>51837.26</v>
      </c>
      <c r="L8" s="21"/>
      <c r="M8" s="14">
        <v>32891.35</v>
      </c>
      <c r="N8" s="15"/>
    </row>
    <row r="9" spans="1:14" ht="18.75" customHeight="1" x14ac:dyDescent="0.25">
      <c r="A9" s="9" t="s">
        <v>19</v>
      </c>
      <c r="B9" s="10" t="s">
        <v>20</v>
      </c>
      <c r="C9" s="14">
        <v>104181</v>
      </c>
      <c r="D9" s="15"/>
      <c r="E9" s="14">
        <v>144335.72</v>
      </c>
      <c r="F9" s="15"/>
      <c r="G9" s="14">
        <v>115920.3</v>
      </c>
      <c r="H9" s="15"/>
      <c r="I9" s="14">
        <v>148095.08000000002</v>
      </c>
      <c r="J9" s="15"/>
      <c r="K9" s="14">
        <v>335170.40999999997</v>
      </c>
      <c r="L9" s="15"/>
      <c r="M9" s="14">
        <v>147169.95000000001</v>
      </c>
      <c r="N9" s="15"/>
    </row>
    <row r="10" spans="1:14" ht="18.75" customHeight="1" x14ac:dyDescent="0.25">
      <c r="A10" s="9" t="s">
        <v>21</v>
      </c>
      <c r="B10" s="10" t="s">
        <v>34</v>
      </c>
      <c r="C10" s="11">
        <v>8685</v>
      </c>
      <c r="D10" s="16"/>
      <c r="E10" s="11">
        <v>238.25</v>
      </c>
      <c r="F10" s="16"/>
      <c r="G10" s="11">
        <v>7802</v>
      </c>
      <c r="H10" s="16"/>
      <c r="I10" s="11">
        <v>86219.689999999988</v>
      </c>
      <c r="J10" s="16"/>
      <c r="K10" s="11">
        <v>164632.82</v>
      </c>
      <c r="L10" s="16"/>
      <c r="M10" s="11">
        <v>679.3</v>
      </c>
      <c r="N10" s="16"/>
    </row>
    <row r="11" spans="1:14" ht="21.75" customHeight="1" x14ac:dyDescent="0.25">
      <c r="A11" s="5" t="s">
        <v>22</v>
      </c>
      <c r="B11" s="6" t="s">
        <v>23</v>
      </c>
      <c r="C11" s="17">
        <v>172298</v>
      </c>
      <c r="D11" s="4">
        <f>C11/C5*100</f>
        <v>27.763606661667122</v>
      </c>
      <c r="E11" s="17">
        <v>208138.96</v>
      </c>
      <c r="F11" s="4">
        <f>E11/E5*100</f>
        <v>26.487941693709221</v>
      </c>
      <c r="G11" s="17">
        <v>398816.79000000004</v>
      </c>
      <c r="H11" s="4">
        <f>G11/G5*100</f>
        <v>37.071203552216197</v>
      </c>
      <c r="I11" s="17">
        <v>342500.27999999997</v>
      </c>
      <c r="J11" s="4">
        <f>I11/I5*100</f>
        <v>23.363518360446349</v>
      </c>
      <c r="K11" s="17">
        <v>462345.09000000008</v>
      </c>
      <c r="L11" s="4">
        <f>K11/K5*100</f>
        <v>27.358672184654154</v>
      </c>
      <c r="M11" s="17">
        <v>554744.07000000007</v>
      </c>
      <c r="N11" s="4">
        <f>M11/M5*100</f>
        <v>38.239032607686717</v>
      </c>
    </row>
    <row r="12" spans="1:14" ht="18.75" customHeight="1" x14ac:dyDescent="0.25">
      <c r="A12" s="9" t="s">
        <v>24</v>
      </c>
      <c r="B12" s="10" t="s">
        <v>15</v>
      </c>
      <c r="C12" s="11">
        <v>42210</v>
      </c>
      <c r="D12" s="12"/>
      <c r="E12" s="11">
        <v>37805.319999999992</v>
      </c>
      <c r="F12" s="12"/>
      <c r="G12" s="11">
        <v>4030</v>
      </c>
      <c r="H12" s="12"/>
      <c r="I12" s="11">
        <v>128401.18</v>
      </c>
      <c r="J12" s="12" t="s">
        <v>16</v>
      </c>
      <c r="K12" s="11">
        <v>153937.08000000007</v>
      </c>
      <c r="L12" s="12" t="s">
        <v>16</v>
      </c>
      <c r="M12" s="11">
        <v>125572.38000000012</v>
      </c>
      <c r="N12" s="12"/>
    </row>
    <row r="13" spans="1:14" ht="18.75" customHeight="1" x14ac:dyDescent="0.25">
      <c r="A13" s="18" t="s">
        <v>25</v>
      </c>
      <c r="B13" s="13" t="s">
        <v>26</v>
      </c>
      <c r="C13" s="14">
        <v>27765</v>
      </c>
      <c r="D13" s="15"/>
      <c r="E13" s="14">
        <v>31400.909999999996</v>
      </c>
      <c r="F13" s="15"/>
      <c r="G13" s="14">
        <v>67186.7</v>
      </c>
      <c r="H13" s="15"/>
      <c r="I13" s="14">
        <v>0</v>
      </c>
      <c r="J13" s="15"/>
      <c r="K13" s="14">
        <v>0</v>
      </c>
      <c r="L13" s="15"/>
      <c r="M13" s="14">
        <v>0</v>
      </c>
      <c r="N13" s="15"/>
    </row>
    <row r="14" spans="1:14" ht="18.75" customHeight="1" x14ac:dyDescent="0.25">
      <c r="A14" s="9" t="s">
        <v>27</v>
      </c>
      <c r="B14" s="10" t="s">
        <v>20</v>
      </c>
      <c r="C14" s="11">
        <v>19419</v>
      </c>
      <c r="D14" s="15"/>
      <c r="E14" s="11">
        <v>48816.72</v>
      </c>
      <c r="F14" s="15"/>
      <c r="G14" s="11">
        <v>37508.9</v>
      </c>
      <c r="H14" s="15"/>
      <c r="I14" s="11">
        <v>37155.1</v>
      </c>
      <c r="J14" s="15"/>
      <c r="K14" s="11">
        <v>199649.01</v>
      </c>
      <c r="L14" s="15"/>
      <c r="M14" s="11">
        <v>180354.58</v>
      </c>
      <c r="N14" s="15"/>
    </row>
    <row r="15" spans="1:14" ht="27" customHeight="1" x14ac:dyDescent="0.25">
      <c r="A15" s="9" t="s">
        <v>28</v>
      </c>
      <c r="B15" s="10" t="s">
        <v>29</v>
      </c>
      <c r="C15" s="11">
        <v>82904</v>
      </c>
      <c r="D15" s="16"/>
      <c r="E15" s="11">
        <v>90116.01</v>
      </c>
      <c r="F15" s="16"/>
      <c r="G15" s="11">
        <v>290091.19</v>
      </c>
      <c r="H15" s="16" t="s">
        <v>16</v>
      </c>
      <c r="I15" s="11">
        <v>176944</v>
      </c>
      <c r="J15" s="16"/>
      <c r="K15" s="11">
        <v>108759</v>
      </c>
      <c r="L15" s="16"/>
      <c r="M15" s="11">
        <v>248817.11</v>
      </c>
      <c r="N15" s="16"/>
    </row>
    <row r="16" spans="1:14" ht="17.25" customHeight="1" x14ac:dyDescent="0.25">
      <c r="A16" s="19" t="s">
        <v>30</v>
      </c>
      <c r="B16" s="20" t="s">
        <v>31</v>
      </c>
      <c r="C16" s="17">
        <v>6150</v>
      </c>
      <c r="D16" s="4">
        <f>C16/C5*100</f>
        <v>0.9909934007896366</v>
      </c>
      <c r="E16" s="17">
        <v>7590.42</v>
      </c>
      <c r="F16" s="4">
        <f>E16/E5*100+0.1</f>
        <v>1.0659633275325504</v>
      </c>
      <c r="G16" s="17">
        <v>9571.26</v>
      </c>
      <c r="H16" s="4">
        <f>G16/G5*100</f>
        <v>0.88967700610394251</v>
      </c>
      <c r="I16" s="17">
        <v>15721.840000000002</v>
      </c>
      <c r="J16" s="4">
        <f>I16/I5*100</f>
        <v>1.0724589699605498</v>
      </c>
      <c r="K16" s="17">
        <v>15915.640000000003</v>
      </c>
      <c r="L16" s="4">
        <f>K16/K5*100</f>
        <v>0.94178739384681054</v>
      </c>
      <c r="M16" s="17">
        <v>15061.240000000002</v>
      </c>
      <c r="N16" s="4">
        <f>M16/M5*100</f>
        <v>1.0381854960111525</v>
      </c>
    </row>
    <row r="17" spans="1:14" ht="17.25" customHeight="1" x14ac:dyDescent="0.25">
      <c r="A17" s="19" t="s">
        <v>32</v>
      </c>
      <c r="B17" s="20" t="s">
        <v>33</v>
      </c>
      <c r="C17" s="17">
        <v>270</v>
      </c>
      <c r="D17" s="4">
        <f>C17/C5*100+0.5</f>
        <v>0.54350702735174017</v>
      </c>
      <c r="E17" s="17">
        <v>678.3</v>
      </c>
      <c r="F17" s="4">
        <f>E17/E5*100</f>
        <v>8.6321036920925159E-2</v>
      </c>
      <c r="G17" s="17">
        <v>393.2</v>
      </c>
      <c r="H17" s="4">
        <f>G17/G5*100</f>
        <v>3.6549106261878808E-2</v>
      </c>
      <c r="I17" s="17">
        <v>898.20000000000016</v>
      </c>
      <c r="J17" s="4">
        <f>I17/I5*100</f>
        <v>6.1270350469065066E-2</v>
      </c>
      <c r="K17" s="17">
        <v>2139.27</v>
      </c>
      <c r="L17" s="4">
        <f>K17/K5*100</f>
        <v>0.12658853291697136</v>
      </c>
      <c r="M17" s="17">
        <v>1208.04</v>
      </c>
      <c r="N17" s="4">
        <f>M17/M5*100</f>
        <v>8.3271337990850194E-2</v>
      </c>
    </row>
  </sheetData>
  <mergeCells count="10">
    <mergeCell ref="A5:B5"/>
    <mergeCell ref="A1:N1"/>
    <mergeCell ref="A3:A4"/>
    <mergeCell ref="B3:B4"/>
    <mergeCell ref="C3:D3"/>
    <mergeCell ref="E3:F3"/>
    <mergeCell ref="G3:H3"/>
    <mergeCell ref="I3:J3"/>
    <mergeCell ref="K3:L3"/>
    <mergeCell ref="M3:N3"/>
  </mergeCells>
  <pageMargins left="0.43307086614173201" right="0.118110236220472" top="0.74803149606299202" bottom="0.74803149606299202" header="0.31496062992126" footer="0.31496062992126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M. Velichkova</dc:creator>
  <cp:lastModifiedBy>Oleg S. Iliev</cp:lastModifiedBy>
  <cp:lastPrinted>2022-04-14T12:53:34Z</cp:lastPrinted>
  <dcterms:created xsi:type="dcterms:W3CDTF">2020-08-13T14:27:00Z</dcterms:created>
  <dcterms:modified xsi:type="dcterms:W3CDTF">2023-03-28T08:24:13Z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