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190" windowHeight="12315" tabRatio="946" activeTab="0"/>
  </bookViews>
  <sheets>
    <sheet name="Sheet2" sheetId="1" r:id="rId1"/>
    <sheet name="Sheet1" sheetId="2" r:id="rId2"/>
  </sheets>
  <definedNames>
    <definedName name="_xlnm._FilterDatabase" localSheetId="0" hidden="1">'Sheet2'!$B$1:$B$816</definedName>
    <definedName name="_xlnm.Print_Area" localSheetId="0">'Sheet2'!$A$1:$H$816</definedName>
  </definedNames>
  <calcPr fullCalcOnLoad="1"/>
</workbook>
</file>

<file path=xl/sharedStrings.xml><?xml version="1.0" encoding="utf-8"?>
<sst xmlns="http://schemas.openxmlformats.org/spreadsheetml/2006/main" count="1004" uniqueCount="207">
  <si>
    <t>Инвентаризирани фиданки</t>
  </si>
  <si>
    <t>В това число:</t>
  </si>
  <si>
    <t>хил. бр.</t>
  </si>
  <si>
    <t>годни за залесяване, хил. бр.</t>
  </si>
  <si>
    <t>остават за доотглежда-не, хил. бр.</t>
  </si>
  <si>
    <t xml:space="preserve"> </t>
  </si>
  <si>
    <t>Вид на фиданките</t>
  </si>
  <si>
    <t>ЕДНОГОДИШНИ</t>
  </si>
  <si>
    <t>Птиче грозде</t>
  </si>
  <si>
    <t>ОБЩО ДВЕГОДИШНИ</t>
  </si>
  <si>
    <t>ОБЩО ЧЕТИРИГОДИШНИ</t>
  </si>
  <si>
    <t>ОБЩО ПЕТГОДИШНИ</t>
  </si>
  <si>
    <t>ДВЕГОДИШНИ</t>
  </si>
  <si>
    <t>ТРИГОДИШНИ</t>
  </si>
  <si>
    <t>ЧЕТИРИГОДИШНИ</t>
  </si>
  <si>
    <t>ПЕТГОДИШНИ</t>
  </si>
  <si>
    <t>Бор черен</t>
  </si>
  <si>
    <t>Кедър атласки</t>
  </si>
  <si>
    <t>Смърч обикновен</t>
  </si>
  <si>
    <t>Смърч сребрист</t>
  </si>
  <si>
    <t>Джанка</t>
  </si>
  <si>
    <t>Дъб червен</t>
  </si>
  <si>
    <t>Кестен обикновен</t>
  </si>
  <si>
    <t>Киселица</t>
  </si>
  <si>
    <t>Круша дива</t>
  </si>
  <si>
    <t>Шестил</t>
  </si>
  <si>
    <t>Бор бял</t>
  </si>
  <si>
    <t>Ела обикновена</t>
  </si>
  <si>
    <t>І.</t>
  </si>
  <si>
    <t>ІІ.</t>
  </si>
  <si>
    <t>Акация бяла</t>
  </si>
  <si>
    <t>Дъб космат</t>
  </si>
  <si>
    <t>Дъб летен</t>
  </si>
  <si>
    <t>Кестен конски</t>
  </si>
  <si>
    <t>Липа сребролистна</t>
  </si>
  <si>
    <t>Ясен планински</t>
  </si>
  <si>
    <t>Офика</t>
  </si>
  <si>
    <t>Махалебка</t>
  </si>
  <si>
    <t>ШЕСТГОДИШНИ</t>
  </si>
  <si>
    <t>ІІІ.</t>
  </si>
  <si>
    <t>ІV.</t>
  </si>
  <si>
    <t>V.</t>
  </si>
  <si>
    <t>Кипарис аризонски</t>
  </si>
  <si>
    <t>Кипарис обикновен</t>
  </si>
  <si>
    <t>Туя източна</t>
  </si>
  <si>
    <t>ХРАСТИ</t>
  </si>
  <si>
    <t>Кисел трън</t>
  </si>
  <si>
    <t>ИГЛОЛИСТНИ</t>
  </si>
  <si>
    <t>ШИРОКОЛИСТНИ</t>
  </si>
  <si>
    <t>Ясен полски</t>
  </si>
  <si>
    <t>Албиция</t>
  </si>
  <si>
    <t>Р Е К А П И Т У Л А Ц И Я</t>
  </si>
  <si>
    <t>Ела испанска</t>
  </si>
  <si>
    <t>Дъб благун</t>
  </si>
  <si>
    <t>Дъб цер</t>
  </si>
  <si>
    <t>Явор ясенолистен</t>
  </si>
  <si>
    <t>Дюла японска</t>
  </si>
  <si>
    <t>Скоруша</t>
  </si>
  <si>
    <t>ОБЩО ШЕСТГОДИШНИ</t>
  </si>
  <si>
    <t>ОБЩО СЕМЕНИЩНИ</t>
  </si>
  <si>
    <t xml:space="preserve">    </t>
  </si>
  <si>
    <t>VІІ.</t>
  </si>
  <si>
    <t>в това число:</t>
  </si>
  <si>
    <t>Туя западна</t>
  </si>
  <si>
    <t>Арония</t>
  </si>
  <si>
    <t>Кедър хималайски</t>
  </si>
  <si>
    <t>Орех обикновен</t>
  </si>
  <si>
    <t>Пираканта</t>
  </si>
  <si>
    <t>ОБЩО СЕДЕМГОДИШНИ</t>
  </si>
  <si>
    <t>СЕДЕМГОДИШНИ</t>
  </si>
  <si>
    <t>за инвентаризация на посевите в държавните горски разсадници</t>
  </si>
  <si>
    <t xml:space="preserve">Nо по ред </t>
  </si>
  <si>
    <t xml:space="preserve">Засети семена </t>
  </si>
  <si>
    <t>В СЕМЕНИЩА НА ОТКРИТО</t>
  </si>
  <si>
    <t>Китайски мехурник</t>
  </si>
  <si>
    <t>ОБЩО :</t>
  </si>
  <si>
    <t>В ОРАНЖЕРИИ И ПАРНИЦИ</t>
  </si>
  <si>
    <t>ОСЕМГОДИШНИ</t>
  </si>
  <si>
    <t xml:space="preserve">ОБОБЩИТЕЛЕН  ПРОТОКОЛ </t>
  </si>
  <si>
    <t>Лавровишна</t>
  </si>
  <si>
    <t>Ела кавказка</t>
  </si>
  <si>
    <t>VІІІ.</t>
  </si>
  <si>
    <t>Ела сребриста</t>
  </si>
  <si>
    <t>СЗДП - ВРАЦА</t>
  </si>
  <si>
    <t>СЦДП - ГАБРОВО</t>
  </si>
  <si>
    <t>ЮЗДП - БЛАГОЕВГРАД</t>
  </si>
  <si>
    <t>ЮЦДП - СМОЛЯН</t>
  </si>
  <si>
    <t>ЮИДП - СЛИВЕН</t>
  </si>
  <si>
    <t xml:space="preserve">Смърч обикновен </t>
  </si>
  <si>
    <t xml:space="preserve">ИГЛОЛИСТНИ </t>
  </si>
  <si>
    <t xml:space="preserve">VІ. </t>
  </si>
  <si>
    <t xml:space="preserve">Ела обикновена </t>
  </si>
  <si>
    <t>ДЕВЕТГОДИШНИ</t>
  </si>
  <si>
    <t>СИДП - ШУМЕН</t>
  </si>
  <si>
    <t xml:space="preserve">Явор обикновен </t>
  </si>
  <si>
    <t>м</t>
  </si>
  <si>
    <t>кг</t>
  </si>
  <si>
    <t>бр./м</t>
  </si>
  <si>
    <t>остават за доотглеж-дане, хил. бр.</t>
  </si>
  <si>
    <t xml:space="preserve">Дрян обикновен </t>
  </si>
  <si>
    <t>ІХ.</t>
  </si>
  <si>
    <t>ВСИЧКО иглолистни</t>
  </si>
  <si>
    <t>ВСИЧКО храсти</t>
  </si>
  <si>
    <t>ВСИЧКО широколистни</t>
  </si>
  <si>
    <t>Гледичия тришипна</t>
  </si>
  <si>
    <t>VІІІ</t>
  </si>
  <si>
    <t>Бреза обикновена</t>
  </si>
  <si>
    <t>Приложение № 15</t>
  </si>
  <si>
    <t>към чл. 35, ал. 3</t>
  </si>
  <si>
    <t>Х.</t>
  </si>
  <si>
    <t>ДЕСЕТГОДИШНИ</t>
  </si>
  <si>
    <t xml:space="preserve">Дъб зимен </t>
  </si>
  <si>
    <t>ОБЩО ЕДНОГОДИШНИ</t>
  </si>
  <si>
    <t>Платан източен</t>
  </si>
  <si>
    <t>Дървовидна ружа</t>
  </si>
  <si>
    <t>ЮЗДП - БЛАГОЕВГРАД m2</t>
  </si>
  <si>
    <t xml:space="preserve">X. </t>
  </si>
  <si>
    <t>VIII.</t>
  </si>
  <si>
    <t xml:space="preserve">ОБЩО ДЕСЕТГОДИШНИ </t>
  </si>
  <si>
    <t xml:space="preserve">Аморфа </t>
  </si>
  <si>
    <t>Златен дъжд</t>
  </si>
  <si>
    <t>Мукина</t>
  </si>
  <si>
    <t>XІ.</t>
  </si>
  <si>
    <t>ХІІ.</t>
  </si>
  <si>
    <t>Череша обикновена/ дива</t>
  </si>
  <si>
    <t>Люляк</t>
  </si>
  <si>
    <t>ОБЩО ДЕВЕТГОДИШНИ</t>
  </si>
  <si>
    <t>ЕДИНАДЕСЕТГОДИШНИ</t>
  </si>
  <si>
    <t>ДВАНАДЕСЕТГОДИШНИ</t>
  </si>
  <si>
    <t>ТРИНАДЕСЕТГОДИШНИ</t>
  </si>
  <si>
    <t xml:space="preserve">Платан източен </t>
  </si>
  <si>
    <t>ОБЩО ТРИНАДЕСЕТГОДИШНИ</t>
  </si>
  <si>
    <t>VII.</t>
  </si>
  <si>
    <t>XIII.</t>
  </si>
  <si>
    <t>ІI.</t>
  </si>
  <si>
    <t>VI.</t>
  </si>
  <si>
    <t>Дугласка зелена</t>
  </si>
  <si>
    <t xml:space="preserve">Бук обикновен </t>
  </si>
  <si>
    <t>ЧЕТИРИНАДЕСЕТГОДИШНИ</t>
  </si>
  <si>
    <t>ОБЩО ЧЕТИРИНАДЕСЕТГОДИШНИ</t>
  </si>
  <si>
    <t>ЮЦДП - СМОЛЯН m2</t>
  </si>
  <si>
    <t>Пауловня</t>
  </si>
  <si>
    <t>Дрян обикновен</t>
  </si>
  <si>
    <t>Ела гръцка</t>
  </si>
  <si>
    <t>XIV.</t>
  </si>
  <si>
    <t>ІII.</t>
  </si>
  <si>
    <t>I.</t>
  </si>
  <si>
    <t>Туя златиста</t>
  </si>
  <si>
    <t>ХV.</t>
  </si>
  <si>
    <t>ПЕТНАДЕСЕТГОДИШНИ</t>
  </si>
  <si>
    <t>ОБЩО ПЕТНАДЕСЕТГОДИШНИ</t>
  </si>
  <si>
    <t>Липа дребнолистна</t>
  </si>
  <si>
    <t>Котонеастър</t>
  </si>
  <si>
    <t>XV.</t>
  </si>
  <si>
    <t>ХVI.</t>
  </si>
  <si>
    <t>ШЕСТНАДЕСЕТГОДИШНИ</t>
  </si>
  <si>
    <t>ОБЩО ШЕСТНАДЕСЕТГОДИШНИ</t>
  </si>
  <si>
    <t>XVI.</t>
  </si>
  <si>
    <t>Клек</t>
  </si>
  <si>
    <t>Елша черна</t>
  </si>
  <si>
    <t>Магнолия вечнозелена</t>
  </si>
  <si>
    <t>Люляк индийски</t>
  </si>
  <si>
    <t>II.</t>
  </si>
  <si>
    <t>IХ.</t>
  </si>
  <si>
    <t xml:space="preserve">XI. </t>
  </si>
  <si>
    <t>ХVII.</t>
  </si>
  <si>
    <t>СЕДЕМНАДЕСЕТГОДИШНИ</t>
  </si>
  <si>
    <t>ОБЩО СЕДЕМНАДЕСЕТГОДИШНИ</t>
  </si>
  <si>
    <t>Платан западен</t>
  </si>
  <si>
    <r>
      <t xml:space="preserve">Кипарис </t>
    </r>
    <r>
      <rPr>
        <b/>
        <sz val="11"/>
        <rFont val="Calibri"/>
        <family val="2"/>
      </rPr>
      <t>обикновен</t>
    </r>
  </si>
  <si>
    <t>XVII.</t>
  </si>
  <si>
    <t>III.</t>
  </si>
  <si>
    <t xml:space="preserve">XII. </t>
  </si>
  <si>
    <t>ХVIII.</t>
  </si>
  <si>
    <t>ОСЕМНАДЕСЕТГОДИШНИ</t>
  </si>
  <si>
    <t>ОБЩО ОСЕМНАДЕСЕТГОДИШНИ</t>
  </si>
  <si>
    <t>XVIII.</t>
  </si>
  <si>
    <t xml:space="preserve">ЮЦДП - СМОЛЯН </t>
  </si>
  <si>
    <t>IV.</t>
  </si>
  <si>
    <t>ОБЩО ОСЕМГОДИШНИ</t>
  </si>
  <si>
    <t>Габър келяв</t>
  </si>
  <si>
    <t>Мура черна</t>
  </si>
  <si>
    <t>Хибискус</t>
  </si>
  <si>
    <t>Котонеастър дамеров</t>
  </si>
  <si>
    <t>Дървовидна хвойна</t>
  </si>
  <si>
    <t>ОТДЕЛ "ДЪРЖАВНИ ГОРСКИ ПРЕДПРИЯТИЯ" В МЗм</t>
  </si>
  <si>
    <t xml:space="preserve"> от м. септември 2022 г.</t>
  </si>
  <si>
    <t>IІ.</t>
  </si>
  <si>
    <t>VII</t>
  </si>
  <si>
    <t>IX.</t>
  </si>
  <si>
    <t>ХI.</t>
  </si>
  <si>
    <t>ОБЩО ЕДИНАДЕСЕТГОДИШНИ</t>
  </si>
  <si>
    <t>ОБЩО  ДВАНАДЕСЕТГОДИШНИ</t>
  </si>
  <si>
    <t xml:space="preserve">XIII. </t>
  </si>
  <si>
    <t>ХIII.</t>
  </si>
  <si>
    <t>ДЕВЕТНАДЕСЕТГОДИШНИ</t>
  </si>
  <si>
    <t>ХIХ.</t>
  </si>
  <si>
    <t>ОБЩО ДЕВЕТНАДЕСЕТГОДИШНИ</t>
  </si>
  <si>
    <t>XIX.</t>
  </si>
  <si>
    <t>Гинко билоба</t>
  </si>
  <si>
    <t>Глог</t>
  </si>
  <si>
    <t>ЮЦДП - Смолян</t>
  </si>
  <si>
    <t>Копривка</t>
  </si>
  <si>
    <t>Мъждрян</t>
  </si>
  <si>
    <t>ОБЩО ТРИГОДИШНИ</t>
  </si>
  <si>
    <t>Дива череша</t>
  </si>
  <si>
    <t>Японска дюла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</si>
</sst>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;\-&quot;лв&quot;#,##0"/>
    <numFmt numFmtId="173" formatCode="&quot;лв&quot;#,##0;[Red]\-&quot;лв&quot;#,##0"/>
    <numFmt numFmtId="174" formatCode="&quot;лв&quot;#,##0.00;\-&quot;лв&quot;#,##0.00"/>
    <numFmt numFmtId="175" formatCode="&quot;лв&quot;#,##0.00;[Red]\-&quot;лв&quot;#,##0.00"/>
    <numFmt numFmtId="176" formatCode="_-&quot;лв&quot;* #,##0_-;\-&quot;лв&quot;* #,##0_-;_-&quot;лв&quot;* &quot;-&quot;_-;_-@_-"/>
    <numFmt numFmtId="177" formatCode="_-* #,##0_-;\-* #,##0_-;_-* &quot;-&quot;_-;_-@_-"/>
    <numFmt numFmtId="178" formatCode="_-&quot;лв&quot;* #,##0.00_-;\-&quot;лв&quot;* #,##0.00_-;_-&quot;лв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[$€-2]\ #,##0.00_);[Red]\([$€-2]\ #,##0.00\)"/>
    <numFmt numFmtId="185" formatCode="0.000"/>
    <numFmt numFmtId="186" formatCode="_-* #,##0.0\ _л_в_-;\-* #,##0.0\ _л_в_-;_-* &quot;-&quot;??\ _л_в_-;_-@_-"/>
    <numFmt numFmtId="187" formatCode="#,##0.0"/>
    <numFmt numFmtId="188" formatCode="0.00000"/>
    <numFmt numFmtId="189" formatCode="0.0000"/>
    <numFmt numFmtId="190" formatCode="_-* #,##0.00\ _ë_â_-;\-* #,##0.00\ _ë_â_-;_-* &quot;-&quot;??\ _ë_â_-;_-@_-"/>
    <numFmt numFmtId="191" formatCode="_-* #,##0.000\ _л_в_-;\-* #,##0.000\ _л_в_-;_-* &quot;-&quot;??\ _л_в_-;_-@_-"/>
    <numFmt numFmtId="192" formatCode="0.00;[Red]0.00"/>
    <numFmt numFmtId="193" formatCode="_-* #,##0.0000\ _л_в_-;\-* #,##0.0000\ _л_в_-;_-* &quot;-&quot;??\ _л_в_-;_-@_-"/>
    <numFmt numFmtId="194" formatCode="_-* #,##0\ _л_в_-;\-* #,##0\ _л_в_-;_-* &quot;-&quot;??\ _л_в_-;_-@_-"/>
    <numFmt numFmtId="195" formatCode="0.0;[Red]0.0"/>
    <numFmt numFmtId="196" formatCode="0;[Red]0"/>
    <numFmt numFmtId="197" formatCode="#,##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0">
    <xf numFmtId="0" fontId="0" fillId="0" borderId="0" xfId="0" applyAlignment="1">
      <alignment/>
    </xf>
    <xf numFmtId="0" fontId="21" fillId="0" borderId="0" xfId="0" applyFont="1" applyFill="1" applyAlignment="1">
      <alignment horizontal="center"/>
    </xf>
    <xf numFmtId="2" fontId="21" fillId="0" borderId="0" xfId="0" applyNumberFormat="1" applyFont="1" applyFill="1" applyAlignment="1">
      <alignment horizontal="right"/>
    </xf>
    <xf numFmtId="1" fontId="21" fillId="0" borderId="0" xfId="0" applyNumberFormat="1" applyFont="1" applyFill="1" applyAlignment="1">
      <alignment horizontal="right"/>
    </xf>
    <xf numFmtId="185" fontId="21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/>
    </xf>
    <xf numFmtId="185" fontId="21" fillId="0" borderId="0" xfId="0" applyNumberFormat="1" applyFont="1" applyFill="1" applyAlignment="1">
      <alignment/>
    </xf>
    <xf numFmtId="0" fontId="21" fillId="0" borderId="0" xfId="0" applyFont="1" applyFill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horizontal="center" vertical="top" wrapText="1"/>
    </xf>
    <xf numFmtId="0" fontId="21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right" vertical="center" wrapText="1"/>
    </xf>
    <xf numFmtId="185" fontId="3" fillId="0" borderId="13" xfId="0" applyNumberFormat="1" applyFont="1" applyFill="1" applyBorder="1" applyAlignment="1">
      <alignment horizontal="right" vertical="center" wrapText="1"/>
    </xf>
    <xf numFmtId="185" fontId="3" fillId="0" borderId="14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right" vertical="center" wrapText="1"/>
    </xf>
    <xf numFmtId="185" fontId="3" fillId="0" borderId="15" xfId="0" applyNumberFormat="1" applyFont="1" applyFill="1" applyBorder="1" applyAlignment="1">
      <alignment horizontal="right" vertical="center" wrapText="1"/>
    </xf>
    <xf numFmtId="185" fontId="3" fillId="0" borderId="16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right" vertical="center" wrapText="1"/>
    </xf>
    <xf numFmtId="1" fontId="3" fillId="0" borderId="17" xfId="0" applyNumberFormat="1" applyFont="1" applyFill="1" applyBorder="1" applyAlignment="1">
      <alignment horizontal="right" vertical="center" wrapText="1"/>
    </xf>
    <xf numFmtId="185" fontId="3" fillId="0" borderId="17" xfId="0" applyNumberFormat="1" applyFont="1" applyFill="1" applyBorder="1" applyAlignment="1">
      <alignment horizontal="right" vertical="center" wrapText="1"/>
    </xf>
    <xf numFmtId="185" fontId="3" fillId="0" borderId="18" xfId="0" applyNumberFormat="1" applyFont="1" applyFill="1" applyBorder="1" applyAlignment="1">
      <alignment horizontal="right" vertical="center" wrapText="1"/>
    </xf>
    <xf numFmtId="2" fontId="21" fillId="0" borderId="19" xfId="0" applyNumberFormat="1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right" vertical="center" wrapText="1"/>
    </xf>
    <xf numFmtId="1" fontId="21" fillId="0" borderId="19" xfId="0" applyNumberFormat="1" applyFont="1" applyFill="1" applyBorder="1" applyAlignment="1">
      <alignment horizontal="right" vertical="top" wrapText="1"/>
    </xf>
    <xf numFmtId="185" fontId="21" fillId="0" borderId="19" xfId="0" applyNumberFormat="1" applyFont="1" applyFill="1" applyBorder="1" applyAlignment="1">
      <alignment horizontal="right" vertical="center" wrapText="1"/>
    </xf>
    <xf numFmtId="185" fontId="21" fillId="0" borderId="2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right" vertical="center" wrapText="1"/>
    </xf>
    <xf numFmtId="185" fontId="21" fillId="0" borderId="10" xfId="0" applyNumberFormat="1" applyFont="1" applyFill="1" applyBorder="1" applyAlignment="1">
      <alignment horizontal="right" vertical="center" wrapText="1"/>
    </xf>
    <xf numFmtId="185" fontId="21" fillId="0" borderId="21" xfId="0" applyNumberFormat="1" applyFont="1" applyFill="1" applyBorder="1" applyAlignment="1">
      <alignment horizontal="right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right" vertical="center" wrapText="1"/>
    </xf>
    <xf numFmtId="1" fontId="3" fillId="0" borderId="22" xfId="0" applyNumberFormat="1" applyFont="1" applyFill="1" applyBorder="1" applyAlignment="1">
      <alignment horizontal="right" vertical="top" wrapText="1"/>
    </xf>
    <xf numFmtId="185" fontId="3" fillId="0" borderId="22" xfId="0" applyNumberFormat="1" applyFont="1" applyFill="1" applyBorder="1" applyAlignment="1">
      <alignment horizontal="right" vertical="center" wrapText="1"/>
    </xf>
    <xf numFmtId="185" fontId="3" fillId="0" borderId="23" xfId="0" applyNumberFormat="1" applyFont="1" applyFill="1" applyBorder="1" applyAlignment="1">
      <alignment horizontal="righ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right" vertical="center" wrapText="1"/>
    </xf>
    <xf numFmtId="1" fontId="21" fillId="0" borderId="24" xfId="0" applyNumberFormat="1" applyFont="1" applyFill="1" applyBorder="1" applyAlignment="1">
      <alignment horizontal="right" vertical="top" wrapText="1"/>
    </xf>
    <xf numFmtId="185" fontId="21" fillId="0" borderId="24" xfId="0" applyNumberFormat="1" applyFont="1" applyFill="1" applyBorder="1" applyAlignment="1">
      <alignment horizontal="right" vertical="center" wrapText="1"/>
    </xf>
    <xf numFmtId="185" fontId="21" fillId="0" borderId="25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2" fontId="21" fillId="0" borderId="24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center" wrapText="1"/>
    </xf>
    <xf numFmtId="1" fontId="21" fillId="0" borderId="10" xfId="0" applyNumberFormat="1" applyFont="1" applyFill="1" applyBorder="1" applyAlignment="1">
      <alignment horizontal="right" vertical="top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right" vertical="center" wrapText="1"/>
    </xf>
    <xf numFmtId="1" fontId="21" fillId="0" borderId="15" xfId="0" applyNumberFormat="1" applyFont="1" applyFill="1" applyBorder="1" applyAlignment="1">
      <alignment horizontal="right" vertical="top" wrapText="1"/>
    </xf>
    <xf numFmtId="185" fontId="21" fillId="0" borderId="15" xfId="0" applyNumberFormat="1" applyFont="1" applyFill="1" applyBorder="1" applyAlignment="1">
      <alignment horizontal="right" vertical="center" wrapText="1"/>
    </xf>
    <xf numFmtId="185" fontId="21" fillId="0" borderId="16" xfId="0" applyNumberFormat="1" applyFont="1" applyFill="1" applyBorder="1" applyAlignment="1">
      <alignment horizontal="right" vertical="center" wrapText="1"/>
    </xf>
    <xf numFmtId="1" fontId="21" fillId="0" borderId="22" xfId="0" applyNumberFormat="1" applyFont="1" applyFill="1" applyBorder="1" applyAlignment="1">
      <alignment horizontal="right" vertical="top" wrapText="1"/>
    </xf>
    <xf numFmtId="0" fontId="21" fillId="0" borderId="24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right" vertical="center" wrapText="1"/>
    </xf>
    <xf numFmtId="1" fontId="21" fillId="0" borderId="26" xfId="0" applyNumberFormat="1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3" fillId="0" borderId="2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right" vertical="center" wrapText="1"/>
    </xf>
    <xf numFmtId="185" fontId="3" fillId="0" borderId="28" xfId="0" applyNumberFormat="1" applyFont="1" applyFill="1" applyBorder="1" applyAlignment="1">
      <alignment horizontal="right" vertical="center" wrapText="1"/>
    </xf>
    <xf numFmtId="185" fontId="3" fillId="0" borderId="29" xfId="0" applyNumberFormat="1" applyFont="1" applyFill="1" applyBorder="1" applyAlignment="1">
      <alignment horizontal="right" vertical="center" wrapText="1"/>
    </xf>
    <xf numFmtId="1" fontId="21" fillId="0" borderId="28" xfId="0" applyNumberFormat="1" applyFont="1" applyFill="1" applyBorder="1" applyAlignment="1">
      <alignment horizontal="right" vertical="top" wrapText="1"/>
    </xf>
    <xf numFmtId="1" fontId="3" fillId="0" borderId="26" xfId="0" applyNumberFormat="1" applyFont="1" applyFill="1" applyBorder="1" applyAlignment="1">
      <alignment horizontal="right" vertical="top" wrapText="1"/>
    </xf>
    <xf numFmtId="1" fontId="3" fillId="0" borderId="22" xfId="0" applyNumberFormat="1" applyFont="1" applyFill="1" applyBorder="1" applyAlignment="1">
      <alignment horizontal="right" vertical="center" wrapText="1"/>
    </xf>
    <xf numFmtId="185" fontId="3" fillId="0" borderId="26" xfId="0" applyNumberFormat="1" applyFont="1" applyFill="1" applyBorder="1" applyAlignment="1">
      <alignment horizontal="right" vertical="center" wrapText="1"/>
    </xf>
    <xf numFmtId="185" fontId="3" fillId="0" borderId="27" xfId="0" applyNumberFormat="1" applyFont="1" applyFill="1" applyBorder="1" applyAlignment="1">
      <alignment horizontal="right" vertical="center" wrapText="1"/>
    </xf>
    <xf numFmtId="0" fontId="21" fillId="0" borderId="26" xfId="0" applyFont="1" applyFill="1" applyBorder="1" applyAlignment="1">
      <alignment horizontal="right" vertical="center" wrapText="1"/>
    </xf>
    <xf numFmtId="185" fontId="21" fillId="0" borderId="26" xfId="0" applyNumberFormat="1" applyFont="1" applyFill="1" applyBorder="1" applyAlignment="1">
      <alignment horizontal="right" vertical="center" wrapText="1"/>
    </xf>
    <xf numFmtId="185" fontId="21" fillId="0" borderId="27" xfId="0" applyNumberFormat="1" applyFont="1" applyFill="1" applyBorder="1" applyAlignment="1">
      <alignment horizontal="right" vertical="center" wrapText="1"/>
    </xf>
    <xf numFmtId="1" fontId="21" fillId="0" borderId="24" xfId="0" applyNumberFormat="1" applyFont="1" applyFill="1" applyBorder="1" applyAlignment="1">
      <alignment horizontal="right" vertical="center" wrapText="1"/>
    </xf>
    <xf numFmtId="1" fontId="21" fillId="0" borderId="30" xfId="0" applyNumberFormat="1" applyFont="1" applyFill="1" applyBorder="1" applyAlignment="1">
      <alignment horizontal="right" vertical="top" wrapText="1"/>
    </xf>
    <xf numFmtId="0" fontId="3" fillId="0" borderId="31" xfId="0" applyFont="1" applyFill="1" applyBorder="1" applyAlignment="1">
      <alignment horizontal="left" vertical="top" wrapText="1"/>
    </xf>
    <xf numFmtId="2" fontId="21" fillId="0" borderId="31" xfId="0" applyNumberFormat="1" applyFont="1" applyFill="1" applyBorder="1" applyAlignment="1">
      <alignment horizontal="right" vertical="top" wrapText="1"/>
    </xf>
    <xf numFmtId="1" fontId="21" fillId="0" borderId="31" xfId="0" applyNumberFormat="1" applyFont="1" applyFill="1" applyBorder="1" applyAlignment="1">
      <alignment horizontal="right" vertical="top" wrapText="1"/>
    </xf>
    <xf numFmtId="185" fontId="21" fillId="0" borderId="31" xfId="0" applyNumberFormat="1" applyFont="1" applyFill="1" applyBorder="1" applyAlignment="1">
      <alignment horizontal="right" vertical="top" wrapText="1"/>
    </xf>
    <xf numFmtId="185" fontId="21" fillId="0" borderId="32" xfId="0" applyNumberFormat="1" applyFont="1" applyFill="1" applyBorder="1" applyAlignment="1">
      <alignment horizontal="right" vertical="top" wrapText="1"/>
    </xf>
    <xf numFmtId="0" fontId="3" fillId="0" borderId="28" xfId="0" applyFont="1" applyFill="1" applyBorder="1" applyAlignment="1">
      <alignment horizontal="left" vertical="top" wrapText="1"/>
    </xf>
    <xf numFmtId="2" fontId="21" fillId="0" borderId="28" xfId="0" applyNumberFormat="1" applyFont="1" applyFill="1" applyBorder="1" applyAlignment="1">
      <alignment horizontal="right" vertical="top" wrapText="1"/>
    </xf>
    <xf numFmtId="185" fontId="21" fillId="0" borderId="28" xfId="0" applyNumberFormat="1" applyFont="1" applyFill="1" applyBorder="1" applyAlignment="1">
      <alignment horizontal="right" vertical="top" wrapText="1"/>
    </xf>
    <xf numFmtId="185" fontId="21" fillId="0" borderId="29" xfId="0" applyNumberFormat="1" applyFont="1" applyFill="1" applyBorder="1" applyAlignment="1">
      <alignment horizontal="right" vertical="top" wrapText="1"/>
    </xf>
    <xf numFmtId="2" fontId="3" fillId="0" borderId="22" xfId="0" applyNumberFormat="1" applyFont="1" applyFill="1" applyBorder="1" applyAlignment="1">
      <alignment horizontal="right" vertical="top" wrapText="1"/>
    </xf>
    <xf numFmtId="185" fontId="3" fillId="0" borderId="22" xfId="0" applyNumberFormat="1" applyFont="1" applyFill="1" applyBorder="1" applyAlignment="1">
      <alignment horizontal="right" vertical="top" wrapText="1"/>
    </xf>
    <xf numFmtId="185" fontId="3" fillId="0" borderId="23" xfId="0" applyNumberFormat="1" applyFont="1" applyFill="1" applyBorder="1" applyAlignment="1">
      <alignment horizontal="right" vertical="top" wrapText="1"/>
    </xf>
    <xf numFmtId="2" fontId="21" fillId="0" borderId="19" xfId="0" applyNumberFormat="1" applyFont="1" applyFill="1" applyBorder="1" applyAlignment="1">
      <alignment horizontal="right" vertical="top" wrapText="1"/>
    </xf>
    <xf numFmtId="185" fontId="21" fillId="0" borderId="19" xfId="0" applyNumberFormat="1" applyFont="1" applyFill="1" applyBorder="1" applyAlignment="1">
      <alignment horizontal="right" vertical="top" wrapText="1"/>
    </xf>
    <xf numFmtId="185" fontId="21" fillId="0" borderId="20" xfId="0" applyNumberFormat="1" applyFont="1" applyFill="1" applyBorder="1" applyAlignment="1">
      <alignment horizontal="right" vertical="top" wrapText="1"/>
    </xf>
    <xf numFmtId="2" fontId="21" fillId="0" borderId="0" xfId="0" applyNumberFormat="1" applyFont="1" applyFill="1" applyAlignment="1">
      <alignment/>
    </xf>
    <xf numFmtId="2" fontId="3" fillId="0" borderId="26" xfId="0" applyNumberFormat="1" applyFont="1" applyFill="1" applyBorder="1" applyAlignment="1">
      <alignment/>
    </xf>
    <xf numFmtId="2" fontId="3" fillId="0" borderId="26" xfId="0" applyNumberFormat="1" applyFont="1" applyFill="1" applyBorder="1" applyAlignment="1">
      <alignment horizontal="right" vertical="top" wrapText="1"/>
    </xf>
    <xf numFmtId="185" fontId="3" fillId="0" borderId="26" xfId="0" applyNumberFormat="1" applyFont="1" applyFill="1" applyBorder="1" applyAlignment="1">
      <alignment horizontal="right" vertical="top" wrapText="1"/>
    </xf>
    <xf numFmtId="185" fontId="3" fillId="0" borderId="27" xfId="0" applyNumberFormat="1" applyFont="1" applyFill="1" applyBorder="1" applyAlignment="1">
      <alignment horizontal="right" vertical="top" wrapText="1"/>
    </xf>
    <xf numFmtId="0" fontId="3" fillId="0" borderId="33" xfId="0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right"/>
    </xf>
    <xf numFmtId="2" fontId="21" fillId="0" borderId="19" xfId="0" applyNumberFormat="1" applyFont="1" applyFill="1" applyBorder="1" applyAlignment="1">
      <alignment horizontal="right"/>
    </xf>
    <xf numFmtId="1" fontId="21" fillId="0" borderId="19" xfId="0" applyNumberFormat="1" applyFont="1" applyFill="1" applyBorder="1" applyAlignment="1">
      <alignment horizontal="right"/>
    </xf>
    <xf numFmtId="185" fontId="21" fillId="0" borderId="19" xfId="0" applyNumberFormat="1" applyFont="1" applyFill="1" applyBorder="1" applyAlignment="1">
      <alignment horizontal="right"/>
    </xf>
    <xf numFmtId="185" fontId="21" fillId="0" borderId="20" xfId="0" applyNumberFormat="1" applyFont="1" applyFill="1" applyBorder="1" applyAlignment="1">
      <alignment horizontal="right"/>
    </xf>
    <xf numFmtId="2" fontId="21" fillId="0" borderId="24" xfId="0" applyNumberFormat="1" applyFont="1" applyFill="1" applyBorder="1" applyAlignment="1">
      <alignment horizontal="right"/>
    </xf>
    <xf numFmtId="185" fontId="21" fillId="0" borderId="24" xfId="0" applyNumberFormat="1" applyFont="1" applyFill="1" applyBorder="1" applyAlignment="1">
      <alignment horizontal="right"/>
    </xf>
    <xf numFmtId="185" fontId="21" fillId="0" borderId="25" xfId="0" applyNumberFormat="1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 horizontal="left" vertical="top" wrapText="1"/>
    </xf>
    <xf numFmtId="2" fontId="21" fillId="0" borderId="15" xfId="0" applyNumberFormat="1" applyFont="1" applyFill="1" applyBorder="1" applyAlignment="1">
      <alignment horizontal="right" vertical="top" wrapText="1"/>
    </xf>
    <xf numFmtId="185" fontId="21" fillId="0" borderId="15" xfId="0" applyNumberFormat="1" applyFont="1" applyFill="1" applyBorder="1" applyAlignment="1">
      <alignment horizontal="right" vertical="top" wrapText="1"/>
    </xf>
    <xf numFmtId="185" fontId="21" fillId="0" borderId="16" xfId="0" applyNumberFormat="1" applyFont="1" applyFill="1" applyBorder="1" applyAlignment="1">
      <alignment horizontal="right" vertical="top" wrapText="1"/>
    </xf>
    <xf numFmtId="185" fontId="3" fillId="0" borderId="22" xfId="0" applyNumberFormat="1" applyFont="1" applyFill="1" applyBorder="1" applyAlignment="1">
      <alignment horizontal="right"/>
    </xf>
    <xf numFmtId="185" fontId="3" fillId="0" borderId="23" xfId="0" applyNumberFormat="1" applyFont="1" applyFill="1" applyBorder="1" applyAlignment="1">
      <alignment horizontal="right"/>
    </xf>
    <xf numFmtId="2" fontId="21" fillId="0" borderId="15" xfId="0" applyNumberFormat="1" applyFont="1" applyFill="1" applyBorder="1" applyAlignment="1">
      <alignment horizontal="right"/>
    </xf>
    <xf numFmtId="185" fontId="21" fillId="0" borderId="15" xfId="0" applyNumberFormat="1" applyFont="1" applyFill="1" applyBorder="1" applyAlignment="1">
      <alignment horizontal="right"/>
    </xf>
    <xf numFmtId="185" fontId="21" fillId="0" borderId="16" xfId="0" applyNumberFormat="1" applyFont="1" applyFill="1" applyBorder="1" applyAlignment="1">
      <alignment horizontal="right"/>
    </xf>
    <xf numFmtId="0" fontId="3" fillId="0" borderId="33" xfId="0" applyNumberFormat="1" applyFont="1" applyFill="1" applyBorder="1" applyAlignment="1">
      <alignment horizontal="center" vertical="top" wrapText="1"/>
    </xf>
    <xf numFmtId="1" fontId="21" fillId="0" borderId="24" xfId="0" applyNumberFormat="1" applyFont="1" applyFill="1" applyBorder="1" applyAlignment="1">
      <alignment horizontal="right"/>
    </xf>
    <xf numFmtId="2" fontId="22" fillId="0" borderId="34" xfId="0" applyNumberFormat="1" applyFont="1" applyFill="1" applyBorder="1" applyAlignment="1">
      <alignment horizontal="right" vertical="top" wrapText="1"/>
    </xf>
    <xf numFmtId="2" fontId="3" fillId="0" borderId="17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1" fontId="21" fillId="0" borderId="15" xfId="0" applyNumberFormat="1" applyFont="1" applyFill="1" applyBorder="1" applyAlignment="1">
      <alignment horizontal="right"/>
    </xf>
    <xf numFmtId="0" fontId="3" fillId="0" borderId="35" xfId="0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2" fontId="21" fillId="0" borderId="28" xfId="0" applyNumberFormat="1" applyFont="1" applyFill="1" applyBorder="1" applyAlignment="1">
      <alignment horizontal="right"/>
    </xf>
    <xf numFmtId="1" fontId="21" fillId="0" borderId="28" xfId="0" applyNumberFormat="1" applyFont="1" applyFill="1" applyBorder="1" applyAlignment="1">
      <alignment horizontal="right"/>
    </xf>
    <xf numFmtId="185" fontId="21" fillId="0" borderId="28" xfId="0" applyNumberFormat="1" applyFont="1" applyFill="1" applyBorder="1" applyAlignment="1">
      <alignment horizontal="right"/>
    </xf>
    <xf numFmtId="185" fontId="21" fillId="0" borderId="29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left" vertical="top" wrapText="1"/>
    </xf>
    <xf numFmtId="2" fontId="21" fillId="0" borderId="13" xfId="0" applyNumberFormat="1" applyFont="1" applyFill="1" applyBorder="1" applyAlignment="1">
      <alignment horizontal="right" vertical="top" wrapText="1"/>
    </xf>
    <xf numFmtId="1" fontId="21" fillId="0" borderId="13" xfId="0" applyNumberFormat="1" applyFont="1" applyFill="1" applyBorder="1" applyAlignment="1">
      <alignment horizontal="right" vertical="top" wrapText="1"/>
    </xf>
    <xf numFmtId="185" fontId="21" fillId="0" borderId="13" xfId="0" applyNumberFormat="1" applyFont="1" applyFill="1" applyBorder="1" applyAlignment="1">
      <alignment horizontal="right" vertical="top" wrapText="1"/>
    </xf>
    <xf numFmtId="185" fontId="21" fillId="0" borderId="14" xfId="0" applyNumberFormat="1" applyFont="1" applyFill="1" applyBorder="1" applyAlignment="1">
      <alignment horizontal="right" vertical="top" wrapText="1"/>
    </xf>
    <xf numFmtId="185" fontId="3" fillId="0" borderId="0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 horizontal="right"/>
    </xf>
    <xf numFmtId="185" fontId="3" fillId="0" borderId="13" xfId="0" applyNumberFormat="1" applyFont="1" applyFill="1" applyBorder="1" applyAlignment="1">
      <alignment horizontal="right"/>
    </xf>
    <xf numFmtId="185" fontId="3" fillId="0" borderId="14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1" fontId="3" fillId="0" borderId="17" xfId="0" applyNumberFormat="1" applyFont="1" applyFill="1" applyBorder="1" applyAlignment="1">
      <alignment horizontal="right"/>
    </xf>
    <xf numFmtId="185" fontId="3" fillId="0" borderId="17" xfId="0" applyNumberFormat="1" applyFont="1" applyFill="1" applyBorder="1" applyAlignment="1">
      <alignment horizontal="right"/>
    </xf>
    <xf numFmtId="185" fontId="3" fillId="0" borderId="18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" fontId="21" fillId="0" borderId="13" xfId="0" applyNumberFormat="1" applyFont="1" applyFill="1" applyBorder="1" applyAlignment="1">
      <alignment horizontal="right"/>
    </xf>
    <xf numFmtId="185" fontId="21" fillId="0" borderId="32" xfId="0" applyNumberFormat="1" applyFont="1" applyFill="1" applyBorder="1" applyAlignment="1">
      <alignment horizontal="right"/>
    </xf>
    <xf numFmtId="2" fontId="21" fillId="0" borderId="13" xfId="0" applyNumberFormat="1" applyFont="1" applyFill="1" applyBorder="1" applyAlignment="1">
      <alignment horizontal="right"/>
    </xf>
    <xf numFmtId="185" fontId="21" fillId="0" borderId="13" xfId="0" applyNumberFormat="1" applyFont="1" applyFill="1" applyBorder="1" applyAlignment="1">
      <alignment horizontal="right"/>
    </xf>
    <xf numFmtId="185" fontId="21" fillId="0" borderId="14" xfId="0" applyNumberFormat="1" applyFont="1" applyFill="1" applyBorder="1" applyAlignment="1">
      <alignment horizontal="right"/>
    </xf>
    <xf numFmtId="0" fontId="21" fillId="0" borderId="36" xfId="0" applyFont="1" applyFill="1" applyBorder="1" applyAlignment="1">
      <alignment/>
    </xf>
    <xf numFmtId="2" fontId="21" fillId="0" borderId="36" xfId="0" applyNumberFormat="1" applyFont="1" applyFill="1" applyBorder="1" applyAlignment="1">
      <alignment horizontal="right"/>
    </xf>
    <xf numFmtId="185" fontId="21" fillId="0" borderId="36" xfId="0" applyNumberFormat="1" applyFont="1" applyFill="1" applyBorder="1" applyAlignment="1">
      <alignment horizontal="right"/>
    </xf>
    <xf numFmtId="185" fontId="21" fillId="0" borderId="37" xfId="0" applyNumberFormat="1" applyFont="1" applyFill="1" applyBorder="1" applyAlignment="1">
      <alignment horizontal="right"/>
    </xf>
    <xf numFmtId="49" fontId="3" fillId="0" borderId="2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2" fontId="21" fillId="0" borderId="20" xfId="0" applyNumberFormat="1" applyFont="1" applyFill="1" applyBorder="1" applyAlignment="1">
      <alignment horizontal="right"/>
    </xf>
    <xf numFmtId="183" fontId="3" fillId="0" borderId="22" xfId="0" applyNumberFormat="1" applyFont="1" applyFill="1" applyBorder="1" applyAlignment="1">
      <alignment horizontal="left" vertical="top" wrapText="1"/>
    </xf>
    <xf numFmtId="183" fontId="3" fillId="0" borderId="22" xfId="0" applyNumberFormat="1" applyFont="1" applyFill="1" applyBorder="1" applyAlignment="1">
      <alignment horizontal="right" vertical="center" wrapText="1"/>
    </xf>
    <xf numFmtId="183" fontId="3" fillId="0" borderId="22" xfId="0" applyNumberFormat="1" applyFont="1" applyFill="1" applyBorder="1" applyAlignment="1">
      <alignment horizontal="right" vertical="top" wrapText="1"/>
    </xf>
    <xf numFmtId="183" fontId="21" fillId="0" borderId="24" xfId="0" applyNumberFormat="1" applyFont="1" applyFill="1" applyBorder="1" applyAlignment="1">
      <alignment horizontal="left" vertical="top" wrapText="1"/>
    </xf>
    <xf numFmtId="183" fontId="21" fillId="0" borderId="24" xfId="0" applyNumberFormat="1" applyFont="1" applyFill="1" applyBorder="1" applyAlignment="1">
      <alignment horizontal="right" vertical="center" wrapText="1"/>
    </xf>
    <xf numFmtId="183" fontId="21" fillId="0" borderId="24" xfId="0" applyNumberFormat="1" applyFont="1" applyFill="1" applyBorder="1" applyAlignment="1">
      <alignment horizontal="right" vertical="top" wrapText="1"/>
    </xf>
    <xf numFmtId="0" fontId="3" fillId="33" borderId="34" xfId="0" applyFont="1" applyFill="1" applyBorder="1" applyAlignment="1">
      <alignment horizontal="left" vertical="center" wrapText="1"/>
    </xf>
    <xf numFmtId="183" fontId="3" fillId="33" borderId="34" xfId="0" applyNumberFormat="1" applyFont="1" applyFill="1" applyBorder="1" applyAlignment="1">
      <alignment horizontal="right" vertical="center" wrapText="1"/>
    </xf>
    <xf numFmtId="0" fontId="3" fillId="33" borderId="34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/>
    </xf>
    <xf numFmtId="0" fontId="21" fillId="0" borderId="26" xfId="0" applyFont="1" applyFill="1" applyBorder="1" applyAlignment="1">
      <alignment horizontal="left" vertical="center" wrapText="1"/>
    </xf>
    <xf numFmtId="183" fontId="21" fillId="0" borderId="22" xfId="0" applyNumberFormat="1" applyFont="1" applyFill="1" applyBorder="1" applyAlignment="1">
      <alignment horizontal="right" vertical="top" wrapText="1"/>
    </xf>
    <xf numFmtId="185" fontId="3" fillId="33" borderId="34" xfId="0" applyNumberFormat="1" applyFont="1" applyFill="1" applyBorder="1" applyAlignment="1">
      <alignment horizontal="right" vertical="center" wrapText="1"/>
    </xf>
    <xf numFmtId="185" fontId="3" fillId="33" borderId="38" xfId="0" applyNumberFormat="1" applyFont="1" applyFill="1" applyBorder="1" applyAlignment="1">
      <alignment horizontal="right" vertical="center" wrapText="1"/>
    </xf>
    <xf numFmtId="1" fontId="21" fillId="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/>
    </xf>
    <xf numFmtId="0" fontId="3" fillId="0" borderId="39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0" fontId="21" fillId="0" borderId="42" xfId="0" applyNumberFormat="1" applyFont="1" applyFill="1" applyBorder="1" applyAlignment="1">
      <alignment horizontal="center" vertical="center" wrapText="1"/>
    </xf>
    <xf numFmtId="0" fontId="21" fillId="0" borderId="43" xfId="0" applyNumberFormat="1" applyFont="1" applyFill="1" applyBorder="1" applyAlignment="1">
      <alignment horizontal="center" vertical="center" wrapText="1"/>
    </xf>
    <xf numFmtId="0" fontId="21" fillId="0" borderId="41" xfId="0" applyNumberFormat="1" applyFont="1" applyFill="1" applyBorder="1" applyAlignment="1">
      <alignment horizontal="center" vertical="center" wrapText="1"/>
    </xf>
    <xf numFmtId="0" fontId="3" fillId="33" borderId="44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top" wrapText="1"/>
    </xf>
    <xf numFmtId="0" fontId="3" fillId="0" borderId="35" xfId="0" applyNumberFormat="1" applyFont="1" applyFill="1" applyBorder="1" applyAlignment="1">
      <alignment horizontal="center" vertical="top" wrapText="1"/>
    </xf>
    <xf numFmtId="0" fontId="3" fillId="0" borderId="43" xfId="0" applyNumberFormat="1" applyFont="1" applyFill="1" applyBorder="1" applyAlignment="1">
      <alignment horizontal="center" vertical="top" wrapText="1"/>
    </xf>
    <xf numFmtId="0" fontId="3" fillId="0" borderId="33" xfId="0" applyNumberFormat="1" applyFont="1" applyFill="1" applyBorder="1" applyAlignment="1">
      <alignment horizontal="center"/>
    </xf>
    <xf numFmtId="0" fontId="3" fillId="0" borderId="44" xfId="0" applyNumberFormat="1" applyFont="1" applyFill="1" applyBorder="1" applyAlignment="1">
      <alignment horizontal="center" vertical="top" wrapText="1"/>
    </xf>
    <xf numFmtId="0" fontId="3" fillId="0" borderId="39" xfId="0" applyNumberFormat="1" applyFont="1" applyFill="1" applyBorder="1" applyAlignment="1">
      <alignment horizontal="center" vertical="top" wrapText="1"/>
    </xf>
    <xf numFmtId="0" fontId="3" fillId="0" borderId="41" xfId="0" applyNumberFormat="1" applyFont="1" applyFill="1" applyBorder="1" applyAlignment="1">
      <alignment horizontal="center"/>
    </xf>
    <xf numFmtId="0" fontId="3" fillId="0" borderId="42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0" fontId="3" fillId="0" borderId="43" xfId="0" applyNumberFormat="1" applyFont="1" applyFill="1" applyBorder="1" applyAlignment="1">
      <alignment horizontal="center"/>
    </xf>
    <xf numFmtId="0" fontId="3" fillId="0" borderId="46" xfId="0" applyNumberFormat="1" applyFont="1" applyFill="1" applyBorder="1" applyAlignment="1">
      <alignment horizontal="center" vertical="top" wrapText="1"/>
    </xf>
    <xf numFmtId="0" fontId="3" fillId="0" borderId="47" xfId="0" applyNumberFormat="1" applyFont="1" applyFill="1" applyBorder="1" applyAlignment="1">
      <alignment horizontal="center"/>
    </xf>
    <xf numFmtId="0" fontId="3" fillId="0" borderId="48" xfId="0" applyNumberFormat="1" applyFont="1" applyFill="1" applyBorder="1" applyAlignment="1">
      <alignment horizontal="center"/>
    </xf>
    <xf numFmtId="0" fontId="3" fillId="0" borderId="40" xfId="0" applyNumberFormat="1" applyFont="1" applyFill="1" applyBorder="1" applyAlignment="1">
      <alignment horizontal="center"/>
    </xf>
    <xf numFmtId="0" fontId="3" fillId="0" borderId="46" xfId="0" applyNumberFormat="1" applyFont="1" applyFill="1" applyBorder="1" applyAlignment="1">
      <alignment horizontal="center"/>
    </xf>
    <xf numFmtId="0" fontId="22" fillId="0" borderId="43" xfId="0" applyNumberFormat="1" applyFont="1" applyFill="1" applyBorder="1" applyAlignment="1">
      <alignment horizontal="center" vertical="top" wrapText="1"/>
    </xf>
    <xf numFmtId="0" fontId="3" fillId="34" borderId="35" xfId="0" applyNumberFormat="1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left" vertical="center" wrapText="1"/>
    </xf>
    <xf numFmtId="0" fontId="3" fillId="34" borderId="28" xfId="0" applyFont="1" applyFill="1" applyBorder="1" applyAlignment="1">
      <alignment horizontal="right" vertical="center" wrapText="1"/>
    </xf>
    <xf numFmtId="0" fontId="3" fillId="35" borderId="39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left" vertical="center" wrapText="1"/>
    </xf>
    <xf numFmtId="0" fontId="3" fillId="35" borderId="15" xfId="0" applyFont="1" applyFill="1" applyBorder="1" applyAlignment="1">
      <alignment horizontal="right" vertical="center" wrapText="1"/>
    </xf>
    <xf numFmtId="0" fontId="3" fillId="8" borderId="35" xfId="0" applyNumberFormat="1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left" vertical="center" wrapText="1"/>
    </xf>
    <xf numFmtId="0" fontId="3" fillId="36" borderId="35" xfId="0" applyNumberFormat="1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left" vertical="center" wrapText="1"/>
    </xf>
    <xf numFmtId="0" fontId="3" fillId="37" borderId="44" xfId="0" applyNumberFormat="1" applyFont="1" applyFill="1" applyBorder="1" applyAlignment="1">
      <alignment horizontal="center" vertical="center" wrapText="1"/>
    </xf>
    <xf numFmtId="0" fontId="3" fillId="14" borderId="35" xfId="0" applyNumberFormat="1" applyFont="1" applyFill="1" applyBorder="1" applyAlignment="1">
      <alignment horizontal="center" vertical="center" wrapText="1"/>
    </xf>
    <xf numFmtId="0" fontId="3" fillId="14" borderId="28" xfId="0" applyFont="1" applyFill="1" applyBorder="1" applyAlignment="1">
      <alignment horizontal="left" vertical="center" wrapText="1"/>
    </xf>
    <xf numFmtId="185" fontId="3" fillId="14" borderId="28" xfId="0" applyNumberFormat="1" applyFont="1" applyFill="1" applyBorder="1" applyAlignment="1">
      <alignment horizontal="right" vertical="center" wrapText="1"/>
    </xf>
    <xf numFmtId="183" fontId="3" fillId="14" borderId="28" xfId="0" applyNumberFormat="1" applyFont="1" applyFill="1" applyBorder="1" applyAlignment="1">
      <alignment horizontal="right" vertical="center" wrapText="1"/>
    </xf>
    <xf numFmtId="0" fontId="3" fillId="14" borderId="44" xfId="0" applyNumberFormat="1" applyFont="1" applyFill="1" applyBorder="1" applyAlignment="1">
      <alignment horizontal="center" vertical="top" wrapText="1"/>
    </xf>
    <xf numFmtId="2" fontId="3" fillId="14" borderId="34" xfId="0" applyNumberFormat="1" applyFont="1" applyFill="1" applyBorder="1" applyAlignment="1">
      <alignment horizontal="left" vertical="top" wrapText="1"/>
    </xf>
    <xf numFmtId="0" fontId="3" fillId="34" borderId="44" xfId="0" applyNumberFormat="1" applyFont="1" applyFill="1" applyBorder="1" applyAlignment="1">
      <alignment horizontal="center" vertical="top" wrapText="1"/>
    </xf>
    <xf numFmtId="2" fontId="3" fillId="34" borderId="34" xfId="0" applyNumberFormat="1" applyFont="1" applyFill="1" applyBorder="1" applyAlignment="1">
      <alignment horizontal="left" vertical="top" wrapText="1"/>
    </xf>
    <xf numFmtId="2" fontId="3" fillId="34" borderId="34" xfId="0" applyNumberFormat="1" applyFont="1" applyFill="1" applyBorder="1" applyAlignment="1">
      <alignment horizontal="right" vertical="top" wrapText="1"/>
    </xf>
    <xf numFmtId="0" fontId="3" fillId="35" borderId="44" xfId="0" applyNumberFormat="1" applyFont="1" applyFill="1" applyBorder="1" applyAlignment="1">
      <alignment horizontal="center" vertical="top" wrapText="1"/>
    </xf>
    <xf numFmtId="2" fontId="3" fillId="35" borderId="34" xfId="0" applyNumberFormat="1" applyFont="1" applyFill="1" applyBorder="1" applyAlignment="1">
      <alignment horizontal="left" vertical="top" wrapText="1"/>
    </xf>
    <xf numFmtId="185" fontId="3" fillId="35" borderId="34" xfId="0" applyNumberFormat="1" applyFont="1" applyFill="1" applyBorder="1" applyAlignment="1">
      <alignment horizontal="right" vertical="top" wrapText="1"/>
    </xf>
    <xf numFmtId="185" fontId="3" fillId="35" borderId="38" xfId="0" applyNumberFormat="1" applyFont="1" applyFill="1" applyBorder="1" applyAlignment="1">
      <alignment horizontal="right" vertical="top" wrapText="1"/>
    </xf>
    <xf numFmtId="0" fontId="3" fillId="37" borderId="44" xfId="0" applyNumberFormat="1" applyFont="1" applyFill="1" applyBorder="1" applyAlignment="1">
      <alignment horizontal="center" vertical="top" wrapText="1"/>
    </xf>
    <xf numFmtId="0" fontId="3" fillId="8" borderId="44" xfId="0" applyNumberFormat="1" applyFont="1" applyFill="1" applyBorder="1" applyAlignment="1">
      <alignment horizontal="center" vertical="top" wrapText="1"/>
    </xf>
    <xf numFmtId="2" fontId="3" fillId="8" borderId="34" xfId="0" applyNumberFormat="1" applyFont="1" applyFill="1" applyBorder="1" applyAlignment="1">
      <alignment horizontal="left" vertical="top" wrapText="1"/>
    </xf>
    <xf numFmtId="2" fontId="22" fillId="8" borderId="34" xfId="0" applyNumberFormat="1" applyFont="1" applyFill="1" applyBorder="1" applyAlignment="1">
      <alignment horizontal="right" vertical="top" wrapText="1"/>
    </xf>
    <xf numFmtId="2" fontId="3" fillId="35" borderId="34" xfId="0" applyNumberFormat="1" applyFont="1" applyFill="1" applyBorder="1" applyAlignment="1">
      <alignment horizontal="right" vertical="top" wrapText="1"/>
    </xf>
    <xf numFmtId="0" fontId="3" fillId="34" borderId="35" xfId="0" applyNumberFormat="1" applyFont="1" applyFill="1" applyBorder="1" applyAlignment="1">
      <alignment horizontal="center" vertical="top" wrapText="1"/>
    </xf>
    <xf numFmtId="2" fontId="3" fillId="34" borderId="28" xfId="0" applyNumberFormat="1" applyFont="1" applyFill="1" applyBorder="1" applyAlignment="1">
      <alignment horizontal="left" vertical="top" wrapText="1"/>
    </xf>
    <xf numFmtId="2" fontId="3" fillId="34" borderId="28" xfId="0" applyNumberFormat="1" applyFont="1" applyFill="1" applyBorder="1" applyAlignment="1">
      <alignment horizontal="right" vertical="top" wrapText="1"/>
    </xf>
    <xf numFmtId="185" fontId="3" fillId="34" borderId="28" xfId="0" applyNumberFormat="1" applyFont="1" applyFill="1" applyBorder="1" applyAlignment="1">
      <alignment horizontal="right" vertical="top" wrapText="1"/>
    </xf>
    <xf numFmtId="185" fontId="3" fillId="34" borderId="29" xfId="0" applyNumberFormat="1" applyFont="1" applyFill="1" applyBorder="1" applyAlignment="1">
      <alignment horizontal="right" vertical="top" wrapText="1"/>
    </xf>
    <xf numFmtId="2" fontId="3" fillId="8" borderId="34" xfId="0" applyNumberFormat="1" applyFont="1" applyFill="1" applyBorder="1" applyAlignment="1">
      <alignment horizontal="right" vertical="top" wrapText="1"/>
    </xf>
    <xf numFmtId="185" fontId="3" fillId="8" borderId="34" xfId="0" applyNumberFormat="1" applyFont="1" applyFill="1" applyBorder="1" applyAlignment="1">
      <alignment horizontal="right" vertical="top" wrapText="1"/>
    </xf>
    <xf numFmtId="0" fontId="3" fillId="37" borderId="49" xfId="0" applyNumberFormat="1" applyFont="1" applyFill="1" applyBorder="1" applyAlignment="1">
      <alignment horizontal="center"/>
    </xf>
    <xf numFmtId="0" fontId="3" fillId="37" borderId="34" xfId="0" applyFont="1" applyFill="1" applyBorder="1" applyAlignment="1">
      <alignment horizontal="left"/>
    </xf>
    <xf numFmtId="2" fontId="3" fillId="37" borderId="34" xfId="0" applyNumberFormat="1" applyFont="1" applyFill="1" applyBorder="1" applyAlignment="1">
      <alignment horizontal="right"/>
    </xf>
    <xf numFmtId="185" fontId="3" fillId="37" borderId="34" xfId="0" applyNumberFormat="1" applyFont="1" applyFill="1" applyBorder="1" applyAlignment="1">
      <alignment horizontal="right"/>
    </xf>
    <xf numFmtId="185" fontId="3" fillId="37" borderId="38" xfId="0" applyNumberFormat="1" applyFont="1" applyFill="1" applyBorder="1" applyAlignment="1">
      <alignment horizontal="right"/>
    </xf>
    <xf numFmtId="0" fontId="3" fillId="34" borderId="44" xfId="0" applyNumberFormat="1" applyFont="1" applyFill="1" applyBorder="1" applyAlignment="1">
      <alignment horizontal="center"/>
    </xf>
    <xf numFmtId="0" fontId="3" fillId="34" borderId="34" xfId="0" applyFont="1" applyFill="1" applyBorder="1" applyAlignment="1">
      <alignment/>
    </xf>
    <xf numFmtId="2" fontId="3" fillId="34" borderId="34" xfId="0" applyNumberFormat="1" applyFont="1" applyFill="1" applyBorder="1" applyAlignment="1">
      <alignment horizontal="right"/>
    </xf>
    <xf numFmtId="185" fontId="3" fillId="34" borderId="34" xfId="0" applyNumberFormat="1" applyFont="1" applyFill="1" applyBorder="1" applyAlignment="1">
      <alignment horizontal="right"/>
    </xf>
    <xf numFmtId="0" fontId="3" fillId="14" borderId="44" xfId="0" applyNumberFormat="1" applyFont="1" applyFill="1" applyBorder="1" applyAlignment="1">
      <alignment horizontal="center"/>
    </xf>
    <xf numFmtId="0" fontId="3" fillId="14" borderId="34" xfId="0" applyFont="1" applyFill="1" applyBorder="1" applyAlignment="1">
      <alignment/>
    </xf>
    <xf numFmtId="2" fontId="3" fillId="14" borderId="34" xfId="0" applyNumberFormat="1" applyFont="1" applyFill="1" applyBorder="1" applyAlignment="1">
      <alignment horizontal="right"/>
    </xf>
    <xf numFmtId="185" fontId="3" fillId="14" borderId="34" xfId="0" applyNumberFormat="1" applyFont="1" applyFill="1" applyBorder="1" applyAlignment="1">
      <alignment horizontal="right"/>
    </xf>
    <xf numFmtId="0" fontId="3" fillId="35" borderId="44" xfId="0" applyNumberFormat="1" applyFont="1" applyFill="1" applyBorder="1" applyAlignment="1">
      <alignment horizontal="center"/>
    </xf>
    <xf numFmtId="0" fontId="3" fillId="35" borderId="34" xfId="0" applyFont="1" applyFill="1" applyBorder="1" applyAlignment="1">
      <alignment/>
    </xf>
    <xf numFmtId="2" fontId="3" fillId="35" borderId="34" xfId="0" applyNumberFormat="1" applyFont="1" applyFill="1" applyBorder="1" applyAlignment="1">
      <alignment horizontal="right"/>
    </xf>
    <xf numFmtId="185" fontId="3" fillId="35" borderId="34" xfId="0" applyNumberFormat="1" applyFont="1" applyFill="1" applyBorder="1" applyAlignment="1">
      <alignment horizontal="right"/>
    </xf>
    <xf numFmtId="185" fontId="3" fillId="35" borderId="38" xfId="0" applyNumberFormat="1" applyFont="1" applyFill="1" applyBorder="1" applyAlignment="1">
      <alignment horizontal="right"/>
    </xf>
    <xf numFmtId="185" fontId="3" fillId="34" borderId="38" xfId="0" applyNumberFormat="1" applyFont="1" applyFill="1" applyBorder="1" applyAlignment="1">
      <alignment horizontal="right"/>
    </xf>
    <xf numFmtId="0" fontId="3" fillId="37" borderId="44" xfId="0" applyNumberFormat="1" applyFont="1" applyFill="1" applyBorder="1" applyAlignment="1">
      <alignment horizontal="center"/>
    </xf>
    <xf numFmtId="0" fontId="3" fillId="37" borderId="34" xfId="0" applyFont="1" applyFill="1" applyBorder="1" applyAlignment="1">
      <alignment/>
    </xf>
    <xf numFmtId="2" fontId="22" fillId="37" borderId="34" xfId="0" applyNumberFormat="1" applyFont="1" applyFill="1" applyBorder="1" applyAlignment="1">
      <alignment horizontal="right"/>
    </xf>
    <xf numFmtId="1" fontId="3" fillId="37" borderId="34" xfId="0" applyNumberFormat="1" applyFont="1" applyFill="1" applyBorder="1" applyAlignment="1">
      <alignment horizontal="right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right"/>
    </xf>
    <xf numFmtId="0" fontId="3" fillId="37" borderId="34" xfId="0" applyFont="1" applyFill="1" applyBorder="1" applyAlignment="1">
      <alignment horizontal="left" vertical="top" wrapText="1"/>
    </xf>
    <xf numFmtId="2" fontId="22" fillId="37" borderId="34" xfId="0" applyNumberFormat="1" applyFont="1" applyFill="1" applyBorder="1" applyAlignment="1">
      <alignment horizontal="right" vertical="top" wrapText="1"/>
    </xf>
    <xf numFmtId="2" fontId="21" fillId="0" borderId="20" xfId="0" applyNumberFormat="1" applyFont="1" applyFill="1" applyBorder="1" applyAlignment="1">
      <alignment horizontal="right" vertical="top" wrapText="1"/>
    </xf>
    <xf numFmtId="183" fontId="3" fillId="0" borderId="23" xfId="0" applyNumberFormat="1" applyFont="1" applyFill="1" applyBorder="1" applyAlignment="1">
      <alignment horizontal="right" vertical="center" wrapText="1"/>
    </xf>
    <xf numFmtId="185" fontId="3" fillId="14" borderId="29" xfId="0" applyNumberFormat="1" applyFont="1" applyFill="1" applyBorder="1" applyAlignment="1">
      <alignment horizontal="right" vertical="center" wrapText="1"/>
    </xf>
    <xf numFmtId="2" fontId="21" fillId="0" borderId="26" xfId="0" applyNumberFormat="1" applyFont="1" applyFill="1" applyBorder="1" applyAlignment="1">
      <alignment horizontal="left" vertical="top" wrapText="1"/>
    </xf>
    <xf numFmtId="1" fontId="3" fillId="0" borderId="15" xfId="0" applyNumberFormat="1" applyFont="1" applyFill="1" applyBorder="1" applyAlignment="1">
      <alignment horizontal="right" vertical="center" wrapText="1"/>
    </xf>
    <xf numFmtId="0" fontId="3" fillId="34" borderId="28" xfId="0" applyFont="1" applyFill="1" applyBorder="1" applyAlignment="1">
      <alignment horizontal="left" vertical="top" wrapText="1"/>
    </xf>
    <xf numFmtId="0" fontId="3" fillId="35" borderId="35" xfId="0" applyNumberFormat="1" applyFont="1" applyFill="1" applyBorder="1" applyAlignment="1">
      <alignment horizontal="center" vertical="top" wrapText="1"/>
    </xf>
    <xf numFmtId="0" fontId="3" fillId="35" borderId="2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/>
    </xf>
    <xf numFmtId="0" fontId="3" fillId="0" borderId="44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183" fontId="3" fillId="0" borderId="34" xfId="0" applyNumberFormat="1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right" vertical="center" wrapText="1"/>
    </xf>
    <xf numFmtId="185" fontId="3" fillId="0" borderId="34" xfId="0" applyNumberFormat="1" applyFont="1" applyFill="1" applyBorder="1" applyAlignment="1">
      <alignment horizontal="right" vertical="center" wrapText="1"/>
    </xf>
    <xf numFmtId="185" fontId="3" fillId="0" borderId="38" xfId="0" applyNumberFormat="1" applyFont="1" applyFill="1" applyBorder="1" applyAlignment="1">
      <alignment horizontal="right" vertical="center" wrapText="1"/>
    </xf>
    <xf numFmtId="2" fontId="21" fillId="0" borderId="43" xfId="0" applyNumberFormat="1" applyFont="1" applyFill="1" applyBorder="1" applyAlignment="1">
      <alignment horizontal="center" vertical="center" wrapText="1"/>
    </xf>
    <xf numFmtId="2" fontId="21" fillId="0" borderId="19" xfId="0" applyNumberFormat="1" applyFont="1" applyFill="1" applyBorder="1" applyAlignment="1">
      <alignment horizontal="left" vertical="center" wrapText="1"/>
    </xf>
    <xf numFmtId="2" fontId="21" fillId="0" borderId="19" xfId="0" applyNumberFormat="1" applyFont="1" applyFill="1" applyBorder="1" applyAlignment="1">
      <alignment horizontal="right" vertical="center" wrapText="1"/>
    </xf>
    <xf numFmtId="2" fontId="21" fillId="0" borderId="20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right"/>
    </xf>
    <xf numFmtId="0" fontId="3" fillId="34" borderId="29" xfId="0" applyFont="1" applyFill="1" applyBorder="1" applyAlignment="1">
      <alignment horizontal="right" vertical="center" wrapText="1"/>
    </xf>
    <xf numFmtId="2" fontId="3" fillId="34" borderId="38" xfId="0" applyNumberFormat="1" applyFont="1" applyFill="1" applyBorder="1" applyAlignment="1">
      <alignment horizontal="right" vertical="top" wrapText="1"/>
    </xf>
    <xf numFmtId="185" fontId="3" fillId="8" borderId="38" xfId="0" applyNumberFormat="1" applyFont="1" applyFill="1" applyBorder="1" applyAlignment="1">
      <alignment horizontal="right" vertical="top" wrapText="1"/>
    </xf>
    <xf numFmtId="185" fontId="3" fillId="14" borderId="38" xfId="0" applyNumberFormat="1" applyFont="1" applyFill="1" applyBorder="1" applyAlignment="1">
      <alignment horizontal="right"/>
    </xf>
    <xf numFmtId="185" fontId="3" fillId="36" borderId="28" xfId="0" applyNumberFormat="1" applyFont="1" applyFill="1" applyBorder="1" applyAlignment="1">
      <alignment horizontal="right" vertical="top" wrapText="1"/>
    </xf>
    <xf numFmtId="185" fontId="3" fillId="36" borderId="29" xfId="0" applyNumberFormat="1" applyFont="1" applyFill="1" applyBorder="1" applyAlignment="1">
      <alignment horizontal="right" vertical="top" wrapText="1"/>
    </xf>
    <xf numFmtId="2" fontId="3" fillId="34" borderId="29" xfId="0" applyNumberFormat="1" applyFont="1" applyFill="1" applyBorder="1" applyAlignment="1">
      <alignment horizontal="right" vertical="top" wrapText="1"/>
    </xf>
    <xf numFmtId="0" fontId="3" fillId="0" borderId="5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51" xfId="0" applyNumberFormat="1" applyFont="1" applyFill="1" applyBorder="1" applyAlignment="1">
      <alignment horizontal="center" vertical="top" wrapText="1"/>
    </xf>
    <xf numFmtId="0" fontId="21" fillId="0" borderId="51" xfId="0" applyFont="1" applyFill="1" applyBorder="1" applyAlignment="1">
      <alignment horizontal="center" vertical="top" wrapText="1"/>
    </xf>
    <xf numFmtId="2" fontId="21" fillId="0" borderId="51" xfId="0" applyNumberFormat="1" applyFont="1" applyFill="1" applyBorder="1" applyAlignment="1">
      <alignment horizontal="right" vertical="top" wrapText="1"/>
    </xf>
    <xf numFmtId="1" fontId="21" fillId="0" borderId="51" xfId="0" applyNumberFormat="1" applyFont="1" applyFill="1" applyBorder="1" applyAlignment="1">
      <alignment horizontal="right"/>
    </xf>
    <xf numFmtId="185" fontId="21" fillId="0" borderId="51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/>
    </xf>
    <xf numFmtId="2" fontId="3" fillId="0" borderId="24" xfId="0" applyNumberFormat="1" applyFont="1" applyFill="1" applyBorder="1" applyAlignment="1">
      <alignment horizontal="center" vertical="center" wrapText="1"/>
    </xf>
    <xf numFmtId="185" fontId="3" fillId="0" borderId="24" xfId="0" applyNumberFormat="1" applyFont="1" applyFill="1" applyBorder="1" applyAlignment="1">
      <alignment horizontal="center" vertical="center" wrapText="1"/>
    </xf>
    <xf numFmtId="1" fontId="3" fillId="0" borderId="52" xfId="0" applyNumberFormat="1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right" vertical="center" wrapText="1"/>
    </xf>
    <xf numFmtId="0" fontId="3" fillId="0" borderId="50" xfId="0" applyFont="1" applyFill="1" applyBorder="1" applyAlignment="1">
      <alignment/>
    </xf>
    <xf numFmtId="2" fontId="3" fillId="0" borderId="50" xfId="0" applyNumberFormat="1" applyFont="1" applyFill="1" applyBorder="1" applyAlignment="1">
      <alignment horizontal="right"/>
    </xf>
    <xf numFmtId="1" fontId="3" fillId="0" borderId="50" xfId="0" applyNumberFormat="1" applyFont="1" applyFill="1" applyBorder="1" applyAlignment="1">
      <alignment horizontal="right"/>
    </xf>
    <xf numFmtId="185" fontId="3" fillId="0" borderId="5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3" fillId="35" borderId="44" xfId="0" applyNumberFormat="1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left" vertical="center" wrapText="1"/>
    </xf>
    <xf numFmtId="0" fontId="3" fillId="14" borderId="53" xfId="0" applyNumberFormat="1" applyFont="1" applyFill="1" applyBorder="1" applyAlignment="1">
      <alignment horizontal="center" vertical="center" wrapText="1"/>
    </xf>
    <xf numFmtId="0" fontId="3" fillId="14" borderId="30" xfId="0" applyFont="1" applyFill="1" applyBorder="1" applyAlignment="1">
      <alignment horizontal="left" vertical="center" wrapText="1"/>
    </xf>
    <xf numFmtId="0" fontId="3" fillId="37" borderId="34" xfId="0" applyFont="1" applyFill="1" applyBorder="1" applyAlignment="1">
      <alignment horizontal="right" vertical="center" wrapText="1"/>
    </xf>
    <xf numFmtId="185" fontId="3" fillId="37" borderId="34" xfId="0" applyNumberFormat="1" applyFont="1" applyFill="1" applyBorder="1" applyAlignment="1">
      <alignment horizontal="right" vertical="center" wrapText="1"/>
    </xf>
    <xf numFmtId="185" fontId="3" fillId="37" borderId="38" xfId="0" applyNumberFormat="1" applyFont="1" applyFill="1" applyBorder="1" applyAlignment="1">
      <alignment horizontal="right" vertical="center" wrapText="1"/>
    </xf>
    <xf numFmtId="183" fontId="3" fillId="14" borderId="30" xfId="0" applyNumberFormat="1" applyFont="1" applyFill="1" applyBorder="1" applyAlignment="1">
      <alignment horizontal="right" vertical="center" wrapText="1"/>
    </xf>
    <xf numFmtId="185" fontId="3" fillId="14" borderId="30" xfId="0" applyNumberFormat="1" applyFont="1" applyFill="1" applyBorder="1" applyAlignment="1">
      <alignment horizontal="right" vertical="center" wrapText="1"/>
    </xf>
    <xf numFmtId="185" fontId="3" fillId="14" borderId="54" xfId="0" applyNumberFormat="1" applyFont="1" applyFill="1" applyBorder="1" applyAlignment="1">
      <alignment horizontal="right" vertical="center" wrapText="1"/>
    </xf>
    <xf numFmtId="0" fontId="3" fillId="35" borderId="34" xfId="0" applyFont="1" applyFill="1" applyBorder="1" applyAlignment="1">
      <alignment horizontal="right" vertical="center" wrapText="1"/>
    </xf>
    <xf numFmtId="0" fontId="3" fillId="35" borderId="38" xfId="0" applyFont="1" applyFill="1" applyBorder="1" applyAlignment="1">
      <alignment horizontal="right" vertical="center" wrapText="1"/>
    </xf>
    <xf numFmtId="185" fontId="3" fillId="34" borderId="28" xfId="0" applyNumberFormat="1" applyFont="1" applyFill="1" applyBorder="1" applyAlignment="1">
      <alignment horizontal="right" vertical="center" wrapText="1"/>
    </xf>
    <xf numFmtId="185" fontId="3" fillId="34" borderId="29" xfId="0" applyNumberFormat="1" applyFont="1" applyFill="1" applyBorder="1" applyAlignment="1">
      <alignment horizontal="right" vertical="center" wrapText="1"/>
    </xf>
    <xf numFmtId="0" fontId="3" fillId="14" borderId="28" xfId="0" applyFont="1" applyFill="1" applyBorder="1" applyAlignment="1">
      <alignment horizontal="right" vertical="center" wrapText="1"/>
    </xf>
    <xf numFmtId="0" fontId="3" fillId="14" borderId="29" xfId="0" applyFont="1" applyFill="1" applyBorder="1" applyAlignment="1">
      <alignment horizontal="right" vertical="center" wrapText="1"/>
    </xf>
    <xf numFmtId="185" fontId="3" fillId="35" borderId="15" xfId="0" applyNumberFormat="1" applyFont="1" applyFill="1" applyBorder="1" applyAlignment="1">
      <alignment horizontal="right" vertical="center" wrapText="1"/>
    </xf>
    <xf numFmtId="185" fontId="3" fillId="35" borderId="16" xfId="0" applyNumberFormat="1" applyFont="1" applyFill="1" applyBorder="1" applyAlignment="1">
      <alignment horizontal="right" vertical="center" wrapText="1"/>
    </xf>
    <xf numFmtId="183" fontId="21" fillId="0" borderId="15" xfId="0" applyNumberFormat="1" applyFont="1" applyFill="1" applyBorder="1" applyAlignment="1">
      <alignment horizontal="right" vertical="top" wrapText="1"/>
    </xf>
    <xf numFmtId="0" fontId="21" fillId="0" borderId="30" xfId="0" applyFont="1" applyFill="1" applyBorder="1" applyAlignment="1">
      <alignment horizontal="left" vertical="center" wrapText="1"/>
    </xf>
    <xf numFmtId="0" fontId="22" fillId="0" borderId="43" xfId="0" applyNumberFormat="1" applyFont="1" applyFill="1" applyBorder="1" applyAlignment="1">
      <alignment horizontal="center"/>
    </xf>
    <xf numFmtId="0" fontId="22" fillId="0" borderId="43" xfId="0" applyFont="1" applyFill="1" applyBorder="1" applyAlignment="1">
      <alignment horizontal="center"/>
    </xf>
    <xf numFmtId="0" fontId="21" fillId="0" borderId="53" xfId="0" applyNumberFormat="1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right" vertical="center" wrapText="1"/>
    </xf>
    <xf numFmtId="185" fontId="21" fillId="0" borderId="30" xfId="0" applyNumberFormat="1" applyFont="1" applyFill="1" applyBorder="1" applyAlignment="1">
      <alignment horizontal="right" vertical="center" wrapText="1"/>
    </xf>
    <xf numFmtId="185" fontId="21" fillId="0" borderId="54" xfId="0" applyNumberFormat="1" applyFont="1" applyFill="1" applyBorder="1" applyAlignment="1">
      <alignment horizontal="right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55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1" fontId="21" fillId="0" borderId="19" xfId="0" applyNumberFormat="1" applyFont="1" applyFill="1" applyBorder="1" applyAlignment="1">
      <alignment horizontal="right" vertical="center" wrapText="1"/>
    </xf>
    <xf numFmtId="185" fontId="3" fillId="34" borderId="34" xfId="0" applyNumberFormat="1" applyFont="1" applyFill="1" applyBorder="1" applyAlignment="1">
      <alignment horizontal="right" vertical="top" wrapText="1"/>
    </xf>
    <xf numFmtId="183" fontId="21" fillId="0" borderId="0" xfId="0" applyNumberFormat="1" applyFont="1" applyFill="1" applyAlignment="1">
      <alignment/>
    </xf>
    <xf numFmtId="1" fontId="21" fillId="0" borderId="17" xfId="0" applyNumberFormat="1" applyFont="1" applyFill="1" applyBorder="1" applyAlignment="1">
      <alignment horizontal="right"/>
    </xf>
    <xf numFmtId="1" fontId="3" fillId="34" borderId="34" xfId="0" applyNumberFormat="1" applyFont="1" applyFill="1" applyBorder="1" applyAlignment="1">
      <alignment horizontal="right"/>
    </xf>
    <xf numFmtId="1" fontId="21" fillId="14" borderId="34" xfId="0" applyNumberFormat="1" applyFont="1" applyFill="1" applyBorder="1" applyAlignment="1">
      <alignment horizontal="right"/>
    </xf>
    <xf numFmtId="1" fontId="3" fillId="14" borderId="34" xfId="0" applyNumberFormat="1" applyFont="1" applyFill="1" applyBorder="1" applyAlignment="1">
      <alignment horizontal="right"/>
    </xf>
    <xf numFmtId="183" fontId="21" fillId="0" borderId="15" xfId="0" applyNumberFormat="1" applyFont="1" applyFill="1" applyBorder="1" applyAlignment="1">
      <alignment horizontal="left" vertical="top" wrapText="1"/>
    </xf>
    <xf numFmtId="183" fontId="21" fillId="0" borderId="15" xfId="0" applyNumberFormat="1" applyFont="1" applyFill="1" applyBorder="1" applyAlignment="1">
      <alignment horizontal="right" vertical="center" wrapText="1"/>
    </xf>
    <xf numFmtId="2" fontId="21" fillId="0" borderId="30" xfId="0" applyNumberFormat="1" applyFont="1" applyFill="1" applyBorder="1" applyAlignment="1">
      <alignment horizontal="left" vertical="top" wrapText="1"/>
    </xf>
    <xf numFmtId="185" fontId="3" fillId="35" borderId="34" xfId="0" applyNumberFormat="1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/>
    </xf>
    <xf numFmtId="0" fontId="3" fillId="0" borderId="46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21" fillId="38" borderId="0" xfId="0" applyFont="1" applyFill="1" applyAlignment="1">
      <alignment/>
    </xf>
    <xf numFmtId="185" fontId="21" fillId="38" borderId="0" xfId="0" applyNumberFormat="1" applyFont="1" applyFill="1" applyAlignment="1">
      <alignment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55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185" fontId="44" fillId="0" borderId="0" xfId="0" applyNumberFormat="1" applyFont="1" applyFill="1" applyAlignment="1">
      <alignment/>
    </xf>
    <xf numFmtId="0" fontId="3" fillId="0" borderId="28" xfId="0" applyFont="1" applyFill="1" applyBorder="1" applyAlignment="1">
      <alignment horizontal="left"/>
    </xf>
    <xf numFmtId="0" fontId="21" fillId="0" borderId="55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right"/>
    </xf>
    <xf numFmtId="0" fontId="21" fillId="0" borderId="21" xfId="0" applyFont="1" applyFill="1" applyBorder="1" applyAlignment="1">
      <alignment horizontal="right"/>
    </xf>
    <xf numFmtId="0" fontId="3" fillId="36" borderId="44" xfId="0" applyFont="1" applyFill="1" applyBorder="1" applyAlignment="1">
      <alignment horizontal="center"/>
    </xf>
    <xf numFmtId="0" fontId="3" fillId="36" borderId="34" xfId="0" applyFont="1" applyFill="1" applyBorder="1" applyAlignment="1">
      <alignment horizontal="left"/>
    </xf>
    <xf numFmtId="0" fontId="3" fillId="36" borderId="34" xfId="0" applyFont="1" applyFill="1" applyBorder="1" applyAlignment="1">
      <alignment horizontal="right"/>
    </xf>
    <xf numFmtId="0" fontId="3" fillId="36" borderId="38" xfId="0" applyFont="1" applyFill="1" applyBorder="1" applyAlignment="1">
      <alignment horizontal="right"/>
    </xf>
    <xf numFmtId="0" fontId="3" fillId="39" borderId="44" xfId="0" applyFont="1" applyFill="1" applyBorder="1" applyAlignment="1">
      <alignment horizontal="center"/>
    </xf>
    <xf numFmtId="0" fontId="3" fillId="39" borderId="34" xfId="0" applyFont="1" applyFill="1" applyBorder="1" applyAlignment="1">
      <alignment horizontal="left"/>
    </xf>
    <xf numFmtId="0" fontId="3" fillId="39" borderId="34" xfId="0" applyFont="1" applyFill="1" applyBorder="1" applyAlignment="1">
      <alignment horizontal="right"/>
    </xf>
    <xf numFmtId="0" fontId="3" fillId="39" borderId="38" xfId="0" applyFont="1" applyFill="1" applyBorder="1" applyAlignment="1">
      <alignment horizontal="right"/>
    </xf>
    <xf numFmtId="183" fontId="3" fillId="34" borderId="28" xfId="0" applyNumberFormat="1" applyFont="1" applyFill="1" applyBorder="1" applyAlignment="1">
      <alignment horizontal="right" vertical="center" wrapText="1"/>
    </xf>
    <xf numFmtId="2" fontId="3" fillId="14" borderId="34" xfId="0" applyNumberFormat="1" applyFont="1" applyFill="1" applyBorder="1" applyAlignment="1">
      <alignment horizontal="right" vertical="top" wrapText="1"/>
    </xf>
    <xf numFmtId="185" fontId="3" fillId="14" borderId="34" xfId="0" applyNumberFormat="1" applyFont="1" applyFill="1" applyBorder="1" applyAlignment="1">
      <alignment horizontal="right" vertical="top" wrapText="1"/>
    </xf>
    <xf numFmtId="185" fontId="3" fillId="14" borderId="38" xfId="0" applyNumberFormat="1" applyFont="1" applyFill="1" applyBorder="1" applyAlignment="1">
      <alignment horizontal="right" vertical="top" wrapText="1"/>
    </xf>
    <xf numFmtId="185" fontId="3" fillId="34" borderId="38" xfId="0" applyNumberFormat="1" applyFont="1" applyFill="1" applyBorder="1" applyAlignment="1">
      <alignment horizontal="right" vertical="top" wrapText="1"/>
    </xf>
    <xf numFmtId="185" fontId="3" fillId="37" borderId="34" xfId="0" applyNumberFormat="1" applyFont="1" applyFill="1" applyBorder="1" applyAlignment="1">
      <alignment horizontal="right" vertical="top" wrapText="1"/>
    </xf>
    <xf numFmtId="185" fontId="3" fillId="37" borderId="38" xfId="0" applyNumberFormat="1" applyFont="1" applyFill="1" applyBorder="1" applyAlignment="1">
      <alignment horizontal="right" vertical="top" wrapText="1"/>
    </xf>
    <xf numFmtId="185" fontId="3" fillId="35" borderId="28" xfId="0" applyNumberFormat="1" applyFont="1" applyFill="1" applyBorder="1" applyAlignment="1">
      <alignment horizontal="right" vertical="top" wrapText="1"/>
    </xf>
    <xf numFmtId="185" fontId="3" fillId="35" borderId="29" xfId="0" applyNumberFormat="1" applyFont="1" applyFill="1" applyBorder="1" applyAlignment="1">
      <alignment horizontal="right" vertical="top" wrapText="1"/>
    </xf>
    <xf numFmtId="185" fontId="3" fillId="0" borderId="34" xfId="0" applyNumberFormat="1" applyFont="1" applyFill="1" applyBorder="1" applyAlignment="1">
      <alignment horizontal="right" vertical="top" wrapText="1"/>
    </xf>
    <xf numFmtId="185" fontId="3" fillId="0" borderId="38" xfId="0" applyNumberFormat="1" applyFont="1" applyFill="1" applyBorder="1" applyAlignment="1">
      <alignment horizontal="right" vertical="top" wrapText="1"/>
    </xf>
    <xf numFmtId="0" fontId="3" fillId="0" borderId="46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55" xfId="0" applyNumberFormat="1" applyFont="1" applyFill="1" applyBorder="1" applyAlignment="1">
      <alignment horizontal="center" vertical="center" wrapText="1"/>
    </xf>
    <xf numFmtId="0" fontId="3" fillId="0" borderId="55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right" vertical="top" wrapText="1"/>
    </xf>
    <xf numFmtId="0" fontId="3" fillId="36" borderId="35" xfId="0" applyNumberFormat="1" applyFont="1" applyFill="1" applyBorder="1" applyAlignment="1">
      <alignment horizontal="center" vertical="top" wrapText="1"/>
    </xf>
    <xf numFmtId="0" fontId="3" fillId="36" borderId="28" xfId="0" applyFont="1" applyFill="1" applyBorder="1" applyAlignment="1">
      <alignment horizontal="left" vertical="top" wrapText="1"/>
    </xf>
    <xf numFmtId="1" fontId="21" fillId="0" borderId="15" xfId="0" applyNumberFormat="1" applyFont="1" applyFill="1" applyBorder="1" applyAlignment="1">
      <alignment horizontal="right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55" xfId="0" applyNumberFormat="1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183" fontId="21" fillId="0" borderId="19" xfId="0" applyNumberFormat="1" applyFont="1" applyFill="1" applyBorder="1" applyAlignment="1">
      <alignment horizontal="right" vertical="center" wrapText="1"/>
    </xf>
    <xf numFmtId="0" fontId="21" fillId="0" borderId="20" xfId="0" applyFont="1" applyFill="1" applyBorder="1" applyAlignment="1">
      <alignment horizontal="right" vertical="center" wrapText="1"/>
    </xf>
    <xf numFmtId="185" fontId="21" fillId="0" borderId="36" xfId="0" applyNumberFormat="1" applyFont="1" applyFill="1" applyBorder="1" applyAlignment="1">
      <alignment horizontal="right" vertical="top" wrapText="1"/>
    </xf>
    <xf numFmtId="185" fontId="21" fillId="0" borderId="37" xfId="0" applyNumberFormat="1" applyFont="1" applyFill="1" applyBorder="1" applyAlignment="1">
      <alignment horizontal="right" vertical="top" wrapText="1"/>
    </xf>
    <xf numFmtId="0" fontId="3" fillId="0" borderId="22" xfId="0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right" vertical="top" wrapText="1"/>
    </xf>
    <xf numFmtId="2" fontId="3" fillId="0" borderId="20" xfId="0" applyNumberFormat="1" applyFont="1" applyFill="1" applyBorder="1" applyAlignment="1">
      <alignment horizontal="right" vertical="top" wrapText="1"/>
    </xf>
    <xf numFmtId="185" fontId="3" fillId="0" borderId="19" xfId="0" applyNumberFormat="1" applyFont="1" applyFill="1" applyBorder="1" applyAlignment="1">
      <alignment horizontal="right" vertical="top" wrapText="1"/>
    </xf>
    <xf numFmtId="185" fontId="3" fillId="0" borderId="20" xfId="0" applyNumberFormat="1" applyFont="1" applyFill="1" applyBorder="1" applyAlignment="1">
      <alignment horizontal="right" vertical="top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55" xfId="0" applyNumberFormat="1" applyFont="1" applyFill="1" applyBorder="1" applyAlignment="1">
      <alignment horizontal="center" vertical="center" wrapText="1"/>
    </xf>
    <xf numFmtId="183" fontId="21" fillId="0" borderId="19" xfId="0" applyNumberFormat="1" applyFont="1" applyFill="1" applyBorder="1" applyAlignment="1">
      <alignment horizontal="left" vertical="top" wrapText="1"/>
    </xf>
    <xf numFmtId="183" fontId="21" fillId="0" borderId="19" xfId="0" applyNumberFormat="1" applyFont="1" applyFill="1" applyBorder="1" applyAlignment="1">
      <alignment horizontal="right" vertical="top" wrapText="1"/>
    </xf>
    <xf numFmtId="0" fontId="21" fillId="0" borderId="55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left" vertical="top" wrapText="1"/>
    </xf>
    <xf numFmtId="183" fontId="21" fillId="0" borderId="10" xfId="0" applyNumberFormat="1" applyFont="1" applyFill="1" applyBorder="1" applyAlignment="1">
      <alignment horizontal="right" vertical="center" wrapText="1"/>
    </xf>
    <xf numFmtId="183" fontId="21" fillId="0" borderId="10" xfId="0" applyNumberFormat="1" applyFont="1" applyFill="1" applyBorder="1" applyAlignment="1">
      <alignment horizontal="right" vertical="top" wrapText="1"/>
    </xf>
    <xf numFmtId="0" fontId="3" fillId="37" borderId="56" xfId="0" applyNumberFormat="1" applyFont="1" applyFill="1" applyBorder="1" applyAlignment="1">
      <alignment horizontal="center" vertical="center" wrapText="1"/>
    </xf>
    <xf numFmtId="0" fontId="3" fillId="37" borderId="57" xfId="0" applyFont="1" applyFill="1" applyBorder="1" applyAlignment="1">
      <alignment horizontal="left" vertical="center" wrapText="1"/>
    </xf>
    <xf numFmtId="185" fontId="3" fillId="37" borderId="57" xfId="0" applyNumberFormat="1" applyFont="1" applyFill="1" applyBorder="1" applyAlignment="1">
      <alignment horizontal="right" vertical="center" wrapText="1"/>
    </xf>
    <xf numFmtId="0" fontId="3" fillId="37" borderId="57" xfId="0" applyFont="1" applyFill="1" applyBorder="1" applyAlignment="1">
      <alignment horizontal="right" vertical="center" wrapText="1"/>
    </xf>
    <xf numFmtId="185" fontId="3" fillId="37" borderId="58" xfId="0" applyNumberFormat="1" applyFont="1" applyFill="1" applyBorder="1" applyAlignment="1">
      <alignment horizontal="right" vertical="center" wrapText="1"/>
    </xf>
    <xf numFmtId="0" fontId="3" fillId="35" borderId="53" xfId="0" applyNumberFormat="1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left" vertical="center" wrapText="1"/>
    </xf>
    <xf numFmtId="185" fontId="3" fillId="35" borderId="30" xfId="0" applyNumberFormat="1" applyFont="1" applyFill="1" applyBorder="1" applyAlignment="1">
      <alignment horizontal="right" vertical="center" wrapText="1"/>
    </xf>
    <xf numFmtId="185" fontId="3" fillId="35" borderId="54" xfId="0" applyNumberFormat="1" applyFont="1" applyFill="1" applyBorder="1" applyAlignment="1">
      <alignment horizontal="right" vertical="center" wrapText="1"/>
    </xf>
    <xf numFmtId="1" fontId="3" fillId="35" borderId="30" xfId="0" applyNumberFormat="1" applyFont="1" applyFill="1" applyBorder="1" applyAlignment="1">
      <alignment horizontal="right" vertical="center" wrapText="1"/>
    </xf>
    <xf numFmtId="1" fontId="3" fillId="37" borderId="57" xfId="0" applyNumberFormat="1" applyFont="1" applyFill="1" applyBorder="1" applyAlignment="1">
      <alignment horizontal="right" vertical="center" wrapText="1"/>
    </xf>
    <xf numFmtId="2" fontId="3" fillId="37" borderId="34" xfId="0" applyNumberFormat="1" applyFont="1" applyFill="1" applyBorder="1" applyAlignment="1">
      <alignment horizontal="left" vertical="center"/>
    </xf>
    <xf numFmtId="185" fontId="21" fillId="0" borderId="10" xfId="0" applyNumberFormat="1" applyFont="1" applyFill="1" applyBorder="1" applyAlignment="1">
      <alignment horizontal="right"/>
    </xf>
    <xf numFmtId="185" fontId="21" fillId="0" borderId="21" xfId="0" applyNumberFormat="1" applyFont="1" applyFill="1" applyBorder="1" applyAlignment="1">
      <alignment horizontal="right"/>
    </xf>
    <xf numFmtId="185" fontId="3" fillId="36" borderId="34" xfId="0" applyNumberFormat="1" applyFont="1" applyFill="1" applyBorder="1" applyAlignment="1">
      <alignment horizontal="right"/>
    </xf>
    <xf numFmtId="2" fontId="3" fillId="39" borderId="34" xfId="0" applyNumberFormat="1" applyFont="1" applyFill="1" applyBorder="1" applyAlignment="1">
      <alignment horizontal="right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55" xfId="0" applyNumberFormat="1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/>
    </xf>
    <xf numFmtId="183" fontId="21" fillId="0" borderId="26" xfId="0" applyNumberFormat="1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right" vertical="center" wrapText="1"/>
    </xf>
    <xf numFmtId="0" fontId="3" fillId="0" borderId="41" xfId="0" applyFont="1" applyFill="1" applyBorder="1" applyAlignment="1">
      <alignment/>
    </xf>
    <xf numFmtId="0" fontId="21" fillId="0" borderId="41" xfId="0" applyFont="1" applyFill="1" applyBorder="1" applyAlignment="1">
      <alignment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right" vertical="center" wrapText="1"/>
    </xf>
    <xf numFmtId="185" fontId="3" fillId="35" borderId="12" xfId="0" applyNumberFormat="1" applyFont="1" applyFill="1" applyBorder="1" applyAlignment="1">
      <alignment horizontal="right" vertical="center" wrapText="1"/>
    </xf>
    <xf numFmtId="185" fontId="3" fillId="35" borderId="52" xfId="0" applyNumberFormat="1" applyFont="1" applyFill="1" applyBorder="1" applyAlignment="1">
      <alignment horizontal="right" vertical="center" wrapText="1"/>
    </xf>
    <xf numFmtId="185" fontId="3" fillId="39" borderId="34" xfId="0" applyNumberFormat="1" applyFont="1" applyFill="1" applyBorder="1" applyAlignment="1">
      <alignment horizontal="right"/>
    </xf>
    <xf numFmtId="0" fontId="22" fillId="0" borderId="40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left" vertical="top" wrapText="1"/>
    </xf>
    <xf numFmtId="0" fontId="22" fillId="0" borderId="59" xfId="0" applyNumberFormat="1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left" vertical="top" wrapText="1"/>
    </xf>
    <xf numFmtId="2" fontId="3" fillId="0" borderId="36" xfId="0" applyNumberFormat="1" applyFont="1" applyFill="1" applyBorder="1" applyAlignment="1">
      <alignment horizontal="right" vertical="top" wrapText="1"/>
    </xf>
    <xf numFmtId="0" fontId="3" fillId="0" borderId="36" xfId="0" applyFont="1" applyFill="1" applyBorder="1" applyAlignment="1">
      <alignment horizontal="right" vertical="top" wrapText="1"/>
    </xf>
    <xf numFmtId="0" fontId="3" fillId="0" borderId="37" xfId="0" applyFont="1" applyFill="1" applyBorder="1" applyAlignment="1">
      <alignment horizontal="right" vertical="top" wrapText="1"/>
    </xf>
    <xf numFmtId="0" fontId="23" fillId="0" borderId="22" xfId="0" applyFont="1" applyFill="1" applyBorder="1" applyAlignment="1">
      <alignment horizontal="center" vertical="top" wrapText="1"/>
    </xf>
    <xf numFmtId="0" fontId="23" fillId="0" borderId="23" xfId="0" applyFont="1" applyFill="1" applyBorder="1" applyAlignment="1">
      <alignment horizontal="center" vertical="top" wrapText="1"/>
    </xf>
    <xf numFmtId="185" fontId="21" fillId="0" borderId="22" xfId="0" applyNumberFormat="1" applyFont="1" applyFill="1" applyBorder="1" applyAlignment="1">
      <alignment vertical="top" wrapText="1"/>
    </xf>
    <xf numFmtId="185" fontId="21" fillId="0" borderId="36" xfId="0" applyNumberFormat="1" applyFont="1" applyFill="1" applyBorder="1" applyAlignment="1">
      <alignment vertical="top" wrapText="1"/>
    </xf>
    <xf numFmtId="2" fontId="21" fillId="0" borderId="24" xfId="0" applyNumberFormat="1" applyFont="1" applyFill="1" applyBorder="1" applyAlignment="1">
      <alignment horizontal="right" vertical="center" wrapText="1"/>
    </xf>
    <xf numFmtId="183" fontId="21" fillId="0" borderId="22" xfId="0" applyNumberFormat="1" applyFont="1" applyFill="1" applyBorder="1" applyAlignment="1">
      <alignment horizontal="right" vertical="center" wrapText="1"/>
    </xf>
    <xf numFmtId="0" fontId="21" fillId="0" borderId="22" xfId="0" applyFont="1" applyFill="1" applyBorder="1" applyAlignment="1">
      <alignment horizontal="right" vertical="center" wrapText="1"/>
    </xf>
    <xf numFmtId="0" fontId="21" fillId="0" borderId="23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2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3" fillId="0" borderId="60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55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2" fontId="3" fillId="0" borderId="61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" fontId="3" fillId="0" borderId="48" xfId="0" applyNumberFormat="1" applyFont="1" applyFill="1" applyBorder="1" applyAlignment="1">
      <alignment horizontal="center" vertical="top" wrapText="1"/>
    </xf>
    <xf numFmtId="0" fontId="23" fillId="0" borderId="62" xfId="0" applyFont="1" applyFill="1" applyBorder="1" applyAlignment="1">
      <alignment horizontal="center" vertical="top" wrapText="1"/>
    </xf>
    <xf numFmtId="0" fontId="23" fillId="0" borderId="63" xfId="0" applyFont="1" applyFill="1" applyBorder="1" applyAlignment="1">
      <alignment horizontal="center" vertical="top" wrapText="1"/>
    </xf>
    <xf numFmtId="185" fontId="3" fillId="0" borderId="20" xfId="0" applyNumberFormat="1" applyFont="1" applyFill="1" applyBorder="1" applyAlignment="1">
      <alignment horizontal="center" vertical="top" wrapText="1"/>
    </xf>
    <xf numFmtId="185" fontId="3" fillId="0" borderId="21" xfId="0" applyNumberFormat="1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/>
    </xf>
    <xf numFmtId="0" fontId="22" fillId="0" borderId="50" xfId="0" applyFont="1" applyFill="1" applyBorder="1" applyAlignment="1">
      <alignment horizontal="center"/>
    </xf>
    <xf numFmtId="0" fontId="22" fillId="0" borderId="65" xfId="0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 vertical="top" wrapText="1"/>
    </xf>
    <xf numFmtId="0" fontId="3" fillId="0" borderId="46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185" fontId="3" fillId="0" borderId="61" xfId="0" applyNumberFormat="1" applyFont="1" applyFill="1" applyBorder="1" applyAlignment="1">
      <alignment horizontal="center" vertical="center" wrapText="1"/>
    </xf>
    <xf numFmtId="185" fontId="3" fillId="0" borderId="66" xfId="0" applyNumberFormat="1" applyFont="1" applyFill="1" applyBorder="1" applyAlignment="1">
      <alignment horizontal="center" vertical="center" wrapText="1"/>
    </xf>
    <xf numFmtId="185" fontId="3" fillId="0" borderId="19" xfId="0" applyNumberFormat="1" applyFont="1" applyFill="1" applyBorder="1" applyAlignment="1">
      <alignment horizontal="center" vertical="top" wrapText="1"/>
    </xf>
    <xf numFmtId="185" fontId="3" fillId="0" borderId="24" xfId="0" applyNumberFormat="1" applyFont="1" applyFill="1" applyBorder="1" applyAlignment="1">
      <alignment horizontal="center" vertical="top" wrapText="1"/>
    </xf>
    <xf numFmtId="185" fontId="3" fillId="0" borderId="25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61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6"/>
  <sheetViews>
    <sheetView tabSelected="1" workbookViewId="0" topLeftCell="A532">
      <selection activeCell="G825" sqref="G825"/>
    </sheetView>
  </sheetViews>
  <sheetFormatPr defaultColWidth="9.140625" defaultRowHeight="15.75" customHeight="1"/>
  <cols>
    <col min="1" max="1" width="4.7109375" style="178" customWidth="1"/>
    <col min="2" max="2" width="25.8515625" style="5" customWidth="1"/>
    <col min="3" max="3" width="12.28125" style="2" customWidth="1"/>
    <col min="4" max="4" width="10.7109375" style="2" customWidth="1"/>
    <col min="5" max="5" width="8.421875" style="3" customWidth="1"/>
    <col min="6" max="6" width="10.8515625" style="4" customWidth="1"/>
    <col min="7" max="7" width="11.57421875" style="4" customWidth="1"/>
    <col min="8" max="8" width="12.421875" style="4" customWidth="1"/>
    <col min="9" max="9" width="9.140625" style="5" customWidth="1"/>
    <col min="10" max="10" width="10.57421875" style="5" bestFit="1" customWidth="1"/>
    <col min="11" max="11" width="11.28125" style="5" customWidth="1"/>
    <col min="12" max="12" width="9.140625" style="5" customWidth="1"/>
    <col min="13" max="13" width="11.140625" style="5" customWidth="1"/>
    <col min="14" max="16384" width="9.140625" style="5" customWidth="1"/>
  </cols>
  <sheetData>
    <row r="1" spans="1:8" ht="15.75" customHeight="1">
      <c r="A1" s="178" t="s">
        <v>60</v>
      </c>
      <c r="B1" s="1"/>
      <c r="H1" s="4" t="s">
        <v>107</v>
      </c>
    </row>
    <row r="2" spans="2:8" ht="15.75" customHeight="1">
      <c r="B2" s="1"/>
      <c r="H2" s="4" t="s">
        <v>108</v>
      </c>
    </row>
    <row r="3" ht="15.75" customHeight="1">
      <c r="B3" s="1"/>
    </row>
    <row r="4" spans="1:8" ht="15.75" customHeight="1">
      <c r="A4" s="472" t="s">
        <v>185</v>
      </c>
      <c r="B4" s="472"/>
      <c r="C4" s="472"/>
      <c r="D4" s="472"/>
      <c r="E4" s="472"/>
      <c r="F4" s="472"/>
      <c r="G4" s="472"/>
      <c r="H4" s="472"/>
    </row>
    <row r="5" ht="15.75" customHeight="1">
      <c r="B5" s="7"/>
    </row>
    <row r="6" spans="1:8" ht="15.75" customHeight="1">
      <c r="A6" s="473" t="s">
        <v>78</v>
      </c>
      <c r="B6" s="473"/>
      <c r="C6" s="473"/>
      <c r="D6" s="473"/>
      <c r="E6" s="473"/>
      <c r="F6" s="473"/>
      <c r="G6" s="473"/>
      <c r="H6" s="473"/>
    </row>
    <row r="7" spans="1:8" ht="15.75" customHeight="1">
      <c r="A7" s="474" t="s">
        <v>186</v>
      </c>
      <c r="B7" s="475"/>
      <c r="C7" s="475"/>
      <c r="D7" s="475"/>
      <c r="E7" s="475"/>
      <c r="F7" s="475"/>
      <c r="G7" s="475"/>
      <c r="H7" s="475"/>
    </row>
    <row r="8" spans="1:8" ht="15.75" customHeight="1">
      <c r="A8" s="475" t="s">
        <v>70</v>
      </c>
      <c r="B8" s="475"/>
      <c r="C8" s="475"/>
      <c r="D8" s="475"/>
      <c r="E8" s="475"/>
      <c r="F8" s="475"/>
      <c r="G8" s="475"/>
      <c r="H8" s="475"/>
    </row>
    <row r="9" ht="15.75" customHeight="1" thickBot="1"/>
    <row r="10" spans="1:8" ht="15.75" customHeight="1">
      <c r="A10" s="476" t="s">
        <v>71</v>
      </c>
      <c r="B10" s="479" t="s">
        <v>6</v>
      </c>
      <c r="C10" s="482" t="s">
        <v>72</v>
      </c>
      <c r="D10" s="482"/>
      <c r="E10" s="507" t="s">
        <v>0</v>
      </c>
      <c r="F10" s="507"/>
      <c r="G10" s="501" t="s">
        <v>1</v>
      </c>
      <c r="H10" s="502"/>
    </row>
    <row r="11" spans="1:8" ht="15.75" customHeight="1">
      <c r="A11" s="477"/>
      <c r="B11" s="480"/>
      <c r="C11" s="483"/>
      <c r="D11" s="483"/>
      <c r="E11" s="508"/>
      <c r="F11" s="508"/>
      <c r="G11" s="503" t="s">
        <v>3</v>
      </c>
      <c r="H11" s="490" t="s">
        <v>98</v>
      </c>
    </row>
    <row r="12" spans="1:8" ht="42" customHeight="1">
      <c r="A12" s="478"/>
      <c r="B12" s="481"/>
      <c r="C12" s="8" t="s">
        <v>95</v>
      </c>
      <c r="D12" s="8" t="s">
        <v>96</v>
      </c>
      <c r="E12" s="9" t="s">
        <v>97</v>
      </c>
      <c r="F12" s="10" t="s">
        <v>2</v>
      </c>
      <c r="G12" s="509"/>
      <c r="H12" s="491"/>
    </row>
    <row r="13" spans="1:8" s="15" customFormat="1" ht="16.5" customHeight="1" thickBot="1">
      <c r="A13" s="11">
        <v>1</v>
      </c>
      <c r="B13" s="12">
        <v>2</v>
      </c>
      <c r="C13" s="13">
        <v>3</v>
      </c>
      <c r="D13" s="14">
        <v>4</v>
      </c>
      <c r="E13" s="14">
        <v>5</v>
      </c>
      <c r="F13" s="14">
        <v>6</v>
      </c>
      <c r="G13" s="14">
        <v>7</v>
      </c>
      <c r="H13" s="307">
        <v>8</v>
      </c>
    </row>
    <row r="14" spans="1:8" ht="15.75" customHeight="1" thickBot="1">
      <c r="A14" s="492" t="s">
        <v>73</v>
      </c>
      <c r="B14" s="493"/>
      <c r="C14" s="493"/>
      <c r="D14" s="493"/>
      <c r="E14" s="493"/>
      <c r="F14" s="493"/>
      <c r="G14" s="493"/>
      <c r="H14" s="494"/>
    </row>
    <row r="15" spans="1:8" ht="15.75" customHeight="1">
      <c r="A15" s="441" t="s">
        <v>28</v>
      </c>
      <c r="B15" s="16" t="s">
        <v>7</v>
      </c>
      <c r="C15" s="17"/>
      <c r="D15" s="17"/>
      <c r="E15" s="17"/>
      <c r="F15" s="18"/>
      <c r="G15" s="18"/>
      <c r="H15" s="19"/>
    </row>
    <row r="16" spans="1:8" ht="15.75" customHeight="1">
      <c r="A16" s="179"/>
      <c r="B16" s="20" t="s">
        <v>47</v>
      </c>
      <c r="C16" s="21"/>
      <c r="D16" s="21"/>
      <c r="E16" s="21"/>
      <c r="F16" s="22"/>
      <c r="G16" s="22"/>
      <c r="H16" s="23"/>
    </row>
    <row r="17" spans="1:8" ht="15.75" customHeight="1">
      <c r="A17" s="177">
        <v>1</v>
      </c>
      <c r="B17" s="48" t="s">
        <v>26</v>
      </c>
      <c r="C17" s="39">
        <f>SUM(C18:C19)</f>
        <v>8430</v>
      </c>
      <c r="D17" s="39">
        <f>SUM(D18:D19)</f>
        <v>8.21</v>
      </c>
      <c r="E17" s="71">
        <f>F17/C17*1000</f>
        <v>33.98695136417556</v>
      </c>
      <c r="F17" s="41">
        <f>SUM(F18:F19)</f>
        <v>286.51</v>
      </c>
      <c r="G17" s="41">
        <f>SUM(G18:G19)</f>
        <v>0</v>
      </c>
      <c r="H17" s="42">
        <f>SUM(H18:H19)</f>
        <v>286.51</v>
      </c>
    </row>
    <row r="18" spans="1:20" ht="15.75" customHeight="1">
      <c r="A18" s="439"/>
      <c r="B18" s="29" t="s">
        <v>85</v>
      </c>
      <c r="C18" s="30">
        <v>5420</v>
      </c>
      <c r="D18" s="30">
        <v>5.16</v>
      </c>
      <c r="E18" s="31">
        <f aca="true" t="shared" si="0" ref="E18:E26">F18/C18*1000</f>
        <v>22.823062730627306</v>
      </c>
      <c r="F18" s="32">
        <v>123.701</v>
      </c>
      <c r="G18" s="32">
        <v>0</v>
      </c>
      <c r="H18" s="33">
        <v>123.701</v>
      </c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</row>
    <row r="19" spans="1:15" ht="15.75" customHeight="1">
      <c r="A19" s="439"/>
      <c r="B19" s="29" t="s">
        <v>86</v>
      </c>
      <c r="C19" s="30">
        <v>3010</v>
      </c>
      <c r="D19" s="30">
        <v>3.05</v>
      </c>
      <c r="E19" s="31">
        <f t="shared" si="0"/>
        <v>54.08936877076412</v>
      </c>
      <c r="F19" s="32">
        <v>162.809</v>
      </c>
      <c r="G19" s="32">
        <v>0</v>
      </c>
      <c r="H19" s="33">
        <v>162.809</v>
      </c>
      <c r="J19" s="6"/>
      <c r="K19" s="6"/>
      <c r="L19" s="6"/>
      <c r="M19" s="6"/>
      <c r="N19" s="6"/>
      <c r="O19" s="6"/>
    </row>
    <row r="20" spans="1:8" ht="15.75" customHeight="1">
      <c r="A20" s="177">
        <v>2</v>
      </c>
      <c r="B20" s="48" t="s">
        <v>16</v>
      </c>
      <c r="C20" s="39">
        <f>SUM(C21:C24)</f>
        <v>17544</v>
      </c>
      <c r="D20" s="39">
        <f>SUM(D21:D24)</f>
        <v>66.2</v>
      </c>
      <c r="E20" s="40">
        <f t="shared" si="0"/>
        <v>36.409085727314185</v>
      </c>
      <c r="F20" s="41">
        <f>SUM(F21:F24)</f>
        <v>638.761</v>
      </c>
      <c r="G20" s="41">
        <f>SUM(G21:G24)</f>
        <v>151.04600000000002</v>
      </c>
      <c r="H20" s="42">
        <f>SUM(H21:H24)</f>
        <v>487.715</v>
      </c>
    </row>
    <row r="21" spans="1:8" ht="15.75" customHeight="1">
      <c r="A21" s="439"/>
      <c r="B21" s="43" t="s">
        <v>83</v>
      </c>
      <c r="C21" s="30">
        <v>876</v>
      </c>
      <c r="D21" s="30">
        <v>2</v>
      </c>
      <c r="E21" s="31">
        <f t="shared" si="0"/>
        <v>5</v>
      </c>
      <c r="F21" s="32">
        <v>4.38</v>
      </c>
      <c r="G21" s="32">
        <v>0</v>
      </c>
      <c r="H21" s="33">
        <v>4.38</v>
      </c>
    </row>
    <row r="22" spans="1:8" ht="15.75" customHeight="1">
      <c r="A22" s="443"/>
      <c r="B22" s="43" t="s">
        <v>84</v>
      </c>
      <c r="C22" s="30">
        <v>10</v>
      </c>
      <c r="D22" s="30">
        <v>0.2</v>
      </c>
      <c r="E22" s="31">
        <f t="shared" si="0"/>
        <v>230.6</v>
      </c>
      <c r="F22" s="32">
        <v>2.306</v>
      </c>
      <c r="G22" s="32">
        <v>2.306</v>
      </c>
      <c r="H22" s="33"/>
    </row>
    <row r="23" spans="1:8" ht="15.75" customHeight="1">
      <c r="A23" s="439"/>
      <c r="B23" s="29" t="s">
        <v>85</v>
      </c>
      <c r="C23" s="30">
        <v>13203</v>
      </c>
      <c r="D23" s="30">
        <v>55.3</v>
      </c>
      <c r="E23" s="31">
        <f t="shared" si="0"/>
        <v>31.820646822691813</v>
      </c>
      <c r="F23" s="32">
        <v>420.128</v>
      </c>
      <c r="G23" s="32">
        <v>148.74</v>
      </c>
      <c r="H23" s="33">
        <v>271.388</v>
      </c>
    </row>
    <row r="24" spans="1:8" ht="15.75" customHeight="1">
      <c r="A24" s="440"/>
      <c r="B24" s="51" t="s">
        <v>86</v>
      </c>
      <c r="C24" s="35">
        <v>3455</v>
      </c>
      <c r="D24" s="35">
        <v>8.7</v>
      </c>
      <c r="E24" s="52">
        <f t="shared" si="0"/>
        <v>61.345007235890016</v>
      </c>
      <c r="F24" s="36">
        <v>211.947</v>
      </c>
      <c r="G24" s="36">
        <v>0</v>
      </c>
      <c r="H24" s="37">
        <v>211.947</v>
      </c>
    </row>
    <row r="25" spans="1:8" s="64" customFormat="1" ht="15.75" customHeight="1">
      <c r="A25" s="177">
        <v>3</v>
      </c>
      <c r="B25" s="48" t="s">
        <v>199</v>
      </c>
      <c r="C25" s="39">
        <f>SUM(C26)</f>
        <v>40</v>
      </c>
      <c r="D25" s="39">
        <f>SUM(D26)</f>
        <v>0</v>
      </c>
      <c r="E25" s="40">
        <f t="shared" si="0"/>
        <v>6.05</v>
      </c>
      <c r="F25" s="41">
        <f>SUM(F26)</f>
        <v>0.242</v>
      </c>
      <c r="G25" s="41">
        <f>SUM(G26)</f>
        <v>0.242</v>
      </c>
      <c r="H25" s="42">
        <f>SUM(H26)</f>
        <v>0</v>
      </c>
    </row>
    <row r="26" spans="1:8" ht="15.75" customHeight="1">
      <c r="A26" s="181"/>
      <c r="B26" s="59" t="s">
        <v>84</v>
      </c>
      <c r="C26" s="44">
        <v>40</v>
      </c>
      <c r="D26" s="44"/>
      <c r="E26" s="45">
        <f t="shared" si="0"/>
        <v>6.05</v>
      </c>
      <c r="F26" s="46">
        <v>0.242</v>
      </c>
      <c r="G26" s="46">
        <v>0.242</v>
      </c>
      <c r="H26" s="47"/>
    </row>
    <row r="27" spans="1:8" ht="15.75" customHeight="1">
      <c r="A27" s="177">
        <v>4</v>
      </c>
      <c r="B27" s="48" t="s">
        <v>17</v>
      </c>
      <c r="C27" s="39">
        <f>SUM(C28:C28)</f>
        <v>50</v>
      </c>
      <c r="D27" s="39">
        <f>SUM(D28:D28)</f>
        <v>0.5</v>
      </c>
      <c r="E27" s="40">
        <f aca="true" t="shared" si="1" ref="E27:E32">F27/C27*1000</f>
        <v>24.6</v>
      </c>
      <c r="F27" s="41">
        <f>SUM(F28:F28)</f>
        <v>1.23</v>
      </c>
      <c r="G27" s="41">
        <f>SUM(G28:G28)</f>
        <v>0</v>
      </c>
      <c r="H27" s="42">
        <f>SUM(H28:H28)</f>
        <v>1.23</v>
      </c>
    </row>
    <row r="28" spans="1:8" ht="15.75" customHeight="1">
      <c r="A28" s="182"/>
      <c r="B28" s="53" t="s">
        <v>85</v>
      </c>
      <c r="C28" s="54">
        <v>50</v>
      </c>
      <c r="D28" s="54">
        <v>0.5</v>
      </c>
      <c r="E28" s="55">
        <f t="shared" si="1"/>
        <v>24.6</v>
      </c>
      <c r="F28" s="56">
        <v>1.23</v>
      </c>
      <c r="G28" s="56">
        <v>0</v>
      </c>
      <c r="H28" s="57">
        <v>1.23</v>
      </c>
    </row>
    <row r="29" spans="1:8" ht="15.75" customHeight="1">
      <c r="A29" s="177">
        <v>5</v>
      </c>
      <c r="B29" s="48" t="s">
        <v>42</v>
      </c>
      <c r="C29" s="39">
        <f>SUM(C30:C30)</f>
        <v>1</v>
      </c>
      <c r="D29" s="39">
        <f>SUM(D30:D30)</f>
        <v>0.2</v>
      </c>
      <c r="E29" s="40">
        <f t="shared" si="1"/>
        <v>14</v>
      </c>
      <c r="F29" s="41">
        <f>SUM(F30:F30)</f>
        <v>0.014</v>
      </c>
      <c r="G29" s="41">
        <f>SUM(G30:G30)</f>
        <v>0.014</v>
      </c>
      <c r="H29" s="42">
        <f>SUM(H30:H30)</f>
        <v>0</v>
      </c>
    </row>
    <row r="30" spans="1:8" ht="15.75" customHeight="1">
      <c r="A30" s="337"/>
      <c r="B30" s="334" t="s">
        <v>86</v>
      </c>
      <c r="C30" s="338">
        <v>1</v>
      </c>
      <c r="D30" s="338">
        <v>0.2</v>
      </c>
      <c r="E30" s="78">
        <f t="shared" si="1"/>
        <v>14</v>
      </c>
      <c r="F30" s="339">
        <v>0.014</v>
      </c>
      <c r="G30" s="339">
        <v>0.014</v>
      </c>
      <c r="H30" s="340"/>
    </row>
    <row r="31" spans="1:8" ht="15.75" customHeight="1">
      <c r="A31" s="177">
        <v>6</v>
      </c>
      <c r="B31" s="48" t="s">
        <v>43</v>
      </c>
      <c r="C31" s="39">
        <f>SUM(C32:C32)</f>
        <v>90</v>
      </c>
      <c r="D31" s="39">
        <f>SUM(D32:D32)</f>
        <v>0.35</v>
      </c>
      <c r="E31" s="40">
        <f t="shared" si="1"/>
        <v>22</v>
      </c>
      <c r="F31" s="41">
        <f>SUM(F32:F32)</f>
        <v>1.98</v>
      </c>
      <c r="G31" s="41">
        <f>SUM(G32:G32)</f>
        <v>0</v>
      </c>
      <c r="H31" s="42">
        <f>SUM(H32:H32)</f>
        <v>1.98</v>
      </c>
    </row>
    <row r="32" spans="1:8" ht="15.75" customHeight="1">
      <c r="A32" s="337"/>
      <c r="B32" s="334" t="s">
        <v>85</v>
      </c>
      <c r="C32" s="338">
        <v>90</v>
      </c>
      <c r="D32" s="338">
        <v>0.35</v>
      </c>
      <c r="E32" s="78">
        <f t="shared" si="1"/>
        <v>22</v>
      </c>
      <c r="F32" s="339">
        <v>1.98</v>
      </c>
      <c r="G32" s="339"/>
      <c r="H32" s="340">
        <v>1.98</v>
      </c>
    </row>
    <row r="33" spans="1:8" ht="15.75" customHeight="1">
      <c r="A33" s="177">
        <v>7</v>
      </c>
      <c r="B33" s="48" t="s">
        <v>18</v>
      </c>
      <c r="C33" s="39">
        <f>SUM(C34:C35)</f>
        <v>3188</v>
      </c>
      <c r="D33" s="39">
        <f>SUM(D34:D35)</f>
        <v>2.5</v>
      </c>
      <c r="E33" s="40">
        <f aca="true" t="shared" si="2" ref="E33:E39">F33/C33*1000</f>
        <v>41.39209535759097</v>
      </c>
      <c r="F33" s="41">
        <f>SUM(F34:F35)</f>
        <v>131.958</v>
      </c>
      <c r="G33" s="41">
        <f>SUM(G34:G35)</f>
        <v>0</v>
      </c>
      <c r="H33" s="42">
        <f>SUM(H34:H35)</f>
        <v>131.958</v>
      </c>
    </row>
    <row r="34" spans="1:8" ht="15.75" customHeight="1">
      <c r="A34" s="439"/>
      <c r="B34" s="43" t="s">
        <v>85</v>
      </c>
      <c r="C34" s="30">
        <v>2015</v>
      </c>
      <c r="D34" s="30">
        <v>1.5</v>
      </c>
      <c r="E34" s="31">
        <f t="shared" si="2"/>
        <v>41.13151364764268</v>
      </c>
      <c r="F34" s="32">
        <v>82.88</v>
      </c>
      <c r="G34" s="32"/>
      <c r="H34" s="33">
        <v>82.88</v>
      </c>
    </row>
    <row r="35" spans="1:8" ht="15.75" customHeight="1">
      <c r="A35" s="440"/>
      <c r="B35" s="51" t="s">
        <v>86</v>
      </c>
      <c r="C35" s="35">
        <v>1173</v>
      </c>
      <c r="D35" s="35">
        <v>1</v>
      </c>
      <c r="E35" s="52">
        <f t="shared" si="2"/>
        <v>41.83972719522592</v>
      </c>
      <c r="F35" s="36">
        <v>49.078</v>
      </c>
      <c r="G35" s="36"/>
      <c r="H35" s="37">
        <v>49.078</v>
      </c>
    </row>
    <row r="36" spans="1:8" s="64" customFormat="1" ht="15.75" customHeight="1">
      <c r="A36" s="177">
        <v>8</v>
      </c>
      <c r="B36" s="48" t="s">
        <v>44</v>
      </c>
      <c r="C36" s="39">
        <f>SUM(C37:C39)</f>
        <v>255</v>
      </c>
      <c r="D36" s="39">
        <f>SUM(D37:D39)</f>
        <v>2.85</v>
      </c>
      <c r="E36" s="40">
        <f t="shared" si="2"/>
        <v>27.058823529411768</v>
      </c>
      <c r="F36" s="41">
        <f>SUM(F37:F39)</f>
        <v>6.9</v>
      </c>
      <c r="G36" s="41">
        <f>SUM(G37:G39)</f>
        <v>1.96</v>
      </c>
      <c r="H36" s="42">
        <f>SUM(H37:H39)</f>
        <v>4.94</v>
      </c>
    </row>
    <row r="37" spans="1:8" ht="15.75" customHeight="1">
      <c r="A37" s="184"/>
      <c r="B37" s="171" t="s">
        <v>84</v>
      </c>
      <c r="C37" s="74">
        <v>63</v>
      </c>
      <c r="D37" s="74">
        <v>2</v>
      </c>
      <c r="E37" s="62">
        <f t="shared" si="2"/>
        <v>23.174603174603174</v>
      </c>
      <c r="F37" s="75">
        <v>1.46</v>
      </c>
      <c r="G37" s="75">
        <v>1.46</v>
      </c>
      <c r="H37" s="76"/>
    </row>
    <row r="38" spans="1:8" ht="15.75" customHeight="1">
      <c r="A38" s="184"/>
      <c r="B38" s="171" t="s">
        <v>86</v>
      </c>
      <c r="C38" s="74">
        <v>17</v>
      </c>
      <c r="D38" s="74">
        <v>0.2</v>
      </c>
      <c r="E38" s="62">
        <f t="shared" si="2"/>
        <v>29.41176470588235</v>
      </c>
      <c r="F38" s="75">
        <v>0.5</v>
      </c>
      <c r="G38" s="75">
        <v>0.5</v>
      </c>
      <c r="H38" s="76"/>
    </row>
    <row r="39" spans="1:8" ht="15.75" customHeight="1">
      <c r="A39" s="439"/>
      <c r="B39" s="43" t="s">
        <v>85</v>
      </c>
      <c r="C39" s="30">
        <v>175</v>
      </c>
      <c r="D39" s="30">
        <v>0.65</v>
      </c>
      <c r="E39" s="31">
        <f t="shared" si="2"/>
        <v>28.228571428571428</v>
      </c>
      <c r="F39" s="32">
        <v>4.94</v>
      </c>
      <c r="G39" s="32"/>
      <c r="H39" s="33">
        <v>4.94</v>
      </c>
    </row>
    <row r="40" spans="1:8" ht="15.75" customHeight="1">
      <c r="A40" s="205" t="s">
        <v>146</v>
      </c>
      <c r="B40" s="206" t="s">
        <v>101</v>
      </c>
      <c r="C40" s="207">
        <f>C17+C20+C27+C29+C33+C36+C25+C31</f>
        <v>29598</v>
      </c>
      <c r="D40" s="207">
        <f>D17+D20+D27+D29+D33+D36+D25+D31</f>
        <v>80.80999999999999</v>
      </c>
      <c r="E40" s="207"/>
      <c r="F40" s="327">
        <f>F17+F20+F27+F29+F33+F36+F25+F31</f>
        <v>1067.595</v>
      </c>
      <c r="G40" s="327">
        <f>G17+G20+G27+G29+G33+G36+G25+G31</f>
        <v>153.26200000000003</v>
      </c>
      <c r="H40" s="328">
        <f>H17+H20+H27+H29+H33+H36+H25+H31</f>
        <v>914.333</v>
      </c>
    </row>
    <row r="41" spans="1:8" ht="15.75" customHeight="1">
      <c r="A41" s="442"/>
      <c r="B41" s="65" t="s">
        <v>48</v>
      </c>
      <c r="C41" s="66"/>
      <c r="D41" s="66"/>
      <c r="E41" s="69"/>
      <c r="F41" s="67"/>
      <c r="G41" s="67"/>
      <c r="H41" s="68"/>
    </row>
    <row r="42" spans="1:8" ht="15.75" customHeight="1">
      <c r="A42" s="183">
        <v>1</v>
      </c>
      <c r="B42" s="60" t="s">
        <v>30</v>
      </c>
      <c r="C42" s="61">
        <f>SUM(C43:C48)</f>
        <v>13100</v>
      </c>
      <c r="D42" s="61">
        <f>SUM(D43:D48)</f>
        <v>38.9</v>
      </c>
      <c r="E42" s="70">
        <f aca="true" t="shared" si="3" ref="E42:E48">F42/C42*1000</f>
        <v>18.977709923664122</v>
      </c>
      <c r="F42" s="72">
        <f>SUM(F43:F48)</f>
        <v>248.608</v>
      </c>
      <c r="G42" s="72">
        <f>SUM(G43:G48)</f>
        <v>242.968</v>
      </c>
      <c r="H42" s="73">
        <f>SUM(H43:H48)</f>
        <v>5.640000000000001</v>
      </c>
    </row>
    <row r="43" spans="1:8" ht="15.75" customHeight="1">
      <c r="A43" s="439"/>
      <c r="B43" s="43" t="s">
        <v>83</v>
      </c>
      <c r="C43" s="30">
        <v>6125</v>
      </c>
      <c r="D43" s="30">
        <v>17</v>
      </c>
      <c r="E43" s="31">
        <f t="shared" si="3"/>
        <v>11.040163265306125</v>
      </c>
      <c r="F43" s="32">
        <v>67.62100000000001</v>
      </c>
      <c r="G43" s="32">
        <v>67.62100000000001</v>
      </c>
      <c r="H43" s="33"/>
    </row>
    <row r="44" spans="1:17" ht="15.75" customHeight="1">
      <c r="A44" s="439"/>
      <c r="B44" s="43" t="s">
        <v>84</v>
      </c>
      <c r="C44" s="30">
        <v>1381</v>
      </c>
      <c r="D44" s="30">
        <v>11</v>
      </c>
      <c r="E44" s="31">
        <f t="shared" si="3"/>
        <v>32.39246922519913</v>
      </c>
      <c r="F44" s="32">
        <v>44.733999999999995</v>
      </c>
      <c r="G44" s="32">
        <v>42.153999999999996</v>
      </c>
      <c r="H44" s="33">
        <v>2.58</v>
      </c>
      <c r="J44" s="6"/>
      <c r="K44" s="6"/>
      <c r="L44" s="6"/>
      <c r="M44" s="6"/>
      <c r="N44" s="6"/>
      <c r="O44" s="6"/>
      <c r="P44" s="6"/>
      <c r="Q44" s="350"/>
    </row>
    <row r="45" spans="1:17" ht="15.75" customHeight="1">
      <c r="A45" s="439"/>
      <c r="B45" s="43" t="s">
        <v>93</v>
      </c>
      <c r="C45" s="30">
        <v>1530</v>
      </c>
      <c r="D45" s="30">
        <v>1.5</v>
      </c>
      <c r="E45" s="31">
        <f t="shared" si="3"/>
        <v>16</v>
      </c>
      <c r="F45" s="32">
        <v>24.48</v>
      </c>
      <c r="G45" s="32">
        <v>21.42</v>
      </c>
      <c r="H45" s="33">
        <v>3.06</v>
      </c>
      <c r="J45" s="6"/>
      <c r="K45" s="6"/>
      <c r="L45" s="6"/>
      <c r="M45" s="6"/>
      <c r="N45" s="6"/>
      <c r="O45" s="6"/>
      <c r="P45" s="6"/>
      <c r="Q45" s="350"/>
    </row>
    <row r="46" spans="1:8" ht="15.75" customHeight="1">
      <c r="A46" s="439"/>
      <c r="B46" s="43" t="s">
        <v>85</v>
      </c>
      <c r="C46" s="30">
        <v>2604</v>
      </c>
      <c r="D46" s="30">
        <v>7.3</v>
      </c>
      <c r="E46" s="31">
        <f t="shared" si="3"/>
        <v>32.21889400921659</v>
      </c>
      <c r="F46" s="32">
        <v>83.898</v>
      </c>
      <c r="G46" s="32">
        <v>83.898</v>
      </c>
      <c r="H46" s="33"/>
    </row>
    <row r="47" spans="1:16" ht="15.75" customHeight="1">
      <c r="A47" s="439"/>
      <c r="B47" s="43" t="s">
        <v>86</v>
      </c>
      <c r="C47" s="30">
        <v>100</v>
      </c>
      <c r="D47" s="287">
        <v>0.1</v>
      </c>
      <c r="E47" s="31">
        <f t="shared" si="3"/>
        <v>11.000000000000002</v>
      </c>
      <c r="F47" s="32">
        <v>1.1</v>
      </c>
      <c r="G47" s="32">
        <v>1.1</v>
      </c>
      <c r="H47" s="33"/>
      <c r="J47" s="350"/>
      <c r="K47" s="350"/>
      <c r="L47" s="350"/>
      <c r="M47" s="6"/>
      <c r="N47" s="6"/>
      <c r="O47" s="6"/>
      <c r="P47" s="6"/>
    </row>
    <row r="48" spans="1:19" ht="15.75" customHeight="1">
      <c r="A48" s="181"/>
      <c r="B48" s="49" t="s">
        <v>87</v>
      </c>
      <c r="C48" s="44">
        <v>1360</v>
      </c>
      <c r="D48" s="468">
        <v>2</v>
      </c>
      <c r="E48" s="45">
        <f t="shared" si="3"/>
        <v>19.6875</v>
      </c>
      <c r="F48" s="46">
        <v>26.775</v>
      </c>
      <c r="G48" s="46">
        <v>26.775</v>
      </c>
      <c r="H48" s="47"/>
      <c r="J48" s="350"/>
      <c r="K48" s="350"/>
      <c r="L48" s="350"/>
      <c r="M48" s="350"/>
      <c r="N48" s="350"/>
      <c r="O48" s="350"/>
      <c r="P48" s="350"/>
      <c r="Q48" s="350"/>
      <c r="R48" s="350"/>
      <c r="S48" s="350"/>
    </row>
    <row r="49" spans="1:8" ht="15.75" customHeight="1">
      <c r="A49" s="183">
        <v>2</v>
      </c>
      <c r="B49" s="60" t="s">
        <v>20</v>
      </c>
      <c r="C49" s="61">
        <f>SUM(C50:C50)</f>
        <v>90</v>
      </c>
      <c r="D49" s="61">
        <f>SUM(D50:D50)</f>
        <v>1.86</v>
      </c>
      <c r="E49" s="70">
        <f aca="true" t="shared" si="4" ref="E49:E54">F49/C49*1000</f>
        <v>6.666666666666666</v>
      </c>
      <c r="F49" s="61">
        <f>SUM(F50:F50)</f>
        <v>0.6</v>
      </c>
      <c r="G49" s="61">
        <f>SUM(G50:G50)</f>
        <v>0.52</v>
      </c>
      <c r="H49" s="63">
        <f>SUM(H50:H50)</f>
        <v>0</v>
      </c>
    </row>
    <row r="50" spans="1:8" ht="15.75" customHeight="1">
      <c r="A50" s="181"/>
      <c r="B50" s="59" t="s">
        <v>86</v>
      </c>
      <c r="C50" s="44">
        <v>90</v>
      </c>
      <c r="D50" s="44">
        <v>1.86</v>
      </c>
      <c r="E50" s="45">
        <f t="shared" si="4"/>
        <v>6.666666666666666</v>
      </c>
      <c r="F50" s="46">
        <v>0.6</v>
      </c>
      <c r="G50" s="46">
        <v>0.52</v>
      </c>
      <c r="H50" s="47"/>
    </row>
    <row r="51" spans="1:8" ht="15.75" customHeight="1">
      <c r="A51" s="183">
        <v>3</v>
      </c>
      <c r="B51" s="60" t="s">
        <v>53</v>
      </c>
      <c r="C51" s="61">
        <f>SUM(C52:C53)</f>
        <v>1605</v>
      </c>
      <c r="D51" s="61">
        <f>SUM(D52:D53)</f>
        <v>380</v>
      </c>
      <c r="E51" s="70">
        <f t="shared" si="4"/>
        <v>37.88785046728972</v>
      </c>
      <c r="F51" s="72">
        <f>SUM(F52:F53)</f>
        <v>60.809999999999995</v>
      </c>
      <c r="G51" s="72">
        <f>SUM(G52:G53)</f>
        <v>50.44</v>
      </c>
      <c r="H51" s="73">
        <f>SUM(H52:H53)</f>
        <v>4.3</v>
      </c>
    </row>
    <row r="52" spans="1:8" ht="15.75" customHeight="1">
      <c r="A52" s="440"/>
      <c r="B52" s="51" t="s">
        <v>85</v>
      </c>
      <c r="C52" s="35">
        <v>1400</v>
      </c>
      <c r="D52" s="35">
        <v>350</v>
      </c>
      <c r="E52" s="31">
        <f t="shared" si="4"/>
        <v>40.364285714285714</v>
      </c>
      <c r="F52" s="36">
        <v>56.51</v>
      </c>
      <c r="G52" s="36">
        <v>50.44</v>
      </c>
      <c r="H52" s="37"/>
    </row>
    <row r="53" spans="1:8" ht="15.75" customHeight="1">
      <c r="A53" s="181"/>
      <c r="B53" s="59" t="s">
        <v>86</v>
      </c>
      <c r="C53" s="44">
        <v>205</v>
      </c>
      <c r="D53" s="44">
        <v>30</v>
      </c>
      <c r="E53" s="45">
        <f t="shared" si="4"/>
        <v>20.97560975609756</v>
      </c>
      <c r="F53" s="46">
        <v>4.3</v>
      </c>
      <c r="G53" s="46"/>
      <c r="H53" s="47">
        <v>4.3</v>
      </c>
    </row>
    <row r="54" spans="1:8" ht="15.75" customHeight="1">
      <c r="A54" s="183">
        <v>4</v>
      </c>
      <c r="B54" s="60" t="s">
        <v>111</v>
      </c>
      <c r="C54" s="61">
        <f>SUM(C55:C57)</f>
        <v>26098</v>
      </c>
      <c r="D54" s="61">
        <f>SUM(D55:D57)</f>
        <v>3978</v>
      </c>
      <c r="E54" s="70">
        <f t="shared" si="4"/>
        <v>27.7715533757376</v>
      </c>
      <c r="F54" s="72">
        <f>SUM(F55:F57)</f>
        <v>724.7819999999999</v>
      </c>
      <c r="G54" s="72">
        <f>SUM(G55:G57)</f>
        <v>666.132</v>
      </c>
      <c r="H54" s="73">
        <f>SUM(H55:H57)</f>
        <v>4.95</v>
      </c>
    </row>
    <row r="55" spans="1:8" ht="15.75" customHeight="1">
      <c r="A55" s="439"/>
      <c r="B55" s="43" t="s">
        <v>85</v>
      </c>
      <c r="C55" s="30">
        <v>19577</v>
      </c>
      <c r="D55" s="30">
        <v>3396</v>
      </c>
      <c r="E55" s="31">
        <f>F55/C55*1000</f>
        <v>32.66271645298054</v>
      </c>
      <c r="F55" s="32">
        <v>639.438</v>
      </c>
      <c r="G55" s="32">
        <v>596.038</v>
      </c>
      <c r="H55" s="33"/>
    </row>
    <row r="56" spans="1:8" ht="15.75" customHeight="1">
      <c r="A56" s="440"/>
      <c r="B56" s="51" t="s">
        <v>86</v>
      </c>
      <c r="C56" s="35">
        <v>1625</v>
      </c>
      <c r="D56" s="35">
        <v>210</v>
      </c>
      <c r="E56" s="31">
        <f aca="true" t="shared" si="5" ref="E56:E91">F56/C56*1000</f>
        <v>21.323076923076925</v>
      </c>
      <c r="F56" s="36">
        <v>34.65</v>
      </c>
      <c r="G56" s="36">
        <v>19.4</v>
      </c>
      <c r="H56" s="37">
        <v>4.95</v>
      </c>
    </row>
    <row r="57" spans="1:8" ht="15.75" customHeight="1">
      <c r="A57" s="181"/>
      <c r="B57" s="49" t="s">
        <v>87</v>
      </c>
      <c r="C57" s="44">
        <v>4896</v>
      </c>
      <c r="D57" s="44">
        <v>372</v>
      </c>
      <c r="E57" s="45">
        <f t="shared" si="5"/>
        <v>10.354166666666668</v>
      </c>
      <c r="F57" s="46">
        <v>50.694</v>
      </c>
      <c r="G57" s="46">
        <v>50.694</v>
      </c>
      <c r="H57" s="47"/>
    </row>
    <row r="58" spans="1:8" s="64" customFormat="1" ht="15.75" customHeight="1">
      <c r="A58" s="177">
        <v>5</v>
      </c>
      <c r="B58" s="38" t="s">
        <v>31</v>
      </c>
      <c r="C58" s="39">
        <f>SUM(C59:C61)</f>
        <v>10365</v>
      </c>
      <c r="D58" s="39">
        <f>SUM(D59:D61)</f>
        <v>1114</v>
      </c>
      <c r="E58" s="40">
        <f t="shared" si="5"/>
        <v>33.80318379160637</v>
      </c>
      <c r="F58" s="41">
        <f>SUM(F59:F61)</f>
        <v>350.37</v>
      </c>
      <c r="G58" s="41">
        <f>SUM(G59:G61)</f>
        <v>285.2</v>
      </c>
      <c r="H58" s="42">
        <f>SUM(H59:H61)</f>
        <v>0</v>
      </c>
    </row>
    <row r="59" spans="1:8" ht="15.75" customHeight="1">
      <c r="A59" s="440"/>
      <c r="B59" s="34" t="s">
        <v>85</v>
      </c>
      <c r="C59" s="35">
        <v>10300</v>
      </c>
      <c r="D59" s="35">
        <v>1104</v>
      </c>
      <c r="E59" s="52">
        <f t="shared" si="5"/>
        <v>33.92912621359224</v>
      </c>
      <c r="F59" s="36">
        <v>349.47</v>
      </c>
      <c r="G59" s="36">
        <v>284.8</v>
      </c>
      <c r="H59" s="37"/>
    </row>
    <row r="60" spans="1:8" ht="15.75" customHeight="1">
      <c r="A60" s="440"/>
      <c r="B60" s="34" t="s">
        <v>86</v>
      </c>
      <c r="C60" s="35">
        <v>65</v>
      </c>
      <c r="D60" s="35">
        <v>10</v>
      </c>
      <c r="E60" s="52">
        <f t="shared" si="5"/>
        <v>13.846153846153847</v>
      </c>
      <c r="F60" s="36">
        <v>0.9</v>
      </c>
      <c r="G60" s="36">
        <v>0.4</v>
      </c>
      <c r="H60" s="37"/>
    </row>
    <row r="61" spans="1:8" ht="15.75" customHeight="1">
      <c r="A61" s="181"/>
      <c r="B61" s="49" t="s">
        <v>87</v>
      </c>
      <c r="C61" s="44"/>
      <c r="D61" s="44"/>
      <c r="E61" s="45" t="e">
        <f t="shared" si="5"/>
        <v>#DIV/0!</v>
      </c>
      <c r="F61" s="46"/>
      <c r="G61" s="46"/>
      <c r="H61" s="47"/>
    </row>
    <row r="62" spans="1:8" ht="15.75" customHeight="1">
      <c r="A62" s="183">
        <v>6</v>
      </c>
      <c r="B62" s="60" t="s">
        <v>32</v>
      </c>
      <c r="C62" s="61">
        <f>SUM(C63:C65)</f>
        <v>2140</v>
      </c>
      <c r="D62" s="61">
        <f>SUM(D63:D65)</f>
        <v>520</v>
      </c>
      <c r="E62" s="70">
        <f t="shared" si="5"/>
        <v>21.16355140186916</v>
      </c>
      <c r="F62" s="72">
        <f>SUM(F63:F65)</f>
        <v>45.29</v>
      </c>
      <c r="G62" s="72">
        <f>SUM(G63:G65)</f>
        <v>39.23</v>
      </c>
      <c r="H62" s="73">
        <f>SUM(H63:H65)</f>
        <v>0</v>
      </c>
    </row>
    <row r="63" spans="1:8" ht="15.75" customHeight="1">
      <c r="A63" s="184"/>
      <c r="B63" s="171" t="s">
        <v>85</v>
      </c>
      <c r="C63" s="74">
        <v>250</v>
      </c>
      <c r="D63" s="74">
        <v>100</v>
      </c>
      <c r="E63" s="62">
        <f t="shared" si="5"/>
        <v>28</v>
      </c>
      <c r="F63" s="75">
        <v>7</v>
      </c>
      <c r="G63" s="75">
        <v>7</v>
      </c>
      <c r="H63" s="76"/>
    </row>
    <row r="64" spans="1:8" ht="15.75" customHeight="1">
      <c r="A64" s="450"/>
      <c r="B64" s="43" t="s">
        <v>86</v>
      </c>
      <c r="C64" s="30">
        <v>1690</v>
      </c>
      <c r="D64" s="30">
        <v>370</v>
      </c>
      <c r="E64" s="31">
        <f t="shared" si="5"/>
        <v>21</v>
      </c>
      <c r="F64" s="32">
        <v>35.49</v>
      </c>
      <c r="G64" s="32">
        <v>29.43</v>
      </c>
      <c r="H64" s="33"/>
    </row>
    <row r="65" spans="1:8" ht="15.75" customHeight="1">
      <c r="A65" s="181"/>
      <c r="B65" s="59" t="s">
        <v>87</v>
      </c>
      <c r="C65" s="44">
        <v>200</v>
      </c>
      <c r="D65" s="44">
        <v>50</v>
      </c>
      <c r="E65" s="45">
        <f t="shared" si="5"/>
        <v>13.999999999999998</v>
      </c>
      <c r="F65" s="46">
        <v>2.8</v>
      </c>
      <c r="G65" s="46">
        <v>2.8</v>
      </c>
      <c r="H65" s="47"/>
    </row>
    <row r="66" spans="1:8" ht="15.75" customHeight="1">
      <c r="A66" s="183">
        <v>7</v>
      </c>
      <c r="B66" s="60" t="s">
        <v>21</v>
      </c>
      <c r="C66" s="61">
        <f>SUM(C67:C70)</f>
        <v>18335</v>
      </c>
      <c r="D66" s="61">
        <f>SUM(D67:D70)</f>
        <v>3328</v>
      </c>
      <c r="E66" s="62">
        <f t="shared" si="5"/>
        <v>16.07788382874284</v>
      </c>
      <c r="F66" s="72">
        <f>SUM(F67:F70)</f>
        <v>294.788</v>
      </c>
      <c r="G66" s="72">
        <f>SUM(G67:G70)</f>
        <v>283.248</v>
      </c>
      <c r="H66" s="73">
        <f>SUM(H67:H70)</f>
        <v>11.54</v>
      </c>
    </row>
    <row r="67" spans="1:8" ht="15.75" customHeight="1">
      <c r="A67" s="184"/>
      <c r="B67" s="171" t="s">
        <v>84</v>
      </c>
      <c r="C67" s="74">
        <v>315</v>
      </c>
      <c r="D67" s="74">
        <v>200</v>
      </c>
      <c r="E67" s="62">
        <f>F67/C67*1000</f>
        <v>23.57142857142857</v>
      </c>
      <c r="F67" s="75">
        <v>7.425</v>
      </c>
      <c r="G67" s="75">
        <v>7.425</v>
      </c>
      <c r="H67" s="76"/>
    </row>
    <row r="68" spans="1:8" ht="15.75" customHeight="1">
      <c r="A68" s="439"/>
      <c r="B68" s="43" t="s">
        <v>93</v>
      </c>
      <c r="C68" s="30">
        <v>1200</v>
      </c>
      <c r="D68" s="30">
        <v>230</v>
      </c>
      <c r="E68" s="31">
        <f>F68/C68*1000</f>
        <v>29.55</v>
      </c>
      <c r="F68" s="32">
        <v>35.46</v>
      </c>
      <c r="G68" s="32">
        <v>35.46</v>
      </c>
      <c r="H68" s="33"/>
    </row>
    <row r="69" spans="1:8" ht="15.75" customHeight="1">
      <c r="A69" s="439"/>
      <c r="B69" s="43" t="s">
        <v>85</v>
      </c>
      <c r="C69" s="30">
        <v>250</v>
      </c>
      <c r="D69" s="30">
        <v>50</v>
      </c>
      <c r="E69" s="31">
        <f t="shared" si="5"/>
        <v>10</v>
      </c>
      <c r="F69" s="32">
        <v>2.5</v>
      </c>
      <c r="G69" s="32">
        <v>2.5</v>
      </c>
      <c r="H69" s="33"/>
    </row>
    <row r="70" spans="1:8" ht="15.75" customHeight="1">
      <c r="A70" s="181"/>
      <c r="B70" s="49" t="s">
        <v>87</v>
      </c>
      <c r="C70" s="44">
        <v>16570</v>
      </c>
      <c r="D70" s="44">
        <v>2848</v>
      </c>
      <c r="E70" s="45">
        <f t="shared" si="5"/>
        <v>15.051478575739289</v>
      </c>
      <c r="F70" s="46">
        <v>249.403</v>
      </c>
      <c r="G70" s="46">
        <v>237.863</v>
      </c>
      <c r="H70" s="47">
        <v>11.54</v>
      </c>
    </row>
    <row r="71" spans="1:8" s="64" customFormat="1" ht="15.75" customHeight="1">
      <c r="A71" s="177">
        <v>8</v>
      </c>
      <c r="B71" s="48" t="s">
        <v>54</v>
      </c>
      <c r="C71" s="39">
        <f>SUM(C72:C77)</f>
        <v>98961</v>
      </c>
      <c r="D71" s="39">
        <f>SUM(D72:D77)</f>
        <v>19449</v>
      </c>
      <c r="E71" s="40">
        <f t="shared" si="5"/>
        <v>20.190933802204906</v>
      </c>
      <c r="F71" s="41">
        <f>SUM(F72:F77)</f>
        <v>1998.1149999999998</v>
      </c>
      <c r="G71" s="41">
        <f>SUM(G72:G77)</f>
        <v>1911.5829999999999</v>
      </c>
      <c r="H71" s="42">
        <f>SUM(H72:H77)</f>
        <v>76.61</v>
      </c>
    </row>
    <row r="72" spans="1:8" ht="15.75" customHeight="1">
      <c r="A72" s="439"/>
      <c r="B72" s="43" t="s">
        <v>83</v>
      </c>
      <c r="C72" s="30">
        <v>554</v>
      </c>
      <c r="D72" s="30">
        <v>130</v>
      </c>
      <c r="E72" s="31">
        <f t="shared" si="5"/>
        <v>19</v>
      </c>
      <c r="F72" s="32">
        <v>10.526</v>
      </c>
      <c r="G72" s="32">
        <v>10.526</v>
      </c>
      <c r="H72" s="33"/>
    </row>
    <row r="73" spans="1:8" ht="15.75" customHeight="1">
      <c r="A73" s="439"/>
      <c r="B73" s="43" t="s">
        <v>84</v>
      </c>
      <c r="C73" s="30">
        <v>5342</v>
      </c>
      <c r="D73" s="30">
        <v>1520</v>
      </c>
      <c r="E73" s="31">
        <f t="shared" si="5"/>
        <v>27.009734181954325</v>
      </c>
      <c r="F73" s="32">
        <v>144.286</v>
      </c>
      <c r="G73" s="32">
        <v>139.71</v>
      </c>
      <c r="H73" s="33">
        <v>4.576</v>
      </c>
    </row>
    <row r="74" spans="1:8" ht="15.75" customHeight="1">
      <c r="A74" s="439"/>
      <c r="B74" s="43" t="s">
        <v>93</v>
      </c>
      <c r="C74" s="30">
        <v>12084</v>
      </c>
      <c r="D74" s="30">
        <v>1989</v>
      </c>
      <c r="E74" s="31">
        <f t="shared" si="5"/>
        <v>19.532439589539887</v>
      </c>
      <c r="F74" s="32">
        <v>236.03</v>
      </c>
      <c r="G74" s="32">
        <v>217.13</v>
      </c>
      <c r="H74" s="33">
        <v>14.778</v>
      </c>
    </row>
    <row r="75" spans="1:8" ht="15.75" customHeight="1">
      <c r="A75" s="439"/>
      <c r="B75" s="43" t="s">
        <v>85</v>
      </c>
      <c r="C75" s="30">
        <v>6201</v>
      </c>
      <c r="D75" s="30">
        <v>1110</v>
      </c>
      <c r="E75" s="31">
        <f t="shared" si="5"/>
        <v>16.75455571681987</v>
      </c>
      <c r="F75" s="32">
        <v>103.895</v>
      </c>
      <c r="G75" s="32">
        <v>99.755</v>
      </c>
      <c r="H75" s="33">
        <v>4.14</v>
      </c>
    </row>
    <row r="76" spans="1:8" ht="15.75" customHeight="1">
      <c r="A76" s="440"/>
      <c r="B76" s="51" t="s">
        <v>86</v>
      </c>
      <c r="C76" s="35">
        <v>935</v>
      </c>
      <c r="D76" s="35">
        <v>190</v>
      </c>
      <c r="E76" s="31">
        <f t="shared" si="5"/>
        <v>22.459893048128343</v>
      </c>
      <c r="F76" s="36">
        <v>21</v>
      </c>
      <c r="G76" s="36">
        <v>15.2</v>
      </c>
      <c r="H76" s="37"/>
    </row>
    <row r="77" spans="1:8" ht="15.75" customHeight="1">
      <c r="A77" s="181"/>
      <c r="B77" s="49" t="s">
        <v>87</v>
      </c>
      <c r="C77" s="44">
        <v>73845</v>
      </c>
      <c r="D77" s="44">
        <v>14510</v>
      </c>
      <c r="E77" s="45">
        <f t="shared" si="5"/>
        <v>20.074182409100143</v>
      </c>
      <c r="F77" s="46">
        <v>1482.378</v>
      </c>
      <c r="G77" s="46">
        <v>1429.262</v>
      </c>
      <c r="H77" s="47">
        <v>53.116</v>
      </c>
    </row>
    <row r="78" spans="1:8" ht="15.75" customHeight="1">
      <c r="A78" s="177">
        <v>9</v>
      </c>
      <c r="B78" s="48" t="s">
        <v>120</v>
      </c>
      <c r="C78" s="39">
        <f>SUM(C79)</f>
        <v>117</v>
      </c>
      <c r="D78" s="39">
        <f>SUM(D79)</f>
        <v>2</v>
      </c>
      <c r="E78" s="40">
        <f>F78/C78*1000</f>
        <v>30.085470085470085</v>
      </c>
      <c r="F78" s="41">
        <f>SUM(F79)</f>
        <v>3.52</v>
      </c>
      <c r="G78" s="41">
        <f>SUM(G79)</f>
        <v>3.52</v>
      </c>
      <c r="H78" s="42">
        <f>SUM(H79)</f>
        <v>0</v>
      </c>
    </row>
    <row r="79" spans="1:8" ht="15.75" customHeight="1">
      <c r="A79" s="181"/>
      <c r="B79" s="59" t="s">
        <v>84</v>
      </c>
      <c r="C79" s="44">
        <v>117</v>
      </c>
      <c r="D79" s="44">
        <v>2</v>
      </c>
      <c r="E79" s="45">
        <f>F79/C79*1000</f>
        <v>30.085470085470085</v>
      </c>
      <c r="F79" s="46">
        <v>3.52</v>
      </c>
      <c r="G79" s="46">
        <v>3.52</v>
      </c>
      <c r="H79" s="47"/>
    </row>
    <row r="80" spans="1:8" ht="15.75" customHeight="1">
      <c r="A80" s="183">
        <v>10</v>
      </c>
      <c r="B80" s="60" t="s">
        <v>33</v>
      </c>
      <c r="C80" s="61">
        <f>SUM(C81:C82)</f>
        <v>585</v>
      </c>
      <c r="D80" s="61">
        <f>SUM(D81:D82)</f>
        <v>87</v>
      </c>
      <c r="E80" s="70">
        <f t="shared" si="5"/>
        <v>13.675213675213675</v>
      </c>
      <c r="F80" s="72">
        <f>SUM(F81:F82)</f>
        <v>8</v>
      </c>
      <c r="G80" s="72">
        <f>SUM(G81:G82)</f>
        <v>7.23</v>
      </c>
      <c r="H80" s="73">
        <f>SUM(H81:H82)</f>
        <v>0.77</v>
      </c>
    </row>
    <row r="81" spans="1:8" ht="15.75" customHeight="1">
      <c r="A81" s="182"/>
      <c r="B81" s="53" t="s">
        <v>201</v>
      </c>
      <c r="C81" s="54">
        <v>10</v>
      </c>
      <c r="D81" s="54">
        <v>2</v>
      </c>
      <c r="E81" s="55">
        <f t="shared" si="5"/>
        <v>16</v>
      </c>
      <c r="F81" s="56">
        <v>0.16</v>
      </c>
      <c r="G81" s="56">
        <v>0.16</v>
      </c>
      <c r="H81" s="57"/>
    </row>
    <row r="82" spans="1:8" ht="15.75" customHeight="1">
      <c r="A82" s="181"/>
      <c r="B82" s="59" t="s">
        <v>85</v>
      </c>
      <c r="C82" s="44">
        <v>575</v>
      </c>
      <c r="D82" s="44">
        <v>85</v>
      </c>
      <c r="E82" s="45">
        <f t="shared" si="5"/>
        <v>13.634782608695653</v>
      </c>
      <c r="F82" s="46">
        <v>7.84</v>
      </c>
      <c r="G82" s="46">
        <v>7.07</v>
      </c>
      <c r="H82" s="47">
        <v>0.77</v>
      </c>
    </row>
    <row r="83" spans="1:8" ht="15.75" customHeight="1">
      <c r="A83" s="183">
        <v>11</v>
      </c>
      <c r="B83" s="60" t="s">
        <v>22</v>
      </c>
      <c r="C83" s="61">
        <f>SUM(C84:C86)</f>
        <v>988</v>
      </c>
      <c r="D83" s="61">
        <f>SUM(D84:D86)</f>
        <v>242</v>
      </c>
      <c r="E83" s="70">
        <f t="shared" si="5"/>
        <v>21.134615384615383</v>
      </c>
      <c r="F83" s="72">
        <f>SUM(F84:F86)</f>
        <v>20.881</v>
      </c>
      <c r="G83" s="72">
        <f>SUM(G84:G86)</f>
        <v>20.781</v>
      </c>
      <c r="H83" s="73">
        <f>SUM(H84:H86)</f>
        <v>0</v>
      </c>
    </row>
    <row r="84" spans="1:8" ht="15.75" customHeight="1">
      <c r="A84" s="182"/>
      <c r="B84" s="53" t="s">
        <v>83</v>
      </c>
      <c r="C84" s="54">
        <v>184</v>
      </c>
      <c r="D84" s="54">
        <v>20</v>
      </c>
      <c r="E84" s="55">
        <f t="shared" si="5"/>
        <v>8</v>
      </c>
      <c r="F84" s="56">
        <v>1.472</v>
      </c>
      <c r="G84" s="56">
        <v>1.472</v>
      </c>
      <c r="H84" s="57"/>
    </row>
    <row r="85" spans="1:8" ht="15" customHeight="1">
      <c r="A85" s="450"/>
      <c r="B85" s="43" t="s">
        <v>85</v>
      </c>
      <c r="C85" s="30">
        <v>760</v>
      </c>
      <c r="D85" s="30">
        <v>197</v>
      </c>
      <c r="E85" s="31">
        <f t="shared" si="5"/>
        <v>24.771052631578947</v>
      </c>
      <c r="F85" s="32">
        <v>18.826</v>
      </c>
      <c r="G85" s="32">
        <v>18.726</v>
      </c>
      <c r="H85" s="33"/>
    </row>
    <row r="86" spans="1:8" ht="15" customHeight="1">
      <c r="A86" s="181"/>
      <c r="B86" s="59" t="s">
        <v>87</v>
      </c>
      <c r="C86" s="44">
        <v>44</v>
      </c>
      <c r="D86" s="44">
        <v>25</v>
      </c>
      <c r="E86" s="45">
        <f t="shared" si="5"/>
        <v>13.25</v>
      </c>
      <c r="F86" s="46">
        <v>0.583</v>
      </c>
      <c r="G86" s="46">
        <v>0.583</v>
      </c>
      <c r="H86" s="47"/>
    </row>
    <row r="87" spans="1:8" ht="15" customHeight="1">
      <c r="A87" s="177">
        <v>12</v>
      </c>
      <c r="B87" s="161" t="s">
        <v>23</v>
      </c>
      <c r="C87" s="162">
        <f>SUM(C88:C89)</f>
        <v>1673</v>
      </c>
      <c r="D87" s="162">
        <f>SUM(D88:D89)</f>
        <v>4.6899999999999995</v>
      </c>
      <c r="E87" s="172">
        <f t="shared" si="5"/>
        <v>23.78720860729229</v>
      </c>
      <c r="F87" s="41">
        <f>SUM(F88:F89)</f>
        <v>39.796</v>
      </c>
      <c r="G87" s="41">
        <f>SUM(G88:G89)</f>
        <v>38.746</v>
      </c>
      <c r="H87" s="42">
        <f>SUM(H88:H89)</f>
        <v>1.05</v>
      </c>
    </row>
    <row r="88" spans="1:8" ht="15" customHeight="1">
      <c r="A88" s="185"/>
      <c r="B88" s="417" t="s">
        <v>85</v>
      </c>
      <c r="C88" s="406">
        <v>1413</v>
      </c>
      <c r="D88" s="406">
        <v>4</v>
      </c>
      <c r="E88" s="418">
        <f t="shared" si="5"/>
        <v>19.770700636942674</v>
      </c>
      <c r="F88" s="32">
        <v>27.936</v>
      </c>
      <c r="G88" s="32">
        <v>27.936</v>
      </c>
      <c r="H88" s="33"/>
    </row>
    <row r="89" spans="1:8" ht="15" customHeight="1">
      <c r="A89" s="185"/>
      <c r="B89" s="417" t="s">
        <v>86</v>
      </c>
      <c r="C89" s="406">
        <v>260</v>
      </c>
      <c r="D89" s="406">
        <v>0.69</v>
      </c>
      <c r="E89" s="418">
        <f t="shared" si="5"/>
        <v>45.61538461538461</v>
      </c>
      <c r="F89" s="32">
        <v>11.86</v>
      </c>
      <c r="G89" s="32">
        <v>10.81</v>
      </c>
      <c r="H89" s="33">
        <v>1.05</v>
      </c>
    </row>
    <row r="90" spans="1:8" ht="15.75" customHeight="1">
      <c r="A90" s="177">
        <v>13</v>
      </c>
      <c r="B90" s="161" t="s">
        <v>24</v>
      </c>
      <c r="C90" s="162">
        <f>SUM(C91:C91)</f>
        <v>392</v>
      </c>
      <c r="D90" s="162">
        <f>SUM(D91:D91)</f>
        <v>4</v>
      </c>
      <c r="E90" s="172">
        <f t="shared" si="5"/>
        <v>24.887755102040817</v>
      </c>
      <c r="F90" s="41">
        <f>SUM(F91:F91)</f>
        <v>9.756</v>
      </c>
      <c r="G90" s="41">
        <f>SUM(G91:G91)</f>
        <v>9.756</v>
      </c>
      <c r="H90" s="42">
        <f>SUM(H91:H91)</f>
        <v>0</v>
      </c>
    </row>
    <row r="91" spans="1:8" ht="15.75" customHeight="1">
      <c r="A91" s="419"/>
      <c r="B91" s="420" t="s">
        <v>85</v>
      </c>
      <c r="C91" s="421">
        <v>392</v>
      </c>
      <c r="D91" s="421">
        <v>4</v>
      </c>
      <c r="E91" s="422">
        <f t="shared" si="5"/>
        <v>24.887755102040817</v>
      </c>
      <c r="F91" s="36">
        <v>9.756</v>
      </c>
      <c r="G91" s="36">
        <v>9.756</v>
      </c>
      <c r="H91" s="37"/>
    </row>
    <row r="92" spans="1:8" ht="15.75" customHeight="1">
      <c r="A92" s="177">
        <v>14</v>
      </c>
      <c r="B92" s="161" t="s">
        <v>202</v>
      </c>
      <c r="C92" s="162">
        <f>SUM(C93:C93)</f>
        <v>15</v>
      </c>
      <c r="D92" s="162">
        <f>SUM(D93:D93)</f>
        <v>2</v>
      </c>
      <c r="E92" s="58">
        <f>F92/C92*1000</f>
        <v>54.00000000000001</v>
      </c>
      <c r="F92" s="41">
        <f>SUM(F93:F93)</f>
        <v>0.81</v>
      </c>
      <c r="G92" s="41">
        <f>SUM(G93:G93)</f>
        <v>0.81</v>
      </c>
      <c r="H92" s="42">
        <f>SUM(H93:H93)</f>
        <v>0</v>
      </c>
    </row>
    <row r="93" spans="1:8" ht="15.75" customHeight="1">
      <c r="A93" s="186"/>
      <c r="B93" s="164" t="s">
        <v>85</v>
      </c>
      <c r="C93" s="165">
        <v>15</v>
      </c>
      <c r="D93" s="165">
        <v>2</v>
      </c>
      <c r="E93" s="45">
        <f>F93/C93*1000</f>
        <v>54.00000000000001</v>
      </c>
      <c r="F93" s="46">
        <v>0.81</v>
      </c>
      <c r="G93" s="46">
        <v>0.81</v>
      </c>
      <c r="H93" s="47"/>
    </row>
    <row r="94" spans="1:8" ht="15.75" customHeight="1">
      <c r="A94" s="183">
        <v>15</v>
      </c>
      <c r="B94" s="60" t="s">
        <v>34</v>
      </c>
      <c r="C94" s="61">
        <f>SUM(C95:C98)</f>
        <v>8787</v>
      </c>
      <c r="D94" s="61">
        <f>SUM(D95:D98)</f>
        <v>182</v>
      </c>
      <c r="E94" s="70">
        <f aca="true" t="shared" si="6" ref="E94:E111">F94/C94*1000</f>
        <v>6.253442585637874</v>
      </c>
      <c r="F94" s="72">
        <f>SUM(F95:F98)</f>
        <v>54.949</v>
      </c>
      <c r="G94" s="72">
        <f>SUM(G95:G98)</f>
        <v>52.323</v>
      </c>
      <c r="H94" s="73">
        <f>SUM(H95:H98)</f>
        <v>0.126</v>
      </c>
    </row>
    <row r="95" spans="1:8" ht="15.75" customHeight="1">
      <c r="A95" s="182"/>
      <c r="B95" s="53" t="s">
        <v>84</v>
      </c>
      <c r="C95" s="54">
        <v>162</v>
      </c>
      <c r="D95" s="54">
        <v>50</v>
      </c>
      <c r="E95" s="62">
        <f t="shared" si="6"/>
        <v>0.7777777777777777</v>
      </c>
      <c r="F95" s="56">
        <v>0.126</v>
      </c>
      <c r="G95" s="56">
        <v>0</v>
      </c>
      <c r="H95" s="57">
        <v>0.126</v>
      </c>
    </row>
    <row r="96" spans="1:8" ht="15.75" customHeight="1">
      <c r="A96" s="440"/>
      <c r="B96" s="51" t="s">
        <v>93</v>
      </c>
      <c r="C96" s="35">
        <v>4206</v>
      </c>
      <c r="D96" s="35">
        <v>85</v>
      </c>
      <c r="E96" s="31">
        <f t="shared" si="6"/>
        <v>9.88492629576795</v>
      </c>
      <c r="F96" s="36">
        <v>41.576</v>
      </c>
      <c r="G96" s="36">
        <v>39.076</v>
      </c>
      <c r="H96" s="37"/>
    </row>
    <row r="97" spans="1:8" ht="15.75" customHeight="1">
      <c r="A97" s="440"/>
      <c r="B97" s="51" t="s">
        <v>86</v>
      </c>
      <c r="C97" s="35">
        <v>125</v>
      </c>
      <c r="D97" s="35">
        <v>2</v>
      </c>
      <c r="E97" s="31">
        <f t="shared" si="6"/>
        <v>2.408</v>
      </c>
      <c r="F97" s="36">
        <v>0.301</v>
      </c>
      <c r="G97" s="36">
        <v>0.301</v>
      </c>
      <c r="H97" s="37"/>
    </row>
    <row r="98" spans="1:8" ht="15.75" customHeight="1">
      <c r="A98" s="181"/>
      <c r="B98" s="49" t="s">
        <v>87</v>
      </c>
      <c r="C98" s="44">
        <v>4294</v>
      </c>
      <c r="D98" s="44">
        <v>45</v>
      </c>
      <c r="E98" s="45">
        <f t="shared" si="6"/>
        <v>3.014904517931998</v>
      </c>
      <c r="F98" s="46">
        <v>12.946</v>
      </c>
      <c r="G98" s="46">
        <v>12.946</v>
      </c>
      <c r="H98" s="47"/>
    </row>
    <row r="99" spans="1:8" s="64" customFormat="1" ht="15.75" customHeight="1">
      <c r="A99" s="177">
        <v>16</v>
      </c>
      <c r="B99" s="38" t="s">
        <v>160</v>
      </c>
      <c r="C99" s="39">
        <f>SUM(C100)</f>
        <v>35</v>
      </c>
      <c r="D99" s="39">
        <f>SUM(D100)</f>
        <v>0.2</v>
      </c>
      <c r="E99" s="40">
        <f t="shared" si="6"/>
        <v>27</v>
      </c>
      <c r="F99" s="41">
        <f>SUM(F100)</f>
        <v>0.945</v>
      </c>
      <c r="G99" s="41">
        <f>SUM(G100)</f>
        <v>0.945</v>
      </c>
      <c r="H99" s="42">
        <f>SUM(H100)</f>
        <v>0</v>
      </c>
    </row>
    <row r="100" spans="1:8" ht="15.75" customHeight="1">
      <c r="A100" s="181"/>
      <c r="B100" s="49" t="s">
        <v>86</v>
      </c>
      <c r="C100" s="44">
        <v>35</v>
      </c>
      <c r="D100" s="44">
        <v>0.2</v>
      </c>
      <c r="E100" s="45">
        <f t="shared" si="6"/>
        <v>27</v>
      </c>
      <c r="F100" s="46">
        <v>0.945</v>
      </c>
      <c r="G100" s="46">
        <v>0.945</v>
      </c>
      <c r="H100" s="47"/>
    </row>
    <row r="101" spans="1:8" ht="15.75" customHeight="1">
      <c r="A101" s="183">
        <v>17</v>
      </c>
      <c r="B101" s="60" t="s">
        <v>203</v>
      </c>
      <c r="C101" s="61">
        <f>SUM(C102:C102)</f>
        <v>48</v>
      </c>
      <c r="D101" s="61">
        <f>SUM(D102:D102)</f>
        <v>1</v>
      </c>
      <c r="E101" s="70">
        <f t="shared" si="6"/>
        <v>4.166666666666667</v>
      </c>
      <c r="F101" s="72">
        <f>SUM(F102:F102)</f>
        <v>0.2</v>
      </c>
      <c r="G101" s="72">
        <f>SUM(G102:G102)</f>
        <v>0.2</v>
      </c>
      <c r="H101" s="73">
        <f>SUM(H102:H102)</f>
        <v>0</v>
      </c>
    </row>
    <row r="102" spans="1:8" ht="15.75" customHeight="1">
      <c r="A102" s="181"/>
      <c r="B102" s="59" t="s">
        <v>85</v>
      </c>
      <c r="C102" s="44">
        <v>48</v>
      </c>
      <c r="D102" s="44">
        <v>1</v>
      </c>
      <c r="E102" s="45">
        <f t="shared" si="6"/>
        <v>4.166666666666667</v>
      </c>
      <c r="F102" s="46">
        <v>0.2</v>
      </c>
      <c r="G102" s="46">
        <v>0.2</v>
      </c>
      <c r="H102" s="47"/>
    </row>
    <row r="103" spans="1:8" ht="15.75" customHeight="1">
      <c r="A103" s="183">
        <v>18</v>
      </c>
      <c r="B103" s="60" t="s">
        <v>66</v>
      </c>
      <c r="C103" s="61">
        <f>SUM(C104:C105)</f>
        <v>789</v>
      </c>
      <c r="D103" s="61">
        <f>SUM(D104:D105)</f>
        <v>120</v>
      </c>
      <c r="E103" s="70">
        <f t="shared" si="6"/>
        <v>7.441064638783271</v>
      </c>
      <c r="F103" s="72">
        <f>SUM(F104:F105)</f>
        <v>5.871</v>
      </c>
      <c r="G103" s="72">
        <f>SUM(G104:G105)</f>
        <v>5.871</v>
      </c>
      <c r="H103" s="73">
        <f>SUM(H104:H105)</f>
        <v>0</v>
      </c>
    </row>
    <row r="104" spans="1:8" ht="15.75" customHeight="1">
      <c r="A104" s="440"/>
      <c r="B104" s="51" t="s">
        <v>84</v>
      </c>
      <c r="C104" s="35">
        <v>339</v>
      </c>
      <c r="D104" s="35">
        <v>20</v>
      </c>
      <c r="E104" s="52">
        <f t="shared" si="6"/>
        <v>0.35398230088495575</v>
      </c>
      <c r="F104" s="36">
        <v>0.12</v>
      </c>
      <c r="G104" s="36">
        <v>0.12</v>
      </c>
      <c r="H104" s="37"/>
    </row>
    <row r="105" spans="1:8" ht="15.75" customHeight="1">
      <c r="A105" s="181"/>
      <c r="B105" s="59" t="s">
        <v>93</v>
      </c>
      <c r="C105" s="44">
        <v>450</v>
      </c>
      <c r="D105" s="44">
        <v>100</v>
      </c>
      <c r="E105" s="45">
        <f t="shared" si="6"/>
        <v>12.780000000000001</v>
      </c>
      <c r="F105" s="46">
        <v>5.751</v>
      </c>
      <c r="G105" s="46">
        <v>5.751</v>
      </c>
      <c r="H105" s="47"/>
    </row>
    <row r="106" spans="1:8" ht="15.75" customHeight="1">
      <c r="A106" s="183">
        <v>19</v>
      </c>
      <c r="B106" s="50" t="s">
        <v>124</v>
      </c>
      <c r="C106" s="61">
        <f>SUM(C107:C108)</f>
        <v>109</v>
      </c>
      <c r="D106" s="61">
        <f>SUM(D107:D108)</f>
        <v>10.9</v>
      </c>
      <c r="E106" s="70">
        <f t="shared" si="6"/>
        <v>9.816513761467892</v>
      </c>
      <c r="F106" s="72">
        <f>SUM(F107:F108)</f>
        <v>1.07</v>
      </c>
      <c r="G106" s="72">
        <f>SUM(G107:G108)</f>
        <v>1.02</v>
      </c>
      <c r="H106" s="73">
        <f>SUM(H107:H108)</f>
        <v>0</v>
      </c>
    </row>
    <row r="107" spans="1:8" ht="15.75" customHeight="1">
      <c r="A107" s="450"/>
      <c r="B107" s="29" t="s">
        <v>86</v>
      </c>
      <c r="C107" s="30">
        <v>25</v>
      </c>
      <c r="D107" s="30">
        <v>0.9</v>
      </c>
      <c r="E107" s="31">
        <f t="shared" si="6"/>
        <v>9.2</v>
      </c>
      <c r="F107" s="32">
        <v>0.23</v>
      </c>
      <c r="G107" s="32">
        <v>0.18</v>
      </c>
      <c r="H107" s="33"/>
    </row>
    <row r="108" spans="1:8" ht="15.75" customHeight="1">
      <c r="A108" s="181"/>
      <c r="B108" s="49" t="s">
        <v>87</v>
      </c>
      <c r="C108" s="44">
        <v>84</v>
      </c>
      <c r="D108" s="44">
        <v>10</v>
      </c>
      <c r="E108" s="45">
        <f t="shared" si="6"/>
        <v>10</v>
      </c>
      <c r="F108" s="46">
        <v>0.84</v>
      </c>
      <c r="G108" s="46">
        <v>0.84</v>
      </c>
      <c r="H108" s="47"/>
    </row>
    <row r="109" spans="1:8" ht="15.75" customHeight="1">
      <c r="A109" s="183">
        <v>20</v>
      </c>
      <c r="B109" s="60" t="s">
        <v>94</v>
      </c>
      <c r="C109" s="61">
        <f>SUM(C110:C111)</f>
        <v>2980</v>
      </c>
      <c r="D109" s="61">
        <f>SUM(D110:D111)</f>
        <v>40</v>
      </c>
      <c r="E109" s="70">
        <f t="shared" si="6"/>
        <v>15.80973154362416</v>
      </c>
      <c r="F109" s="72">
        <f>SUM(F110:F111)</f>
        <v>47.113</v>
      </c>
      <c r="G109" s="72">
        <f>SUM(G110:G111)</f>
        <v>47.113</v>
      </c>
      <c r="H109" s="73">
        <f>SUM(H110:H111)</f>
        <v>0</v>
      </c>
    </row>
    <row r="110" spans="1:8" ht="15.75" customHeight="1">
      <c r="A110" s="439"/>
      <c r="B110" s="43" t="s">
        <v>93</v>
      </c>
      <c r="C110" s="30">
        <v>1335</v>
      </c>
      <c r="D110" s="30">
        <v>25</v>
      </c>
      <c r="E110" s="31">
        <f t="shared" si="6"/>
        <v>29.779775280898875</v>
      </c>
      <c r="F110" s="32">
        <v>39.756</v>
      </c>
      <c r="G110" s="32">
        <v>39.756</v>
      </c>
      <c r="H110" s="33"/>
    </row>
    <row r="111" spans="1:8" ht="15.75" customHeight="1">
      <c r="A111" s="439"/>
      <c r="B111" s="43" t="s">
        <v>85</v>
      </c>
      <c r="C111" s="30">
        <v>1645</v>
      </c>
      <c r="D111" s="30">
        <v>15</v>
      </c>
      <c r="E111" s="31">
        <f t="shared" si="6"/>
        <v>4.4723404255319155</v>
      </c>
      <c r="F111" s="32">
        <v>7.357</v>
      </c>
      <c r="G111" s="32">
        <v>7.357</v>
      </c>
      <c r="H111" s="33"/>
    </row>
    <row r="112" spans="1:8" ht="15.75" customHeight="1">
      <c r="A112" s="177">
        <v>21</v>
      </c>
      <c r="B112" s="38" t="s">
        <v>49</v>
      </c>
      <c r="C112" s="39">
        <f>SUM(C113:C113)</f>
        <v>4800</v>
      </c>
      <c r="D112" s="39">
        <f>SUM(D113:D113)</f>
        <v>40</v>
      </c>
      <c r="E112" s="40">
        <f>F112/C112*1000</f>
        <v>8.75</v>
      </c>
      <c r="F112" s="41">
        <f>SUM(F113:F113)</f>
        <v>42</v>
      </c>
      <c r="G112" s="41">
        <f>SUM(G113:G113)</f>
        <v>38.5</v>
      </c>
      <c r="H112" s="42">
        <f>SUM(H113:H113)</f>
        <v>3.5</v>
      </c>
    </row>
    <row r="113" spans="1:8" ht="15.75" customHeight="1">
      <c r="A113" s="439"/>
      <c r="B113" s="29" t="s">
        <v>93</v>
      </c>
      <c r="C113" s="30">
        <v>4800</v>
      </c>
      <c r="D113" s="30">
        <v>40</v>
      </c>
      <c r="E113" s="31">
        <f>F113/C113*1000</f>
        <v>8.75</v>
      </c>
      <c r="F113" s="32">
        <v>42</v>
      </c>
      <c r="G113" s="32">
        <v>38.5</v>
      </c>
      <c r="H113" s="33">
        <v>3.5</v>
      </c>
    </row>
    <row r="114" spans="1:10" ht="15.75" customHeight="1">
      <c r="A114" s="216" t="s">
        <v>146</v>
      </c>
      <c r="B114" s="217" t="s">
        <v>103</v>
      </c>
      <c r="C114" s="219">
        <f>C112+C109+C106+C103+C101+C99+C94+C92+C90+C87+C83+C80+C78+C71+C66+C62+C58+C54+C51+C49+C42</f>
        <v>192012</v>
      </c>
      <c r="D114" s="219">
        <f>D112+D109+D106+D103+D101+D99+D94+D92+D90+D87+D83+D80+D78+D71+D66+D62+D58+D54+D51+D49+D42</f>
        <v>29545.550000000003</v>
      </c>
      <c r="E114" s="219"/>
      <c r="F114" s="218">
        <f>F112+F109+F106+F103+F101+F99+F94+F92+F90+F87+F83+F80+F78+F71+F66+F62+F58+F54+F51+F49+F42</f>
        <v>3958.2739999999994</v>
      </c>
      <c r="G114" s="218">
        <f>G112+G109+G106+G103+G101+G99+G94+G92+G90+G87+G83+G80+G78+G71+G66+G62+G58+G54+G51+G49+G42</f>
        <v>3706.1359999999995</v>
      </c>
      <c r="H114" s="272">
        <f>H112+H109+H106+H103+H101+H99+H94+H92+H90+H87+H83+H80+H78+H71+H66+H62+H58+H54+H51+H49+H42</f>
        <v>108.486</v>
      </c>
      <c r="J114" s="350"/>
    </row>
    <row r="115" spans="1:11" ht="15.75" customHeight="1">
      <c r="A115" s="442"/>
      <c r="B115" s="65" t="s">
        <v>45</v>
      </c>
      <c r="C115" s="66"/>
      <c r="D115" s="66"/>
      <c r="E115" s="69"/>
      <c r="F115" s="67"/>
      <c r="G115" s="67"/>
      <c r="H115" s="68"/>
      <c r="K115" s="350"/>
    </row>
    <row r="116" spans="1:8" ht="15.75" customHeight="1">
      <c r="A116" s="177">
        <v>1</v>
      </c>
      <c r="B116" s="48" t="s">
        <v>64</v>
      </c>
      <c r="C116" s="39">
        <f>SUM(C117)</f>
        <v>230</v>
      </c>
      <c r="D116" s="39">
        <f>SUM(D117)</f>
        <v>1.2</v>
      </c>
      <c r="E116" s="58">
        <f aca="true" t="shared" si="7" ref="E116:E123">F116/C116*1000</f>
        <v>11.478260869565217</v>
      </c>
      <c r="F116" s="41">
        <f>SUM(F117)</f>
        <v>2.64</v>
      </c>
      <c r="G116" s="41">
        <f>SUM(G117)</f>
        <v>2.64</v>
      </c>
      <c r="H116" s="42">
        <f>SUM(H117)</f>
        <v>0</v>
      </c>
    </row>
    <row r="117" spans="1:8" ht="15.75" customHeight="1">
      <c r="A117" s="186"/>
      <c r="B117" s="59" t="s">
        <v>86</v>
      </c>
      <c r="C117" s="44">
        <v>230</v>
      </c>
      <c r="D117" s="44">
        <v>1.2</v>
      </c>
      <c r="E117" s="45">
        <f t="shared" si="7"/>
        <v>11.478260869565217</v>
      </c>
      <c r="F117" s="46">
        <v>2.64</v>
      </c>
      <c r="G117" s="46">
        <v>2.64</v>
      </c>
      <c r="H117" s="47"/>
    </row>
    <row r="118" spans="1:11" ht="15.75" customHeight="1">
      <c r="A118" s="177">
        <v>2</v>
      </c>
      <c r="B118" s="48" t="s">
        <v>200</v>
      </c>
      <c r="C118" s="39">
        <f>SUM(C119)</f>
        <v>12</v>
      </c>
      <c r="D118" s="39">
        <f>SUM(D119)</f>
        <v>0</v>
      </c>
      <c r="E118" s="58">
        <f t="shared" si="7"/>
        <v>10</v>
      </c>
      <c r="F118" s="41">
        <f>SUM(F119)</f>
        <v>0.12</v>
      </c>
      <c r="G118" s="41">
        <f>SUM(G119)</f>
        <v>0.12</v>
      </c>
      <c r="H118" s="42">
        <f>SUM(H119)</f>
        <v>0</v>
      </c>
      <c r="K118" s="350"/>
    </row>
    <row r="119" spans="1:11" ht="15.75" customHeight="1">
      <c r="A119" s="186"/>
      <c r="B119" s="59" t="s">
        <v>93</v>
      </c>
      <c r="C119" s="44">
        <v>12</v>
      </c>
      <c r="D119" s="44"/>
      <c r="E119" s="45">
        <f t="shared" si="7"/>
        <v>10</v>
      </c>
      <c r="F119" s="46">
        <v>0.12</v>
      </c>
      <c r="G119" s="46">
        <v>0.12</v>
      </c>
      <c r="H119" s="47"/>
      <c r="K119" s="350"/>
    </row>
    <row r="120" spans="1:8" ht="15.75" customHeight="1">
      <c r="A120" s="177">
        <v>3</v>
      </c>
      <c r="B120" s="48" t="s">
        <v>114</v>
      </c>
      <c r="C120" s="39">
        <f>SUM(C121:C121)</f>
        <v>27</v>
      </c>
      <c r="D120" s="39">
        <f>SUM(D121:D121)</f>
        <v>1</v>
      </c>
      <c r="E120" s="40">
        <f t="shared" si="7"/>
        <v>24.814814814814817</v>
      </c>
      <c r="F120" s="41">
        <f>SUM(F121:F121)</f>
        <v>0.67</v>
      </c>
      <c r="G120" s="41">
        <f>SUM(G121:G121)</f>
        <v>0.67</v>
      </c>
      <c r="H120" s="42">
        <f>SUM(H121:H121)</f>
        <v>0</v>
      </c>
    </row>
    <row r="121" spans="1:8" ht="15.75" customHeight="1">
      <c r="A121" s="182"/>
      <c r="B121" s="53" t="s">
        <v>84</v>
      </c>
      <c r="C121" s="54">
        <v>27</v>
      </c>
      <c r="D121" s="54">
        <v>1</v>
      </c>
      <c r="E121" s="55">
        <f t="shared" si="7"/>
        <v>24.814814814814817</v>
      </c>
      <c r="F121" s="56">
        <v>0.67</v>
      </c>
      <c r="G121" s="56">
        <v>0.67</v>
      </c>
      <c r="H121" s="57"/>
    </row>
    <row r="122" spans="1:8" ht="15.75" customHeight="1">
      <c r="A122" s="177">
        <v>4</v>
      </c>
      <c r="B122" s="48" t="s">
        <v>152</v>
      </c>
      <c r="C122" s="39">
        <f>SUM(C123:C123)</f>
        <v>30</v>
      </c>
      <c r="D122" s="39">
        <f>SUM(D123:D123)</f>
        <v>0.2</v>
      </c>
      <c r="E122" s="58">
        <f t="shared" si="7"/>
        <v>14</v>
      </c>
      <c r="F122" s="41">
        <f>SUM(F123:F123)</f>
        <v>0.42</v>
      </c>
      <c r="G122" s="41">
        <f>SUM(G123:G123)</f>
        <v>0</v>
      </c>
      <c r="H122" s="42">
        <f>SUM(H123:H123)</f>
        <v>0.42</v>
      </c>
    </row>
    <row r="123" spans="1:8" ht="15.75" customHeight="1">
      <c r="A123" s="186"/>
      <c r="B123" s="59" t="s">
        <v>85</v>
      </c>
      <c r="C123" s="44">
        <v>30</v>
      </c>
      <c r="D123" s="44">
        <v>0.2</v>
      </c>
      <c r="E123" s="45">
        <f t="shared" si="7"/>
        <v>14</v>
      </c>
      <c r="F123" s="46">
        <v>0.42</v>
      </c>
      <c r="G123" s="46"/>
      <c r="H123" s="47">
        <v>0.42</v>
      </c>
    </row>
    <row r="124" spans="1:15" ht="15.75" customHeight="1" thickBot="1">
      <c r="A124" s="451" t="s">
        <v>28</v>
      </c>
      <c r="B124" s="452" t="s">
        <v>102</v>
      </c>
      <c r="C124" s="453">
        <f>C116+C118+C120+C122</f>
        <v>299</v>
      </c>
      <c r="D124" s="453">
        <f>D116+D118+D120+D122</f>
        <v>2.4000000000000004</v>
      </c>
      <c r="E124" s="453"/>
      <c r="F124" s="454">
        <f>F116+F118+F120+F122</f>
        <v>3.85</v>
      </c>
      <c r="G124" s="453">
        <f>G116+G118+G120+G122</f>
        <v>3.43</v>
      </c>
      <c r="H124" s="455">
        <f>H116+H118+H120+H122</f>
        <v>0.42</v>
      </c>
      <c r="J124" s="6"/>
      <c r="K124" s="6"/>
      <c r="L124" s="6"/>
      <c r="M124" s="6"/>
      <c r="N124" s="6"/>
      <c r="O124" s="6"/>
    </row>
    <row r="125" spans="1:14" ht="15.75" customHeight="1" thickBot="1">
      <c r="A125" s="187" t="s">
        <v>28</v>
      </c>
      <c r="B125" s="167" t="s">
        <v>112</v>
      </c>
      <c r="C125" s="168">
        <f>C124+C114+C40</f>
        <v>221909</v>
      </c>
      <c r="D125" s="168">
        <f>D124+D114+D40</f>
        <v>29628.760000000006</v>
      </c>
      <c r="E125" s="169"/>
      <c r="F125" s="173">
        <f>F124+F114+F40</f>
        <v>5029.718999999999</v>
      </c>
      <c r="G125" s="173">
        <f>G124+G114+G40</f>
        <v>3862.8279999999995</v>
      </c>
      <c r="H125" s="174">
        <f>H124+H114+H40</f>
        <v>1023.239</v>
      </c>
      <c r="J125" s="350"/>
      <c r="K125" s="350"/>
      <c r="L125" s="6"/>
      <c r="M125" s="6"/>
      <c r="N125" s="6"/>
    </row>
    <row r="126" spans="1:8" ht="15.75" customHeight="1">
      <c r="A126" s="404" t="s">
        <v>134</v>
      </c>
      <c r="B126" s="16" t="s">
        <v>12</v>
      </c>
      <c r="C126" s="17"/>
      <c r="D126" s="17"/>
      <c r="E126" s="17"/>
      <c r="F126" s="18"/>
      <c r="G126" s="18"/>
      <c r="H126" s="19"/>
    </row>
    <row r="127" spans="1:8" ht="15.75" customHeight="1">
      <c r="A127" s="179"/>
      <c r="B127" s="20" t="s">
        <v>47</v>
      </c>
      <c r="C127" s="21"/>
      <c r="D127" s="21"/>
      <c r="E127" s="21"/>
      <c r="F127" s="22"/>
      <c r="G127" s="22"/>
      <c r="H127" s="23"/>
    </row>
    <row r="128" spans="1:8" ht="15.75" customHeight="1">
      <c r="A128" s="177">
        <v>1</v>
      </c>
      <c r="B128" s="48" t="s">
        <v>26</v>
      </c>
      <c r="C128" s="39">
        <f>SUM(C129:C130)</f>
        <v>5708</v>
      </c>
      <c r="D128" s="39">
        <f>SUM(D129:D130)</f>
        <v>3.1500000000000004</v>
      </c>
      <c r="E128" s="71">
        <f>F128/C128*1000</f>
        <v>43.895234758234054</v>
      </c>
      <c r="F128" s="41">
        <f>SUM(F129:F130)</f>
        <v>250.55399999999997</v>
      </c>
      <c r="G128" s="41">
        <f>SUM(G129:G130)</f>
        <v>244.474</v>
      </c>
      <c r="H128" s="42">
        <f>SUM(H129:H130)</f>
        <v>2</v>
      </c>
    </row>
    <row r="129" spans="1:20" ht="15.75" customHeight="1">
      <c r="A129" s="402"/>
      <c r="B129" s="29" t="s">
        <v>85</v>
      </c>
      <c r="C129" s="30">
        <v>4408</v>
      </c>
      <c r="D129" s="30">
        <v>2.1</v>
      </c>
      <c r="E129" s="31">
        <f aca="true" t="shared" si="8" ref="E129:E136">F129/C129*1000</f>
        <v>35.09392014519056</v>
      </c>
      <c r="F129" s="32">
        <v>154.694</v>
      </c>
      <c r="G129" s="32">
        <v>152.694</v>
      </c>
      <c r="H129" s="33">
        <v>2</v>
      </c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</row>
    <row r="130" spans="1:15" ht="15.75" customHeight="1">
      <c r="A130" s="402"/>
      <c r="B130" s="29" t="s">
        <v>86</v>
      </c>
      <c r="C130" s="30">
        <v>1300</v>
      </c>
      <c r="D130" s="30">
        <v>1.05</v>
      </c>
      <c r="E130" s="31">
        <f t="shared" si="8"/>
        <v>73.73846153846155</v>
      </c>
      <c r="F130" s="32">
        <v>95.86</v>
      </c>
      <c r="G130" s="32">
        <v>91.78</v>
      </c>
      <c r="H130" s="33"/>
      <c r="J130" s="6"/>
      <c r="K130" s="6"/>
      <c r="L130" s="6"/>
      <c r="M130" s="6"/>
      <c r="N130" s="6"/>
      <c r="O130" s="6"/>
    </row>
    <row r="131" spans="1:8" ht="15.75" customHeight="1">
      <c r="A131" s="177">
        <v>2</v>
      </c>
      <c r="B131" s="48" t="s">
        <v>16</v>
      </c>
      <c r="C131" s="39">
        <f>SUM(C132:C134)</f>
        <v>14502</v>
      </c>
      <c r="D131" s="39">
        <f>SUM(D132:D134)</f>
        <v>28.2</v>
      </c>
      <c r="E131" s="40">
        <f t="shared" si="8"/>
        <v>23.285408909115986</v>
      </c>
      <c r="F131" s="41">
        <f>SUM(F132:F134)</f>
        <v>337.68500000000006</v>
      </c>
      <c r="G131" s="41">
        <f>SUM(G132:G134)</f>
        <v>321.805</v>
      </c>
      <c r="H131" s="42">
        <f>SUM(H132:H134)</f>
        <v>0.4</v>
      </c>
    </row>
    <row r="132" spans="1:8" ht="15.75" customHeight="1">
      <c r="A132" s="402"/>
      <c r="B132" s="43" t="s">
        <v>83</v>
      </c>
      <c r="C132" s="30">
        <v>1370</v>
      </c>
      <c r="D132" s="30">
        <v>3</v>
      </c>
      <c r="E132" s="31">
        <f t="shared" si="8"/>
        <v>28.78832116788321</v>
      </c>
      <c r="F132" s="32">
        <v>39.44</v>
      </c>
      <c r="G132" s="32">
        <v>39.44</v>
      </c>
      <c r="H132" s="33"/>
    </row>
    <row r="133" spans="1:8" ht="15.75" customHeight="1">
      <c r="A133" s="402"/>
      <c r="B133" s="29" t="s">
        <v>85</v>
      </c>
      <c r="C133" s="30">
        <v>11542</v>
      </c>
      <c r="D133" s="30">
        <v>21.2</v>
      </c>
      <c r="E133" s="31">
        <f t="shared" si="8"/>
        <v>18.954687229249696</v>
      </c>
      <c r="F133" s="32">
        <v>218.775</v>
      </c>
      <c r="G133" s="32">
        <v>211.475</v>
      </c>
      <c r="H133" s="33">
        <v>0.4</v>
      </c>
    </row>
    <row r="134" spans="1:8" ht="15.75" customHeight="1">
      <c r="A134" s="403"/>
      <c r="B134" s="51" t="s">
        <v>86</v>
      </c>
      <c r="C134" s="35">
        <v>1590</v>
      </c>
      <c r="D134" s="35">
        <v>4</v>
      </c>
      <c r="E134" s="52">
        <f t="shared" si="8"/>
        <v>49.9811320754717</v>
      </c>
      <c r="F134" s="36">
        <v>79.47</v>
      </c>
      <c r="G134" s="36">
        <v>70.89</v>
      </c>
      <c r="H134" s="37"/>
    </row>
    <row r="135" spans="1:8" ht="15.75" customHeight="1">
      <c r="A135" s="177">
        <v>3</v>
      </c>
      <c r="B135" s="48" t="s">
        <v>184</v>
      </c>
      <c r="C135" s="39">
        <f>SUM(C136:C136)</f>
        <v>0</v>
      </c>
      <c r="D135" s="39">
        <f>SUM(D136:D136)</f>
        <v>0</v>
      </c>
      <c r="E135" s="40" t="e">
        <f t="shared" si="8"/>
        <v>#DIV/0!</v>
      </c>
      <c r="F135" s="41">
        <f>SUM(F136:F136)</f>
        <v>0.9</v>
      </c>
      <c r="G135" s="41">
        <f>SUM(G136:G136)</f>
        <v>0.9</v>
      </c>
      <c r="H135" s="42">
        <f>SUM(H136:H136)</f>
        <v>0</v>
      </c>
    </row>
    <row r="136" spans="1:8" ht="15.75" customHeight="1">
      <c r="A136" s="181"/>
      <c r="B136" s="59" t="s">
        <v>85</v>
      </c>
      <c r="C136" s="44">
        <v>0</v>
      </c>
      <c r="D136" s="44">
        <v>0</v>
      </c>
      <c r="E136" s="45" t="e">
        <f t="shared" si="8"/>
        <v>#DIV/0!</v>
      </c>
      <c r="F136" s="46">
        <v>0.9</v>
      </c>
      <c r="G136" s="46">
        <v>0.9</v>
      </c>
      <c r="H136" s="47">
        <v>0</v>
      </c>
    </row>
    <row r="137" spans="1:8" ht="15.75" customHeight="1">
      <c r="A137" s="177">
        <v>4</v>
      </c>
      <c r="B137" s="48" t="s">
        <v>17</v>
      </c>
      <c r="C137" s="39">
        <f>SUM(C138:C138)</f>
        <v>50</v>
      </c>
      <c r="D137" s="39">
        <f>SUM(D138:D138)</f>
        <v>0</v>
      </c>
      <c r="E137" s="40">
        <f>F137/C137*1000</f>
        <v>11.200000000000001</v>
      </c>
      <c r="F137" s="41">
        <f>SUM(F138:F138)</f>
        <v>0.56</v>
      </c>
      <c r="G137" s="41">
        <f>SUM(G138:G138)</f>
        <v>0.56</v>
      </c>
      <c r="H137" s="42">
        <f>SUM(H138:H138)</f>
        <v>0</v>
      </c>
    </row>
    <row r="138" spans="1:8" ht="15.75" customHeight="1">
      <c r="A138" s="182"/>
      <c r="B138" s="53" t="s">
        <v>87</v>
      </c>
      <c r="C138" s="54">
        <v>50</v>
      </c>
      <c r="D138" s="54"/>
      <c r="E138" s="55">
        <f>F138/C138*1000</f>
        <v>11.200000000000001</v>
      </c>
      <c r="F138" s="56">
        <v>0.56</v>
      </c>
      <c r="G138" s="56">
        <v>0.56</v>
      </c>
      <c r="H138" s="57"/>
    </row>
    <row r="139" spans="1:8" ht="15.75" customHeight="1">
      <c r="A139" s="177">
        <v>5</v>
      </c>
      <c r="B139" s="48" t="s">
        <v>27</v>
      </c>
      <c r="C139" s="39">
        <f>SUM(C140:C140)</f>
        <v>0</v>
      </c>
      <c r="D139" s="39">
        <f>SUM(D140:D140)</f>
        <v>0</v>
      </c>
      <c r="E139" s="40" t="e">
        <f>F139/C139*1000</f>
        <v>#DIV/0!</v>
      </c>
      <c r="F139" s="41">
        <f>SUM(F140:F140)</f>
        <v>2</v>
      </c>
      <c r="G139" s="41">
        <f>SUM(G140:G140)</f>
        <v>2</v>
      </c>
      <c r="H139" s="42">
        <f>SUM(H140:H140)</f>
        <v>0</v>
      </c>
    </row>
    <row r="140" spans="1:8" ht="15.75" customHeight="1">
      <c r="A140" s="182"/>
      <c r="B140" s="53" t="s">
        <v>87</v>
      </c>
      <c r="C140" s="54"/>
      <c r="D140" s="54"/>
      <c r="E140" s="55" t="e">
        <f>F140/C140*1000</f>
        <v>#DIV/0!</v>
      </c>
      <c r="F140" s="56">
        <v>2</v>
      </c>
      <c r="G140" s="56">
        <v>2</v>
      </c>
      <c r="H140" s="57"/>
    </row>
    <row r="141" spans="1:8" ht="15.75" customHeight="1">
      <c r="A141" s="177">
        <v>6</v>
      </c>
      <c r="B141" s="48" t="s">
        <v>18</v>
      </c>
      <c r="C141" s="39">
        <f>SUM(C142:C144)</f>
        <v>1406</v>
      </c>
      <c r="D141" s="39">
        <f>SUM(D142:D144)</f>
        <v>1.958</v>
      </c>
      <c r="E141" s="40">
        <f aca="true" t="shared" si="9" ref="E141:E153">F141/C141*1000</f>
        <v>43.97155049786629</v>
      </c>
      <c r="F141" s="41">
        <f>SUM(F142:F144)</f>
        <v>61.824</v>
      </c>
      <c r="G141" s="41">
        <f>SUM(G142:G144)</f>
        <v>7.28</v>
      </c>
      <c r="H141" s="42">
        <f>SUM(H142:H144)</f>
        <v>54.544</v>
      </c>
    </row>
    <row r="142" spans="1:8" ht="15.75" customHeight="1">
      <c r="A142" s="184"/>
      <c r="B142" s="171" t="s">
        <v>83</v>
      </c>
      <c r="C142" s="74">
        <v>386</v>
      </c>
      <c r="D142" s="74">
        <v>0.658</v>
      </c>
      <c r="E142" s="62">
        <f t="shared" si="9"/>
        <v>20.165803108808287</v>
      </c>
      <c r="F142" s="75">
        <v>7.784</v>
      </c>
      <c r="G142" s="75">
        <v>7.28</v>
      </c>
      <c r="H142" s="76">
        <v>0.504</v>
      </c>
    </row>
    <row r="143" spans="1:8" ht="15.75" customHeight="1">
      <c r="A143" s="402"/>
      <c r="B143" s="43" t="s">
        <v>85</v>
      </c>
      <c r="C143" s="30">
        <v>650</v>
      </c>
      <c r="D143" s="30">
        <v>1</v>
      </c>
      <c r="E143" s="31">
        <f t="shared" si="9"/>
        <v>45</v>
      </c>
      <c r="F143" s="32">
        <v>29.25</v>
      </c>
      <c r="G143" s="32"/>
      <c r="H143" s="33">
        <v>29.25</v>
      </c>
    </row>
    <row r="144" spans="1:8" ht="15.75" customHeight="1">
      <c r="A144" s="403"/>
      <c r="B144" s="51" t="s">
        <v>86</v>
      </c>
      <c r="C144" s="35">
        <v>370</v>
      </c>
      <c r="D144" s="35">
        <v>0.3</v>
      </c>
      <c r="E144" s="52">
        <f t="shared" si="9"/>
        <v>67</v>
      </c>
      <c r="F144" s="36">
        <v>24.79</v>
      </c>
      <c r="G144" s="36"/>
      <c r="H144" s="37">
        <v>24.79</v>
      </c>
    </row>
    <row r="145" spans="1:8" s="64" customFormat="1" ht="15.75" customHeight="1">
      <c r="A145" s="177">
        <v>7</v>
      </c>
      <c r="B145" s="48" t="s">
        <v>63</v>
      </c>
      <c r="C145" s="39">
        <f>SUM(C146:C146)</f>
        <v>625</v>
      </c>
      <c r="D145" s="39">
        <f>SUM(D146:D146)</f>
        <v>0.31</v>
      </c>
      <c r="E145" s="40">
        <f t="shared" si="9"/>
        <v>2</v>
      </c>
      <c r="F145" s="41">
        <f>SUM(F146:F146)</f>
        <v>1.25</v>
      </c>
      <c r="G145" s="41">
        <f>SUM(G146:G146)</f>
        <v>0</v>
      </c>
      <c r="H145" s="42">
        <f>SUM(H146:H146)</f>
        <v>1.25</v>
      </c>
    </row>
    <row r="146" spans="1:8" ht="15.75" customHeight="1">
      <c r="A146" s="181"/>
      <c r="B146" s="59" t="s">
        <v>86</v>
      </c>
      <c r="C146" s="44">
        <v>625</v>
      </c>
      <c r="D146" s="44">
        <v>0.31</v>
      </c>
      <c r="E146" s="45">
        <f t="shared" si="9"/>
        <v>2</v>
      </c>
      <c r="F146" s="46">
        <v>1.25</v>
      </c>
      <c r="G146" s="46"/>
      <c r="H146" s="47">
        <v>1.25</v>
      </c>
    </row>
    <row r="147" spans="1:8" ht="15.75" customHeight="1">
      <c r="A147" s="177">
        <v>8</v>
      </c>
      <c r="B147" s="48" t="s">
        <v>147</v>
      </c>
      <c r="C147" s="39">
        <f>SUM(C148)</f>
        <v>30</v>
      </c>
      <c r="D147" s="39">
        <f>SUM(D148)</f>
        <v>0.2</v>
      </c>
      <c r="E147" s="40">
        <f t="shared" si="9"/>
        <v>22.000000000000004</v>
      </c>
      <c r="F147" s="41">
        <f>SUM(F148)</f>
        <v>0.66</v>
      </c>
      <c r="G147" s="41">
        <f>SUM(G148)</f>
        <v>0.66</v>
      </c>
      <c r="H147" s="42">
        <f>SUM(H148)</f>
        <v>0</v>
      </c>
    </row>
    <row r="148" spans="1:8" ht="15.75" customHeight="1">
      <c r="A148" s="181"/>
      <c r="B148" s="59" t="s">
        <v>86</v>
      </c>
      <c r="C148" s="44">
        <v>30</v>
      </c>
      <c r="D148" s="44">
        <v>0.2</v>
      </c>
      <c r="E148" s="45">
        <f t="shared" si="9"/>
        <v>22.000000000000004</v>
      </c>
      <c r="F148" s="46">
        <v>0.66</v>
      </c>
      <c r="G148" s="46">
        <v>0.66</v>
      </c>
      <c r="H148" s="47"/>
    </row>
    <row r="149" spans="1:8" s="64" customFormat="1" ht="15.75" customHeight="1">
      <c r="A149" s="177">
        <v>9</v>
      </c>
      <c r="B149" s="48" t="s">
        <v>44</v>
      </c>
      <c r="C149" s="39">
        <f>SUM(C150:C153)</f>
        <v>197</v>
      </c>
      <c r="D149" s="39">
        <f>SUM(D150:D153)</f>
        <v>0.55</v>
      </c>
      <c r="E149" s="40">
        <f t="shared" si="9"/>
        <v>23.03553299492386</v>
      </c>
      <c r="F149" s="41">
        <f>SUM(F150:F153)</f>
        <v>4.538</v>
      </c>
      <c r="G149" s="41">
        <f>SUM(G150:G153)</f>
        <v>3.938</v>
      </c>
      <c r="H149" s="42">
        <f>SUM(H150:H153)</f>
        <v>0.6</v>
      </c>
    </row>
    <row r="150" spans="1:8" ht="15.75" customHeight="1">
      <c r="A150" s="184"/>
      <c r="B150" s="171" t="s">
        <v>84</v>
      </c>
      <c r="C150" s="74">
        <v>27</v>
      </c>
      <c r="D150" s="74"/>
      <c r="E150" s="62">
        <f t="shared" si="9"/>
        <v>23.333333333333336</v>
      </c>
      <c r="F150" s="75">
        <v>0.63</v>
      </c>
      <c r="G150" s="75">
        <v>0.63</v>
      </c>
      <c r="H150" s="76"/>
    </row>
    <row r="151" spans="1:8" ht="15.75" customHeight="1">
      <c r="A151" s="184"/>
      <c r="B151" s="171" t="s">
        <v>86</v>
      </c>
      <c r="C151" s="74">
        <v>72</v>
      </c>
      <c r="D151" s="74">
        <v>0.2</v>
      </c>
      <c r="E151" s="62">
        <f t="shared" si="9"/>
        <v>24</v>
      </c>
      <c r="F151" s="75">
        <v>1.728</v>
      </c>
      <c r="G151" s="75">
        <v>1.728</v>
      </c>
      <c r="H151" s="76"/>
    </row>
    <row r="152" spans="1:8" ht="15.75" customHeight="1">
      <c r="A152" s="402"/>
      <c r="B152" s="43" t="s">
        <v>85</v>
      </c>
      <c r="C152" s="30">
        <v>58</v>
      </c>
      <c r="D152" s="30">
        <v>0.35</v>
      </c>
      <c r="E152" s="31">
        <f t="shared" si="9"/>
        <v>34.13793103448276</v>
      </c>
      <c r="F152" s="32">
        <v>1.98</v>
      </c>
      <c r="G152" s="32">
        <v>1.38</v>
      </c>
      <c r="H152" s="33">
        <v>0.6</v>
      </c>
    </row>
    <row r="153" spans="1:8" ht="15.75" customHeight="1">
      <c r="A153" s="179"/>
      <c r="B153" s="53" t="s">
        <v>87</v>
      </c>
      <c r="C153" s="54">
        <v>40</v>
      </c>
      <c r="D153" s="54"/>
      <c r="E153" s="55">
        <f t="shared" si="9"/>
        <v>5</v>
      </c>
      <c r="F153" s="56">
        <v>0.2</v>
      </c>
      <c r="G153" s="56">
        <v>0.2</v>
      </c>
      <c r="H153" s="57"/>
    </row>
    <row r="154" spans="1:8" ht="15.75" customHeight="1">
      <c r="A154" s="205" t="s">
        <v>162</v>
      </c>
      <c r="B154" s="206" t="s">
        <v>101</v>
      </c>
      <c r="C154" s="207">
        <f>C128+C131+C137+C139+C141+C149+C147+C145+C135</f>
        <v>22518</v>
      </c>
      <c r="D154" s="207">
        <f>D128+D131+D137+D139+D141+D149+D147+D145+D135</f>
        <v>34.368</v>
      </c>
      <c r="E154" s="207"/>
      <c r="F154" s="327">
        <f>F128+F131+F137+F139+F141+F149+F147+F145+F135</f>
        <v>659.9709999999999</v>
      </c>
      <c r="G154" s="327">
        <f>G128+G131+G137+G139+G141+G149+G147+G145+G135</f>
        <v>581.6169999999998</v>
      </c>
      <c r="H154" s="328">
        <f>H128+H131+H137+H139+H141+H149+H147+H145+H135</f>
        <v>58.794</v>
      </c>
    </row>
    <row r="155" spans="1:8" ht="15.75" customHeight="1">
      <c r="A155" s="405"/>
      <c r="B155" s="65" t="s">
        <v>48</v>
      </c>
      <c r="C155" s="66"/>
      <c r="D155" s="66"/>
      <c r="E155" s="69"/>
      <c r="F155" s="67"/>
      <c r="G155" s="67"/>
      <c r="H155" s="68"/>
    </row>
    <row r="156" spans="1:8" ht="15.75" customHeight="1">
      <c r="A156" s="183">
        <v>1</v>
      </c>
      <c r="B156" s="60" t="s">
        <v>30</v>
      </c>
      <c r="C156" s="61">
        <f>SUM(C157:C159)</f>
        <v>622</v>
      </c>
      <c r="D156" s="61">
        <f>SUM(D157:D159)</f>
        <v>1.8</v>
      </c>
      <c r="E156" s="70">
        <f>F156/C156*1000</f>
        <v>21.466237942122188</v>
      </c>
      <c r="F156" s="72">
        <f>SUM(F157:F159)</f>
        <v>13.352</v>
      </c>
      <c r="G156" s="72">
        <f>SUM(G157:G159)</f>
        <v>13.352</v>
      </c>
      <c r="H156" s="73">
        <f>SUM(H157:H159)</f>
        <v>0</v>
      </c>
    </row>
    <row r="157" spans="1:17" ht="15.75" customHeight="1">
      <c r="A157" s="402"/>
      <c r="B157" s="43" t="s">
        <v>84</v>
      </c>
      <c r="C157" s="30"/>
      <c r="D157" s="30"/>
      <c r="E157" s="31" t="e">
        <f>F157/C157*1000</f>
        <v>#DIV/0!</v>
      </c>
      <c r="F157" s="32">
        <v>0.212</v>
      </c>
      <c r="G157" s="32">
        <v>0.212</v>
      </c>
      <c r="H157" s="33"/>
      <c r="J157" s="6"/>
      <c r="K157" s="6"/>
      <c r="L157" s="6"/>
      <c r="M157" s="6"/>
      <c r="N157" s="6"/>
      <c r="O157" s="6"/>
      <c r="P157" s="6"/>
      <c r="Q157" s="350"/>
    </row>
    <row r="158" spans="1:8" ht="15.75" customHeight="1">
      <c r="A158" s="402"/>
      <c r="B158" s="43" t="s">
        <v>85</v>
      </c>
      <c r="C158" s="30">
        <v>384</v>
      </c>
      <c r="D158" s="30"/>
      <c r="E158" s="31">
        <f>F158/C158*1000</f>
        <v>23.000000000000004</v>
      </c>
      <c r="F158" s="32">
        <v>8.832</v>
      </c>
      <c r="G158" s="32">
        <v>8.832</v>
      </c>
      <c r="H158" s="33"/>
    </row>
    <row r="159" spans="1:16" ht="15.75" customHeight="1">
      <c r="A159" s="402"/>
      <c r="B159" s="43" t="s">
        <v>86</v>
      </c>
      <c r="C159" s="30">
        <v>238</v>
      </c>
      <c r="D159" s="287">
        <v>1.8</v>
      </c>
      <c r="E159" s="31">
        <f>F159/C159*1000</f>
        <v>18.100840336134453</v>
      </c>
      <c r="F159" s="32">
        <v>4.308</v>
      </c>
      <c r="G159" s="32">
        <v>4.308</v>
      </c>
      <c r="H159" s="33"/>
      <c r="J159" s="350"/>
      <c r="K159" s="350"/>
      <c r="L159" s="350"/>
      <c r="M159" s="6"/>
      <c r="N159" s="6"/>
      <c r="O159" s="6"/>
      <c r="P159" s="6"/>
    </row>
    <row r="160" spans="1:19" ht="15.75" customHeight="1">
      <c r="A160" s="177">
        <v>2</v>
      </c>
      <c r="B160" s="48" t="s">
        <v>50</v>
      </c>
      <c r="C160" s="39">
        <f aca="true" t="shared" si="10" ref="C160:H160">SUM(C161:C161)</f>
        <v>33</v>
      </c>
      <c r="D160" s="39">
        <f t="shared" si="10"/>
        <v>0</v>
      </c>
      <c r="E160" s="40">
        <f t="shared" si="10"/>
        <v>36.96969696969697</v>
      </c>
      <c r="F160" s="41">
        <f t="shared" si="10"/>
        <v>1.22</v>
      </c>
      <c r="G160" s="41">
        <f t="shared" si="10"/>
        <v>1.22</v>
      </c>
      <c r="H160" s="42">
        <f t="shared" si="10"/>
        <v>0</v>
      </c>
      <c r="J160" s="350"/>
      <c r="K160" s="350"/>
      <c r="L160" s="350"/>
      <c r="M160" s="350"/>
      <c r="N160" s="350"/>
      <c r="O160" s="350"/>
      <c r="P160" s="350"/>
      <c r="Q160" s="350"/>
      <c r="R160" s="350"/>
      <c r="S160" s="350"/>
    </row>
    <row r="161" spans="1:19" ht="15.75" customHeight="1">
      <c r="A161" s="186"/>
      <c r="B161" s="59" t="s">
        <v>84</v>
      </c>
      <c r="C161" s="44">
        <v>33</v>
      </c>
      <c r="D161" s="44"/>
      <c r="E161" s="45">
        <f>F161/C161*1000</f>
        <v>36.96969696969697</v>
      </c>
      <c r="F161" s="46">
        <v>1.22</v>
      </c>
      <c r="G161" s="46">
        <v>1.22</v>
      </c>
      <c r="H161" s="47"/>
      <c r="J161" s="350"/>
      <c r="K161" s="350"/>
      <c r="L161" s="350"/>
      <c r="M161" s="350"/>
      <c r="N161" s="350"/>
      <c r="O161" s="350"/>
      <c r="P161" s="350"/>
      <c r="Q161" s="350"/>
      <c r="R161" s="350"/>
      <c r="S161" s="350"/>
    </row>
    <row r="162" spans="1:8" ht="15.75" customHeight="1">
      <c r="A162" s="177">
        <v>3</v>
      </c>
      <c r="B162" s="48" t="s">
        <v>137</v>
      </c>
      <c r="C162" s="39">
        <f>SUM(C163:C164)</f>
        <v>2435</v>
      </c>
      <c r="D162" s="39">
        <f>SUM(D163:D164)</f>
        <v>10</v>
      </c>
      <c r="E162" s="71">
        <f aca="true" t="shared" si="11" ref="E162:E176">F162/C162*1000</f>
        <v>32.870636550308</v>
      </c>
      <c r="F162" s="41">
        <f>SUM(F163:F164)</f>
        <v>80.03999999999999</v>
      </c>
      <c r="G162" s="41">
        <f>SUM(G163:G164)</f>
        <v>56.04</v>
      </c>
      <c r="H162" s="42">
        <f>SUM(H163:H164)</f>
        <v>24</v>
      </c>
    </row>
    <row r="163" spans="1:8" ht="15.75" customHeight="1">
      <c r="A163" s="182"/>
      <c r="B163" s="53" t="s">
        <v>85</v>
      </c>
      <c r="C163" s="54">
        <v>2010</v>
      </c>
      <c r="D163" s="54"/>
      <c r="E163" s="401">
        <f t="shared" si="11"/>
        <v>30.940298507462686</v>
      </c>
      <c r="F163" s="56">
        <v>62.19</v>
      </c>
      <c r="G163" s="56">
        <v>38.19</v>
      </c>
      <c r="H163" s="57">
        <v>24</v>
      </c>
    </row>
    <row r="164" spans="1:8" ht="15.75" customHeight="1">
      <c r="A164" s="181"/>
      <c r="B164" s="59" t="s">
        <v>177</v>
      </c>
      <c r="C164" s="44">
        <v>425</v>
      </c>
      <c r="D164" s="44">
        <v>10</v>
      </c>
      <c r="E164" s="45">
        <f t="shared" si="11"/>
        <v>42</v>
      </c>
      <c r="F164" s="46">
        <v>17.85</v>
      </c>
      <c r="G164" s="46">
        <v>17.85</v>
      </c>
      <c r="H164" s="47"/>
    </row>
    <row r="165" spans="1:8" ht="15.75" customHeight="1">
      <c r="A165" s="177">
        <v>4</v>
      </c>
      <c r="B165" s="48" t="s">
        <v>180</v>
      </c>
      <c r="C165" s="39">
        <f>SUM(C166)</f>
        <v>360</v>
      </c>
      <c r="D165" s="39">
        <f>SUM(D166)</f>
        <v>2</v>
      </c>
      <c r="E165" s="40">
        <f>F165/C165*1000</f>
        <v>55.111111111111114</v>
      </c>
      <c r="F165" s="41">
        <f>SUM(F166)</f>
        <v>19.84</v>
      </c>
      <c r="G165" s="41">
        <f>SUM(G166)</f>
        <v>15.9</v>
      </c>
      <c r="H165" s="42">
        <f>SUM(H166)</f>
        <v>0</v>
      </c>
    </row>
    <row r="166" spans="1:8" ht="15.75" customHeight="1">
      <c r="A166" s="181"/>
      <c r="B166" s="59" t="s">
        <v>85</v>
      </c>
      <c r="C166" s="44">
        <v>360</v>
      </c>
      <c r="D166" s="44">
        <v>2</v>
      </c>
      <c r="E166" s="45">
        <f>F166/C166*1000</f>
        <v>55.111111111111114</v>
      </c>
      <c r="F166" s="46">
        <v>19.84</v>
      </c>
      <c r="G166" s="46">
        <v>15.9</v>
      </c>
      <c r="H166" s="47"/>
    </row>
    <row r="167" spans="1:8" ht="15.75" customHeight="1">
      <c r="A167" s="177">
        <v>5</v>
      </c>
      <c r="B167" s="48" t="s">
        <v>104</v>
      </c>
      <c r="C167" s="39">
        <f>SUM(C168:C169)</f>
        <v>1280</v>
      </c>
      <c r="D167" s="39">
        <f>SUM(D168:D169)</f>
        <v>0</v>
      </c>
      <c r="E167" s="71">
        <f>F167/C167*1000</f>
        <v>14.3015625</v>
      </c>
      <c r="F167" s="41">
        <f>SUM(F168:F169)</f>
        <v>18.306</v>
      </c>
      <c r="G167" s="41">
        <f>SUM(G168:G169)</f>
        <v>18.306</v>
      </c>
      <c r="H167" s="42">
        <f>SUM(H168:H169)</f>
        <v>0</v>
      </c>
    </row>
    <row r="168" spans="1:8" ht="15.75" customHeight="1">
      <c r="A168" s="416"/>
      <c r="B168" s="51" t="s">
        <v>93</v>
      </c>
      <c r="C168" s="35">
        <v>1080</v>
      </c>
      <c r="D168" s="35"/>
      <c r="E168" s="52">
        <f>F168/C168*1000</f>
        <v>11.950000000000001</v>
      </c>
      <c r="F168" s="36">
        <v>12.906</v>
      </c>
      <c r="G168" s="36">
        <v>12.906</v>
      </c>
      <c r="H168" s="37"/>
    </row>
    <row r="169" spans="1:8" ht="15.75" customHeight="1">
      <c r="A169" s="181"/>
      <c r="B169" s="59" t="s">
        <v>85</v>
      </c>
      <c r="C169" s="44">
        <v>200</v>
      </c>
      <c r="D169" s="44"/>
      <c r="E169" s="45">
        <f>F169/C169*1000</f>
        <v>27.000000000000004</v>
      </c>
      <c r="F169" s="46">
        <v>5.4</v>
      </c>
      <c r="G169" s="46">
        <v>5.4</v>
      </c>
      <c r="H169" s="47"/>
    </row>
    <row r="170" spans="1:8" ht="15.75" customHeight="1">
      <c r="A170" s="183">
        <v>6</v>
      </c>
      <c r="B170" s="60" t="s">
        <v>20</v>
      </c>
      <c r="C170" s="61">
        <f>SUM(C171:C171)</f>
        <v>170</v>
      </c>
      <c r="D170" s="61">
        <f>SUM(D171:D171)</f>
        <v>2.6</v>
      </c>
      <c r="E170" s="70">
        <f t="shared" si="11"/>
        <v>2</v>
      </c>
      <c r="F170" s="61">
        <f>SUM(F171:F171)</f>
        <v>0.34</v>
      </c>
      <c r="G170" s="61">
        <f>SUM(G171:G171)</f>
        <v>0.34</v>
      </c>
      <c r="H170" s="63">
        <f>SUM(H171:H171)</f>
        <v>0</v>
      </c>
    </row>
    <row r="171" spans="1:8" ht="15.75" customHeight="1">
      <c r="A171" s="181"/>
      <c r="B171" s="59" t="s">
        <v>86</v>
      </c>
      <c r="C171" s="44">
        <v>170</v>
      </c>
      <c r="D171" s="44">
        <v>2.6</v>
      </c>
      <c r="E171" s="45">
        <f t="shared" si="11"/>
        <v>2</v>
      </c>
      <c r="F171" s="46">
        <v>0.34</v>
      </c>
      <c r="G171" s="46">
        <v>0.34</v>
      </c>
      <c r="H171" s="47"/>
    </row>
    <row r="172" spans="1:8" ht="15.75" customHeight="1">
      <c r="A172" s="183">
        <v>7</v>
      </c>
      <c r="B172" s="60" t="s">
        <v>53</v>
      </c>
      <c r="C172" s="61">
        <f>SUM(C173:C174)</f>
        <v>525</v>
      </c>
      <c r="D172" s="61">
        <f>SUM(D173:D174)</f>
        <v>50</v>
      </c>
      <c r="E172" s="70">
        <f t="shared" si="11"/>
        <v>18.285714285714285</v>
      </c>
      <c r="F172" s="72">
        <f>SUM(F173:F174)</f>
        <v>9.6</v>
      </c>
      <c r="G172" s="72">
        <f>SUM(G173:G174)</f>
        <v>8.4</v>
      </c>
      <c r="H172" s="73">
        <f>SUM(H173:H174)</f>
        <v>0</v>
      </c>
    </row>
    <row r="173" spans="1:8" ht="15.75" customHeight="1">
      <c r="A173" s="403"/>
      <c r="B173" s="51" t="s">
        <v>86</v>
      </c>
      <c r="C173" s="35">
        <v>400</v>
      </c>
      <c r="D173" s="35">
        <v>50</v>
      </c>
      <c r="E173" s="31">
        <f t="shared" si="11"/>
        <v>18.000000000000004</v>
      </c>
      <c r="F173" s="36">
        <v>7.2</v>
      </c>
      <c r="G173" s="36">
        <v>6</v>
      </c>
      <c r="H173" s="37"/>
    </row>
    <row r="174" spans="1:8" ht="15.75" customHeight="1">
      <c r="A174" s="181"/>
      <c r="B174" s="49" t="s">
        <v>87</v>
      </c>
      <c r="C174" s="44">
        <v>125</v>
      </c>
      <c r="D174" s="44"/>
      <c r="E174" s="45">
        <f t="shared" si="11"/>
        <v>19.2</v>
      </c>
      <c r="F174" s="46">
        <v>2.4</v>
      </c>
      <c r="G174" s="46">
        <v>2.4</v>
      </c>
      <c r="H174" s="47"/>
    </row>
    <row r="175" spans="1:8" ht="15.75" customHeight="1">
      <c r="A175" s="183">
        <v>8</v>
      </c>
      <c r="B175" s="60" t="s">
        <v>111</v>
      </c>
      <c r="C175" s="61">
        <f>SUM(C176:C179)</f>
        <v>1325</v>
      </c>
      <c r="D175" s="61">
        <f>SUM(D176:D179)</f>
        <v>210</v>
      </c>
      <c r="E175" s="70">
        <f t="shared" si="11"/>
        <v>27.855849056603773</v>
      </c>
      <c r="F175" s="72">
        <f>SUM(F176:F179)</f>
        <v>36.909</v>
      </c>
      <c r="G175" s="72">
        <f>SUM(G176:G179)</f>
        <v>32.839</v>
      </c>
      <c r="H175" s="73">
        <f>SUM(H176:H179)</f>
        <v>0</v>
      </c>
    </row>
    <row r="176" spans="1:8" ht="15.75" customHeight="1">
      <c r="A176" s="184"/>
      <c r="B176" s="171" t="s">
        <v>84</v>
      </c>
      <c r="C176" s="74"/>
      <c r="D176" s="74"/>
      <c r="E176" s="62" t="e">
        <f t="shared" si="11"/>
        <v>#DIV/0!</v>
      </c>
      <c r="F176" s="75">
        <v>5.129</v>
      </c>
      <c r="G176" s="75">
        <v>5.129</v>
      </c>
      <c r="H176" s="76"/>
    </row>
    <row r="177" spans="1:8" ht="15.75" customHeight="1">
      <c r="A177" s="402"/>
      <c r="B177" s="43" t="s">
        <v>85</v>
      </c>
      <c r="C177" s="30">
        <v>115</v>
      </c>
      <c r="D177" s="30"/>
      <c r="E177" s="31">
        <f>F177/C177*1000</f>
        <v>18</v>
      </c>
      <c r="F177" s="32">
        <v>2.07</v>
      </c>
      <c r="G177" s="32">
        <v>2.07</v>
      </c>
      <c r="H177" s="33"/>
    </row>
    <row r="178" spans="1:8" ht="15.75" customHeight="1">
      <c r="A178" s="403"/>
      <c r="B178" s="51" t="s">
        <v>86</v>
      </c>
      <c r="C178" s="35">
        <v>810</v>
      </c>
      <c r="D178" s="35">
        <v>210</v>
      </c>
      <c r="E178" s="31">
        <f aca="true" t="shared" si="12" ref="E178:E205">F178/C178*1000</f>
        <v>24.82716049382716</v>
      </c>
      <c r="F178" s="36">
        <v>20.11</v>
      </c>
      <c r="G178" s="36">
        <v>16.04</v>
      </c>
      <c r="H178" s="37"/>
    </row>
    <row r="179" spans="1:8" ht="15.75" customHeight="1">
      <c r="A179" s="181"/>
      <c r="B179" s="49" t="s">
        <v>87</v>
      </c>
      <c r="C179" s="44">
        <v>400</v>
      </c>
      <c r="D179" s="44"/>
      <c r="E179" s="45">
        <f t="shared" si="12"/>
        <v>24</v>
      </c>
      <c r="F179" s="46">
        <v>9.6</v>
      </c>
      <c r="G179" s="46">
        <v>9.6</v>
      </c>
      <c r="H179" s="47"/>
    </row>
    <row r="180" spans="1:8" s="64" customFormat="1" ht="15.75" customHeight="1">
      <c r="A180" s="177">
        <v>9</v>
      </c>
      <c r="B180" s="38" t="s">
        <v>31</v>
      </c>
      <c r="C180" s="39">
        <f>SUM(C181:C182)</f>
        <v>1570</v>
      </c>
      <c r="D180" s="39">
        <f>SUM(D181:D182)</f>
        <v>250</v>
      </c>
      <c r="E180" s="40">
        <f t="shared" si="12"/>
        <v>22.738853503184718</v>
      </c>
      <c r="F180" s="41">
        <f>SUM(F181:F182)</f>
        <v>35.7</v>
      </c>
      <c r="G180" s="41">
        <f>SUM(G181:G182)</f>
        <v>23.4</v>
      </c>
      <c r="H180" s="42">
        <f>SUM(H181:H182)</f>
        <v>0</v>
      </c>
    </row>
    <row r="181" spans="1:8" ht="15.75" customHeight="1">
      <c r="A181" s="403"/>
      <c r="B181" s="34" t="s">
        <v>86</v>
      </c>
      <c r="C181" s="35">
        <v>1570</v>
      </c>
      <c r="D181" s="35">
        <v>250</v>
      </c>
      <c r="E181" s="52">
        <f t="shared" si="12"/>
        <v>22.738853503184718</v>
      </c>
      <c r="F181" s="36">
        <v>35.7</v>
      </c>
      <c r="G181" s="36">
        <v>23.4</v>
      </c>
      <c r="H181" s="37"/>
    </row>
    <row r="182" spans="1:8" ht="15.75" customHeight="1">
      <c r="A182" s="181"/>
      <c r="B182" s="49" t="s">
        <v>87</v>
      </c>
      <c r="C182" s="44"/>
      <c r="D182" s="44"/>
      <c r="E182" s="45" t="e">
        <f t="shared" si="12"/>
        <v>#DIV/0!</v>
      </c>
      <c r="F182" s="46"/>
      <c r="G182" s="46"/>
      <c r="H182" s="47"/>
    </row>
    <row r="183" spans="1:8" ht="15.75" customHeight="1">
      <c r="A183" s="183">
        <v>10</v>
      </c>
      <c r="B183" s="60" t="s">
        <v>32</v>
      </c>
      <c r="C183" s="61">
        <f>SUM(C184:C185)</f>
        <v>865</v>
      </c>
      <c r="D183" s="61">
        <f>SUM(D184:D185)</f>
        <v>260</v>
      </c>
      <c r="E183" s="70">
        <f t="shared" si="12"/>
        <v>20.136416184971097</v>
      </c>
      <c r="F183" s="72">
        <f>SUM(F184:F185)</f>
        <v>17.418</v>
      </c>
      <c r="G183" s="72">
        <f>SUM(G184:G185)</f>
        <v>16.018</v>
      </c>
      <c r="H183" s="73">
        <f>SUM(H184:H185)</f>
        <v>0</v>
      </c>
    </row>
    <row r="184" spans="1:8" ht="15.75" customHeight="1">
      <c r="A184" s="403"/>
      <c r="B184" s="51" t="s">
        <v>93</v>
      </c>
      <c r="C184" s="35">
        <v>600</v>
      </c>
      <c r="D184" s="35">
        <v>60</v>
      </c>
      <c r="E184" s="31">
        <f t="shared" si="12"/>
        <v>16.029999999999998</v>
      </c>
      <c r="F184" s="36">
        <v>9.618</v>
      </c>
      <c r="G184" s="36">
        <v>9.618</v>
      </c>
      <c r="H184" s="37"/>
    </row>
    <row r="185" spans="1:8" ht="15.75" customHeight="1">
      <c r="A185" s="181"/>
      <c r="B185" s="59" t="s">
        <v>86</v>
      </c>
      <c r="C185" s="44">
        <v>265</v>
      </c>
      <c r="D185" s="44">
        <v>200</v>
      </c>
      <c r="E185" s="45">
        <f t="shared" si="12"/>
        <v>29.433962264150942</v>
      </c>
      <c r="F185" s="46">
        <v>7.8</v>
      </c>
      <c r="G185" s="46">
        <v>6.4</v>
      </c>
      <c r="H185" s="47"/>
    </row>
    <row r="186" spans="1:8" ht="15.75" customHeight="1">
      <c r="A186" s="183">
        <v>11</v>
      </c>
      <c r="B186" s="60" t="s">
        <v>21</v>
      </c>
      <c r="C186" s="61">
        <f>SUM(C187:C187)</f>
        <v>540</v>
      </c>
      <c r="D186" s="61">
        <f>SUM(D187:D187)</f>
        <v>0</v>
      </c>
      <c r="E186" s="62">
        <f t="shared" si="12"/>
        <v>11.583333333333332</v>
      </c>
      <c r="F186" s="72">
        <f>SUM(F187:F187)</f>
        <v>6.255</v>
      </c>
      <c r="G186" s="72">
        <f>SUM(G187:G187)</f>
        <v>6.255</v>
      </c>
      <c r="H186" s="73">
        <f>SUM(H187:H187)</f>
        <v>0</v>
      </c>
    </row>
    <row r="187" spans="1:8" ht="15.75" customHeight="1">
      <c r="A187" s="181"/>
      <c r="B187" s="49" t="s">
        <v>87</v>
      </c>
      <c r="C187" s="44">
        <v>540</v>
      </c>
      <c r="D187" s="44"/>
      <c r="E187" s="45">
        <f t="shared" si="12"/>
        <v>11.583333333333332</v>
      </c>
      <c r="F187" s="46">
        <v>6.255</v>
      </c>
      <c r="G187" s="46">
        <v>6.255</v>
      </c>
      <c r="H187" s="47"/>
    </row>
    <row r="188" spans="1:8" s="64" customFormat="1" ht="15.75" customHeight="1">
      <c r="A188" s="177">
        <v>12</v>
      </c>
      <c r="B188" s="48" t="s">
        <v>54</v>
      </c>
      <c r="C188" s="39">
        <f>SUM(C189:C193)</f>
        <v>3521.5</v>
      </c>
      <c r="D188" s="39">
        <f>SUM(D189:D193)</f>
        <v>325</v>
      </c>
      <c r="E188" s="40">
        <f t="shared" si="12"/>
        <v>19.242084339060057</v>
      </c>
      <c r="F188" s="41">
        <f>SUM(F189:F193)</f>
        <v>67.761</v>
      </c>
      <c r="G188" s="41">
        <f>SUM(G189:G193)</f>
        <v>64.361</v>
      </c>
      <c r="H188" s="42">
        <f>SUM(H189:H193)</f>
        <v>0</v>
      </c>
    </row>
    <row r="189" spans="1:8" ht="15.75" customHeight="1">
      <c r="A189" s="402"/>
      <c r="B189" s="43" t="s">
        <v>84</v>
      </c>
      <c r="C189" s="30"/>
      <c r="D189" s="30"/>
      <c r="E189" s="31" t="e">
        <f t="shared" si="12"/>
        <v>#DIV/0!</v>
      </c>
      <c r="F189" s="32">
        <v>0.557</v>
      </c>
      <c r="G189" s="32">
        <v>0.557</v>
      </c>
      <c r="H189" s="33"/>
    </row>
    <row r="190" spans="1:8" ht="15.75" customHeight="1">
      <c r="A190" s="402"/>
      <c r="B190" s="43" t="s">
        <v>93</v>
      </c>
      <c r="C190" s="30">
        <v>1020</v>
      </c>
      <c r="D190" s="30"/>
      <c r="E190" s="31">
        <f t="shared" si="12"/>
        <v>20.10980392156863</v>
      </c>
      <c r="F190" s="32">
        <v>20.512</v>
      </c>
      <c r="G190" s="32">
        <v>20.512</v>
      </c>
      <c r="H190" s="33"/>
    </row>
    <row r="191" spans="1:8" ht="15.75" customHeight="1">
      <c r="A191" s="402"/>
      <c r="B191" s="43" t="s">
        <v>85</v>
      </c>
      <c r="C191" s="30">
        <v>799</v>
      </c>
      <c r="D191" s="30">
        <v>180</v>
      </c>
      <c r="E191" s="31">
        <f t="shared" si="12"/>
        <v>7.909887359199</v>
      </c>
      <c r="F191" s="32">
        <v>6.32</v>
      </c>
      <c r="G191" s="32">
        <v>6.32</v>
      </c>
      <c r="H191" s="33"/>
    </row>
    <row r="192" spans="1:8" ht="15.75" customHeight="1">
      <c r="A192" s="403"/>
      <c r="B192" s="51" t="s">
        <v>86</v>
      </c>
      <c r="C192" s="35">
        <v>702.5</v>
      </c>
      <c r="D192" s="35">
        <v>145</v>
      </c>
      <c r="E192" s="31">
        <f t="shared" si="12"/>
        <v>21.06761565836299</v>
      </c>
      <c r="F192" s="36">
        <v>14.8</v>
      </c>
      <c r="G192" s="36">
        <v>11.8</v>
      </c>
      <c r="H192" s="37"/>
    </row>
    <row r="193" spans="1:8" ht="15.75" customHeight="1">
      <c r="A193" s="181"/>
      <c r="B193" s="49" t="s">
        <v>87</v>
      </c>
      <c r="C193" s="44">
        <v>1000</v>
      </c>
      <c r="D193" s="44"/>
      <c r="E193" s="45">
        <f t="shared" si="12"/>
        <v>25.572</v>
      </c>
      <c r="F193" s="46">
        <v>25.572</v>
      </c>
      <c r="G193" s="46">
        <v>25.172</v>
      </c>
      <c r="H193" s="47"/>
    </row>
    <row r="194" spans="1:8" ht="15.75" customHeight="1">
      <c r="A194" s="177">
        <v>13</v>
      </c>
      <c r="B194" s="48" t="s">
        <v>159</v>
      </c>
      <c r="C194" s="39">
        <f>SUM(C195)</f>
        <v>1200</v>
      </c>
      <c r="D194" s="39">
        <f>SUM(D195)</f>
        <v>4</v>
      </c>
      <c r="E194" s="40">
        <f t="shared" si="12"/>
        <v>10.761666666666667</v>
      </c>
      <c r="F194" s="41">
        <f>SUM(F195)</f>
        <v>12.914</v>
      </c>
      <c r="G194" s="41">
        <f>SUM(G195)</f>
        <v>10.578</v>
      </c>
      <c r="H194" s="42">
        <f>SUM(H195)</f>
        <v>0</v>
      </c>
    </row>
    <row r="195" spans="1:8" ht="15.75" customHeight="1">
      <c r="A195" s="181"/>
      <c r="B195" s="59" t="s">
        <v>85</v>
      </c>
      <c r="C195" s="44">
        <v>1200</v>
      </c>
      <c r="D195" s="44">
        <v>4</v>
      </c>
      <c r="E195" s="45">
        <f t="shared" si="12"/>
        <v>10.761666666666667</v>
      </c>
      <c r="F195" s="46">
        <v>12.914</v>
      </c>
      <c r="G195" s="46">
        <v>10.578</v>
      </c>
      <c r="H195" s="47"/>
    </row>
    <row r="196" spans="1:8" ht="15.75" customHeight="1">
      <c r="A196" s="183">
        <v>14</v>
      </c>
      <c r="B196" s="60" t="s">
        <v>33</v>
      </c>
      <c r="C196" s="61">
        <f>SUM(C197:C197)</f>
        <v>40</v>
      </c>
      <c r="D196" s="61">
        <f>SUM(D197:D197)</f>
        <v>15</v>
      </c>
      <c r="E196" s="70">
        <f t="shared" si="12"/>
        <v>13.000000000000002</v>
      </c>
      <c r="F196" s="72">
        <f>SUM(F197:F197)</f>
        <v>0.52</v>
      </c>
      <c r="G196" s="72">
        <f>SUM(G197:G197)</f>
        <v>0.52</v>
      </c>
      <c r="H196" s="73">
        <f>SUM(H197:H197)</f>
        <v>0</v>
      </c>
    </row>
    <row r="197" spans="1:8" ht="15.75" customHeight="1">
      <c r="A197" s="181"/>
      <c r="B197" s="59" t="s">
        <v>85</v>
      </c>
      <c r="C197" s="44">
        <v>40</v>
      </c>
      <c r="D197" s="44">
        <v>15</v>
      </c>
      <c r="E197" s="45">
        <f t="shared" si="12"/>
        <v>13.000000000000002</v>
      </c>
      <c r="F197" s="46">
        <v>0.52</v>
      </c>
      <c r="G197" s="46">
        <v>0.52</v>
      </c>
      <c r="H197" s="47"/>
    </row>
    <row r="198" spans="1:8" ht="15.75" customHeight="1">
      <c r="A198" s="183">
        <v>15</v>
      </c>
      <c r="B198" s="60" t="s">
        <v>22</v>
      </c>
      <c r="C198" s="61">
        <f>SUM(C199:C199)</f>
        <v>255</v>
      </c>
      <c r="D198" s="61">
        <f>SUM(D199:D199)</f>
        <v>0</v>
      </c>
      <c r="E198" s="70">
        <f t="shared" si="12"/>
        <v>6.999999999999999</v>
      </c>
      <c r="F198" s="72">
        <f>SUM(F199:F199)</f>
        <v>1.785</v>
      </c>
      <c r="G198" s="72">
        <f>SUM(G199:G199)</f>
        <v>1.785</v>
      </c>
      <c r="H198" s="73">
        <f>SUM(H199:H199)</f>
        <v>0</v>
      </c>
    </row>
    <row r="199" spans="1:8" ht="15" customHeight="1">
      <c r="A199" s="403"/>
      <c r="B199" s="51" t="s">
        <v>85</v>
      </c>
      <c r="C199" s="35">
        <v>255</v>
      </c>
      <c r="D199" s="35"/>
      <c r="E199" s="52">
        <f t="shared" si="12"/>
        <v>6.999999999999999</v>
      </c>
      <c r="F199" s="36">
        <v>1.785</v>
      </c>
      <c r="G199" s="36">
        <v>1.785</v>
      </c>
      <c r="H199" s="37"/>
    </row>
    <row r="200" spans="1:8" ht="15" customHeight="1">
      <c r="A200" s="177">
        <v>16</v>
      </c>
      <c r="B200" s="161" t="s">
        <v>23</v>
      </c>
      <c r="C200" s="162">
        <f>SUM(C201:C202)</f>
        <v>360</v>
      </c>
      <c r="D200" s="162">
        <f>SUM(D201:D202)</f>
        <v>0.21</v>
      </c>
      <c r="E200" s="172">
        <f t="shared" si="12"/>
        <v>11.777777777777777</v>
      </c>
      <c r="F200" s="41">
        <f>SUM(F201:F202)</f>
        <v>4.24</v>
      </c>
      <c r="G200" s="41">
        <f>SUM(G201:G202)</f>
        <v>4.24</v>
      </c>
      <c r="H200" s="42">
        <f>SUM(H201:H202)</f>
        <v>0</v>
      </c>
    </row>
    <row r="201" spans="1:8" ht="15" customHeight="1">
      <c r="A201" s="185"/>
      <c r="B201" s="417" t="s">
        <v>85</v>
      </c>
      <c r="C201" s="406">
        <v>200</v>
      </c>
      <c r="D201" s="406"/>
      <c r="E201" s="418">
        <f t="shared" si="12"/>
        <v>10</v>
      </c>
      <c r="F201" s="32">
        <v>2</v>
      </c>
      <c r="G201" s="32">
        <v>2</v>
      </c>
      <c r="H201" s="33"/>
    </row>
    <row r="202" spans="1:8" ht="15" customHeight="1">
      <c r="A202" s="185"/>
      <c r="B202" s="417" t="s">
        <v>86</v>
      </c>
      <c r="C202" s="406">
        <v>160</v>
      </c>
      <c r="D202" s="406">
        <v>0.21</v>
      </c>
      <c r="E202" s="418">
        <f t="shared" si="12"/>
        <v>14.000000000000002</v>
      </c>
      <c r="F202" s="32">
        <v>2.24</v>
      </c>
      <c r="G202" s="32">
        <v>2.24</v>
      </c>
      <c r="H202" s="33"/>
    </row>
    <row r="203" spans="1:8" ht="15.75" customHeight="1">
      <c r="A203" s="177">
        <v>17</v>
      </c>
      <c r="B203" s="161" t="s">
        <v>24</v>
      </c>
      <c r="C203" s="162">
        <f>SUM(C204:C205)</f>
        <v>185</v>
      </c>
      <c r="D203" s="162">
        <f>SUM(D204:D205)</f>
        <v>0</v>
      </c>
      <c r="E203" s="172">
        <f t="shared" si="12"/>
        <v>17.848648648648652</v>
      </c>
      <c r="F203" s="41">
        <f>SUM(F204:F205)</f>
        <v>3.302</v>
      </c>
      <c r="G203" s="41">
        <f>SUM(G204:G205)</f>
        <v>3.302</v>
      </c>
      <c r="H203" s="42">
        <f>SUM(H204:H205)</f>
        <v>0</v>
      </c>
    </row>
    <row r="204" spans="1:8" ht="15.75" customHeight="1">
      <c r="A204" s="182"/>
      <c r="B204" s="355" t="s">
        <v>93</v>
      </c>
      <c r="C204" s="356">
        <v>60</v>
      </c>
      <c r="D204" s="356"/>
      <c r="E204" s="333">
        <f t="shared" si="12"/>
        <v>50</v>
      </c>
      <c r="F204" s="56">
        <v>3</v>
      </c>
      <c r="G204" s="56">
        <v>3</v>
      </c>
      <c r="H204" s="57"/>
    </row>
    <row r="205" spans="1:8" ht="15.75" customHeight="1">
      <c r="A205" s="419"/>
      <c r="B205" s="420" t="s">
        <v>85</v>
      </c>
      <c r="C205" s="421">
        <v>125</v>
      </c>
      <c r="D205" s="421"/>
      <c r="E205" s="422">
        <f t="shared" si="12"/>
        <v>2.416</v>
      </c>
      <c r="F205" s="36">
        <v>0.302</v>
      </c>
      <c r="G205" s="36">
        <v>0.302</v>
      </c>
      <c r="H205" s="37"/>
    </row>
    <row r="206" spans="1:8" ht="15.75" customHeight="1">
      <c r="A206" s="177">
        <v>18</v>
      </c>
      <c r="B206" s="161" t="s">
        <v>151</v>
      </c>
      <c r="C206" s="162">
        <f>SUM(C207:C207)</f>
        <v>900</v>
      </c>
      <c r="D206" s="162">
        <f>SUM(D207:D207)</f>
        <v>0</v>
      </c>
      <c r="E206" s="172">
        <f aca="true" t="shared" si="13" ref="E206:E212">F206/C206*1000</f>
        <v>6</v>
      </c>
      <c r="F206" s="41">
        <f>SUM(F207:F207)</f>
        <v>5.4</v>
      </c>
      <c r="G206" s="41">
        <f>SUM(G207:G207)</f>
        <v>5.4</v>
      </c>
      <c r="H206" s="42">
        <f>SUM(H207:H207)</f>
        <v>0</v>
      </c>
    </row>
    <row r="207" spans="1:8" ht="15.75" customHeight="1">
      <c r="A207" s="186"/>
      <c r="B207" s="164" t="s">
        <v>85</v>
      </c>
      <c r="C207" s="165">
        <v>900</v>
      </c>
      <c r="D207" s="165"/>
      <c r="E207" s="166">
        <f t="shared" si="13"/>
        <v>6</v>
      </c>
      <c r="F207" s="46">
        <v>5.4</v>
      </c>
      <c r="G207" s="46">
        <v>5.4</v>
      </c>
      <c r="H207" s="47"/>
    </row>
    <row r="208" spans="1:8" ht="15.75" customHeight="1">
      <c r="A208" s="183">
        <v>19</v>
      </c>
      <c r="B208" s="60" t="s">
        <v>34</v>
      </c>
      <c r="C208" s="61">
        <f>SUM(C209:C210)</f>
        <v>402</v>
      </c>
      <c r="D208" s="61">
        <f>SUM(D209:D210)</f>
        <v>52</v>
      </c>
      <c r="E208" s="70">
        <f t="shared" si="13"/>
        <v>8.835820895522389</v>
      </c>
      <c r="F208" s="72">
        <f>SUM(F209:F210)</f>
        <v>3.552</v>
      </c>
      <c r="G208" s="72">
        <f>SUM(G209:G210)</f>
        <v>3.152</v>
      </c>
      <c r="H208" s="73">
        <f>SUM(H209:H210)</f>
        <v>0</v>
      </c>
    </row>
    <row r="209" spans="1:8" ht="15.75" customHeight="1">
      <c r="A209" s="403"/>
      <c r="B209" s="51" t="s">
        <v>93</v>
      </c>
      <c r="C209" s="35">
        <v>302</v>
      </c>
      <c r="D209" s="35">
        <v>50</v>
      </c>
      <c r="E209" s="31">
        <f t="shared" si="13"/>
        <v>8.397350993377485</v>
      </c>
      <c r="F209" s="36">
        <v>2.536</v>
      </c>
      <c r="G209" s="36">
        <v>2.136</v>
      </c>
      <c r="H209" s="37"/>
    </row>
    <row r="210" spans="1:8" ht="15.75" customHeight="1">
      <c r="A210" s="403"/>
      <c r="B210" s="51" t="s">
        <v>86</v>
      </c>
      <c r="C210" s="35">
        <v>100</v>
      </c>
      <c r="D210" s="35">
        <v>2</v>
      </c>
      <c r="E210" s="31">
        <f t="shared" si="13"/>
        <v>10.16</v>
      </c>
      <c r="F210" s="36">
        <v>1.016</v>
      </c>
      <c r="G210" s="36">
        <v>1.016</v>
      </c>
      <c r="H210" s="37"/>
    </row>
    <row r="211" spans="1:8" s="64" customFormat="1" ht="15.75" customHeight="1">
      <c r="A211" s="177">
        <v>20</v>
      </c>
      <c r="B211" s="38" t="s">
        <v>160</v>
      </c>
      <c r="C211" s="39">
        <f>SUM(C212)</f>
        <v>10</v>
      </c>
      <c r="D211" s="39">
        <f>SUM(D212)</f>
        <v>0.2</v>
      </c>
      <c r="E211" s="40">
        <f t="shared" si="13"/>
        <v>44</v>
      </c>
      <c r="F211" s="41">
        <f>SUM(F212)</f>
        <v>0.44</v>
      </c>
      <c r="G211" s="41">
        <f>SUM(G212)</f>
        <v>0.44</v>
      </c>
      <c r="H211" s="42">
        <f>SUM(H212)</f>
        <v>0</v>
      </c>
    </row>
    <row r="212" spans="1:8" ht="15.75" customHeight="1">
      <c r="A212" s="181"/>
      <c r="B212" s="49" t="s">
        <v>86</v>
      </c>
      <c r="C212" s="44">
        <v>10</v>
      </c>
      <c r="D212" s="44">
        <v>0.2</v>
      </c>
      <c r="E212" s="45">
        <f t="shared" si="13"/>
        <v>44</v>
      </c>
      <c r="F212" s="46">
        <v>0.44</v>
      </c>
      <c r="G212" s="46">
        <v>0.44</v>
      </c>
      <c r="H212" s="47"/>
    </row>
    <row r="213" spans="1:8" ht="15.75" customHeight="1">
      <c r="A213" s="183">
        <v>21</v>
      </c>
      <c r="B213" s="60" t="s">
        <v>66</v>
      </c>
      <c r="C213" s="61">
        <f>SUM(C214:C214)</f>
        <v>1550</v>
      </c>
      <c r="D213" s="61">
        <f>SUM(D214:D214)</f>
        <v>50</v>
      </c>
      <c r="E213" s="70">
        <f aca="true" t="shared" si="14" ref="E213:E220">F213/C213*1000</f>
        <v>5.813548387096774</v>
      </c>
      <c r="F213" s="72">
        <f>SUM(F214:F214)</f>
        <v>9.011</v>
      </c>
      <c r="G213" s="72">
        <f>SUM(G214:G214)</f>
        <v>8.911</v>
      </c>
      <c r="H213" s="73">
        <f>SUM(H214:H214)</f>
        <v>0</v>
      </c>
    </row>
    <row r="214" spans="1:8" ht="15.75" customHeight="1">
      <c r="A214" s="181"/>
      <c r="B214" s="59" t="s">
        <v>93</v>
      </c>
      <c r="C214" s="44">
        <v>1550</v>
      </c>
      <c r="D214" s="44">
        <v>50</v>
      </c>
      <c r="E214" s="45">
        <f t="shared" si="14"/>
        <v>5.813548387096774</v>
      </c>
      <c r="F214" s="46">
        <v>9.011</v>
      </c>
      <c r="G214" s="46">
        <v>8.911</v>
      </c>
      <c r="H214" s="47"/>
    </row>
    <row r="215" spans="1:8" ht="15.75" customHeight="1">
      <c r="A215" s="183">
        <v>22</v>
      </c>
      <c r="B215" s="60" t="s">
        <v>36</v>
      </c>
      <c r="C215" s="61">
        <f>SUM(C216:C216)</f>
        <v>70</v>
      </c>
      <c r="D215" s="61">
        <f>SUM(D216:D216)</f>
        <v>0.1</v>
      </c>
      <c r="E215" s="274">
        <f t="shared" si="14"/>
        <v>46.00000000000001</v>
      </c>
      <c r="F215" s="72">
        <f>SUM(F216:F216)</f>
        <v>3.22</v>
      </c>
      <c r="G215" s="72">
        <f>SUM(G216:G216)</f>
        <v>3.22</v>
      </c>
      <c r="H215" s="73">
        <f>SUM(H216:H216)</f>
        <v>0</v>
      </c>
    </row>
    <row r="216" spans="1:8" ht="15.75" customHeight="1">
      <c r="A216" s="181"/>
      <c r="B216" s="59" t="s">
        <v>86</v>
      </c>
      <c r="C216" s="44">
        <v>70</v>
      </c>
      <c r="D216" s="44">
        <v>0.1</v>
      </c>
      <c r="E216" s="77">
        <f t="shared" si="14"/>
        <v>46.00000000000001</v>
      </c>
      <c r="F216" s="46">
        <v>3.22</v>
      </c>
      <c r="G216" s="46">
        <v>3.22</v>
      </c>
      <c r="H216" s="47"/>
    </row>
    <row r="217" spans="1:8" ht="15.75" customHeight="1">
      <c r="A217" s="177">
        <v>23</v>
      </c>
      <c r="B217" s="38" t="s">
        <v>168</v>
      </c>
      <c r="C217" s="39">
        <f>SUM(C218)</f>
        <v>300</v>
      </c>
      <c r="D217" s="39">
        <f>SUM(D218)</f>
        <v>0.1</v>
      </c>
      <c r="E217" s="40">
        <f t="shared" si="14"/>
        <v>14</v>
      </c>
      <c r="F217" s="41">
        <f>SUM(F218)</f>
        <v>4.2</v>
      </c>
      <c r="G217" s="41">
        <f>SUM(G218)</f>
        <v>4.2</v>
      </c>
      <c r="H217" s="42">
        <f>SUM(H218)</f>
        <v>0</v>
      </c>
    </row>
    <row r="218" spans="1:8" ht="15.75" customHeight="1">
      <c r="A218" s="181"/>
      <c r="B218" s="49" t="s">
        <v>86</v>
      </c>
      <c r="C218" s="44">
        <v>300</v>
      </c>
      <c r="D218" s="44">
        <v>0.1</v>
      </c>
      <c r="E218" s="45">
        <f t="shared" si="14"/>
        <v>14</v>
      </c>
      <c r="F218" s="46">
        <v>4.2</v>
      </c>
      <c r="G218" s="46">
        <v>4.2</v>
      </c>
      <c r="H218" s="47"/>
    </row>
    <row r="219" spans="1:8" ht="15.75" customHeight="1">
      <c r="A219" s="183">
        <v>24</v>
      </c>
      <c r="B219" s="50" t="s">
        <v>25</v>
      </c>
      <c r="C219" s="61">
        <f>SUM(C220)</f>
        <v>125</v>
      </c>
      <c r="D219" s="61">
        <f>SUM(D220)</f>
        <v>0.2</v>
      </c>
      <c r="E219" s="70">
        <f t="shared" si="14"/>
        <v>0.296</v>
      </c>
      <c r="F219" s="72">
        <f>SUM(F220)</f>
        <v>0.037</v>
      </c>
      <c r="G219" s="72">
        <f>SUM(G220)</f>
        <v>0.037</v>
      </c>
      <c r="H219" s="73">
        <f>SUM(H220)</f>
        <v>0</v>
      </c>
    </row>
    <row r="220" spans="1:8" ht="15.75" customHeight="1">
      <c r="A220" s="181"/>
      <c r="B220" s="49" t="s">
        <v>85</v>
      </c>
      <c r="C220" s="44">
        <v>125</v>
      </c>
      <c r="D220" s="44">
        <v>0.2</v>
      </c>
      <c r="E220" s="45">
        <f t="shared" si="14"/>
        <v>0.296</v>
      </c>
      <c r="F220" s="46">
        <v>0.037</v>
      </c>
      <c r="G220" s="46">
        <v>0.037</v>
      </c>
      <c r="H220" s="47"/>
    </row>
    <row r="221" spans="1:8" ht="15.75" customHeight="1">
      <c r="A221" s="183">
        <v>25</v>
      </c>
      <c r="B221" s="60" t="s">
        <v>94</v>
      </c>
      <c r="C221" s="61">
        <f>SUM(C222:C225)</f>
        <v>1375</v>
      </c>
      <c r="D221" s="61">
        <f>SUM(D222:D225)</f>
        <v>0.7</v>
      </c>
      <c r="E221" s="70">
        <f aca="true" t="shared" si="15" ref="E221:E227">F221/C221*1000</f>
        <v>14.76363636363636</v>
      </c>
      <c r="F221" s="72">
        <f>SUM(F222:F225)</f>
        <v>20.299999999999997</v>
      </c>
      <c r="G221" s="72">
        <f>SUM(G222:G225)</f>
        <v>17.799999999999997</v>
      </c>
      <c r="H221" s="73">
        <f>SUM(H222:H225)</f>
        <v>2.5</v>
      </c>
    </row>
    <row r="222" spans="1:8" ht="15.75" customHeight="1">
      <c r="A222" s="402"/>
      <c r="B222" s="43" t="s">
        <v>84</v>
      </c>
      <c r="C222" s="30">
        <v>290</v>
      </c>
      <c r="D222" s="30"/>
      <c r="E222" s="31">
        <f t="shared" si="15"/>
        <v>12.758620689655173</v>
      </c>
      <c r="F222" s="32">
        <v>3.7</v>
      </c>
      <c r="G222" s="32">
        <v>3.7</v>
      </c>
      <c r="H222" s="33"/>
    </row>
    <row r="223" spans="1:8" ht="15.75" customHeight="1">
      <c r="A223" s="402"/>
      <c r="B223" s="43" t="s">
        <v>93</v>
      </c>
      <c r="C223" s="30">
        <v>860</v>
      </c>
      <c r="D223" s="30"/>
      <c r="E223" s="31">
        <f t="shared" si="15"/>
        <v>13.16860465116279</v>
      </c>
      <c r="F223" s="32">
        <v>11.325</v>
      </c>
      <c r="G223" s="32">
        <v>11.325</v>
      </c>
      <c r="H223" s="33"/>
    </row>
    <row r="224" spans="1:8" ht="15.75" customHeight="1">
      <c r="A224" s="402"/>
      <c r="B224" s="43" t="s">
        <v>85</v>
      </c>
      <c r="C224" s="30">
        <v>100</v>
      </c>
      <c r="D224" s="30">
        <v>0.7</v>
      </c>
      <c r="E224" s="31">
        <f t="shared" si="15"/>
        <v>25</v>
      </c>
      <c r="F224" s="32">
        <v>2.5</v>
      </c>
      <c r="G224" s="32"/>
      <c r="H224" s="33">
        <v>2.5</v>
      </c>
    </row>
    <row r="225" spans="1:8" ht="15.75" customHeight="1">
      <c r="A225" s="181"/>
      <c r="B225" s="49" t="s">
        <v>87</v>
      </c>
      <c r="C225" s="44">
        <v>125</v>
      </c>
      <c r="D225" s="44"/>
      <c r="E225" s="45">
        <f t="shared" si="15"/>
        <v>22.2</v>
      </c>
      <c r="F225" s="46">
        <v>2.775</v>
      </c>
      <c r="G225" s="46">
        <v>2.775</v>
      </c>
      <c r="H225" s="47"/>
    </row>
    <row r="226" spans="1:8" s="64" customFormat="1" ht="15.75" customHeight="1">
      <c r="A226" s="177">
        <v>26</v>
      </c>
      <c r="B226" s="38" t="s">
        <v>55</v>
      </c>
      <c r="C226" s="39">
        <f>SUM(C227:C227)</f>
        <v>125</v>
      </c>
      <c r="D226" s="39">
        <f>SUM(D227:D227)</f>
        <v>0.5</v>
      </c>
      <c r="E226" s="40">
        <f t="shared" si="15"/>
        <v>16.72</v>
      </c>
      <c r="F226" s="41">
        <f>SUM(F227:F227)</f>
        <v>2.09</v>
      </c>
      <c r="G226" s="41">
        <f>SUM(G227:G227)</f>
        <v>2.09</v>
      </c>
      <c r="H226" s="42">
        <f>SUM(H227:H227)</f>
        <v>0</v>
      </c>
    </row>
    <row r="227" spans="1:8" ht="15.75" customHeight="1">
      <c r="A227" s="402"/>
      <c r="B227" s="29" t="s">
        <v>85</v>
      </c>
      <c r="C227" s="30">
        <v>125</v>
      </c>
      <c r="D227" s="30">
        <v>0.5</v>
      </c>
      <c r="E227" s="31">
        <f t="shared" si="15"/>
        <v>16.72</v>
      </c>
      <c r="F227" s="32">
        <v>2.09</v>
      </c>
      <c r="G227" s="32">
        <v>2.09</v>
      </c>
      <c r="H227" s="33"/>
    </row>
    <row r="228" spans="1:8" ht="15.75" customHeight="1">
      <c r="A228" s="177">
        <v>27</v>
      </c>
      <c r="B228" s="38" t="s">
        <v>49</v>
      </c>
      <c r="C228" s="39">
        <f>SUM(C229:C229)</f>
        <v>400</v>
      </c>
      <c r="D228" s="39">
        <f>SUM(D229:D229)</f>
        <v>30</v>
      </c>
      <c r="E228" s="40">
        <f>F228/C228*1000</f>
        <v>4.8</v>
      </c>
      <c r="F228" s="41">
        <f>SUM(F229:F229)</f>
        <v>1.92</v>
      </c>
      <c r="G228" s="41">
        <f>SUM(G229:G229)</f>
        <v>1.92</v>
      </c>
      <c r="H228" s="42">
        <f>SUM(H229:H229)</f>
        <v>0</v>
      </c>
    </row>
    <row r="229" spans="1:8" ht="15.75" customHeight="1">
      <c r="A229" s="402"/>
      <c r="B229" s="29" t="s">
        <v>93</v>
      </c>
      <c r="C229" s="30">
        <v>400</v>
      </c>
      <c r="D229" s="30">
        <v>30</v>
      </c>
      <c r="E229" s="31">
        <f>F229/C229*1000</f>
        <v>4.8</v>
      </c>
      <c r="F229" s="32">
        <v>1.92</v>
      </c>
      <c r="G229" s="32">
        <v>1.92</v>
      </c>
      <c r="H229" s="33"/>
    </row>
    <row r="230" spans="1:10" ht="15.75" customHeight="1">
      <c r="A230" s="216" t="s">
        <v>162</v>
      </c>
      <c r="B230" s="217" t="s">
        <v>103</v>
      </c>
      <c r="C230" s="219">
        <f>C228+C226+C221+C219+C217+C215+C213+C211+C208+C206+C203+C200+C198+C196+C194+C188+C186+C183+C180+C175+C172+C170+C167+C165+C162+C160+C156</f>
        <v>20543.5</v>
      </c>
      <c r="D230" s="219">
        <f>D228+D226+D221+D219+D217+D215+D213+D211+D208+D206+D203+D200+D198+D196+D194+D188+D186+D183+D180+D175+D172+D170+D167+D165+D162+D160+D156</f>
        <v>1264.4099999999999</v>
      </c>
      <c r="E230" s="219"/>
      <c r="F230" s="218">
        <f>F228+F226+F221+F219+F217+F215+F213+F211+F208+F206+F203+F200+F198+F196+F194+F188+F186+F183+F180+F175+F172+F170+F167+F165+F162+F160+F156</f>
        <v>379.6719999999999</v>
      </c>
      <c r="G230" s="218">
        <f>G228+G226+G221+G219+G217+G215+G213+G211+G208+G206+G203+G200+G198+G196+G194+G188+G186+G183+G180+G175+G172+G170+G167+G165+G162+G160+G156</f>
        <v>324.026</v>
      </c>
      <c r="H230" s="272">
        <f>H228+H226+H221+H219+H217+H215+H213+H211+H208+H206+H203+H200+H198+H196+H194+H188+H186+H183+H180+H175+H172+H170+H167+H165+H162+H160+H156</f>
        <v>26.5</v>
      </c>
      <c r="J230" s="350"/>
    </row>
    <row r="231" spans="1:11" ht="15.75" customHeight="1">
      <c r="A231" s="405"/>
      <c r="B231" s="65" t="s">
        <v>45</v>
      </c>
      <c r="C231" s="66"/>
      <c r="D231" s="66"/>
      <c r="E231" s="69"/>
      <c r="F231" s="67"/>
      <c r="G231" s="67"/>
      <c r="H231" s="68"/>
      <c r="K231" s="350"/>
    </row>
    <row r="232" spans="1:8" ht="15.75" customHeight="1">
      <c r="A232" s="177">
        <v>1</v>
      </c>
      <c r="B232" s="48" t="s">
        <v>142</v>
      </c>
      <c r="C232" s="39">
        <f>SUM(C233)</f>
        <v>230</v>
      </c>
      <c r="D232" s="39">
        <f>SUM(D233)</f>
        <v>4.5</v>
      </c>
      <c r="E232" s="58">
        <f aca="true" t="shared" si="16" ref="E232:E242">F232/C232*1000</f>
        <v>9</v>
      </c>
      <c r="F232" s="41">
        <f>SUM(F233)</f>
        <v>2.07</v>
      </c>
      <c r="G232" s="41">
        <f>SUM(G233)</f>
        <v>2.07</v>
      </c>
      <c r="H232" s="42">
        <f>SUM(H233)</f>
        <v>0</v>
      </c>
    </row>
    <row r="233" spans="1:8" ht="15.75" customHeight="1">
      <c r="A233" s="186"/>
      <c r="B233" s="59" t="s">
        <v>86</v>
      </c>
      <c r="C233" s="44">
        <v>230</v>
      </c>
      <c r="D233" s="44">
        <v>4.5</v>
      </c>
      <c r="E233" s="45">
        <f t="shared" si="16"/>
        <v>9</v>
      </c>
      <c r="F233" s="46">
        <v>2.07</v>
      </c>
      <c r="G233" s="46">
        <v>2.07</v>
      </c>
      <c r="H233" s="47"/>
    </row>
    <row r="234" spans="1:8" ht="15.75" customHeight="1">
      <c r="A234" s="177">
        <v>2</v>
      </c>
      <c r="B234" s="48" t="s">
        <v>56</v>
      </c>
      <c r="C234" s="39">
        <f>SUM(C235:C235)</f>
        <v>20</v>
      </c>
      <c r="D234" s="39">
        <f>SUM(D235:D235)</f>
        <v>0.1</v>
      </c>
      <c r="E234" s="58">
        <f>F234/C234*1000</f>
        <v>10.499999999999998</v>
      </c>
      <c r="F234" s="41">
        <f>SUM(F235:F235)</f>
        <v>0.21</v>
      </c>
      <c r="G234" s="41">
        <f>SUM(G235:G235)</f>
        <v>0.21</v>
      </c>
      <c r="H234" s="42">
        <f>SUM(H235:H235)</f>
        <v>0</v>
      </c>
    </row>
    <row r="235" spans="1:8" ht="15.75" customHeight="1">
      <c r="A235" s="186"/>
      <c r="B235" s="59" t="s">
        <v>85</v>
      </c>
      <c r="C235" s="44">
        <v>20</v>
      </c>
      <c r="D235" s="44">
        <v>0.1</v>
      </c>
      <c r="E235" s="45">
        <f>F235/C235*1000</f>
        <v>10.499999999999998</v>
      </c>
      <c r="F235" s="46">
        <v>0.21</v>
      </c>
      <c r="G235" s="46">
        <v>0.21</v>
      </c>
      <c r="H235" s="47"/>
    </row>
    <row r="236" spans="1:8" ht="15.75" customHeight="1">
      <c r="A236" s="177">
        <v>3</v>
      </c>
      <c r="B236" s="48" t="s">
        <v>125</v>
      </c>
      <c r="C236" s="39">
        <f>SUM(C237)</f>
        <v>20</v>
      </c>
      <c r="D236" s="39">
        <f>SUM(D237)</f>
        <v>0</v>
      </c>
      <c r="E236" s="58">
        <f>F236/C236*1000</f>
        <v>48.5</v>
      </c>
      <c r="F236" s="41">
        <f>SUM(F237)</f>
        <v>0.97</v>
      </c>
      <c r="G236" s="41">
        <f>SUM(G237)</f>
        <v>0.97</v>
      </c>
      <c r="H236" s="42">
        <f>SUM(H237)</f>
        <v>0</v>
      </c>
    </row>
    <row r="237" spans="1:8" ht="15.75" customHeight="1">
      <c r="A237" s="186"/>
      <c r="B237" s="59" t="s">
        <v>84</v>
      </c>
      <c r="C237" s="44">
        <v>20</v>
      </c>
      <c r="D237" s="44"/>
      <c r="E237" s="45">
        <f>F237/C237*1000</f>
        <v>48.5</v>
      </c>
      <c r="F237" s="46">
        <v>0.97</v>
      </c>
      <c r="G237" s="46">
        <v>0.97</v>
      </c>
      <c r="H237" s="47"/>
    </row>
    <row r="238" spans="1:8" ht="15.75" customHeight="1">
      <c r="A238" s="177">
        <v>4</v>
      </c>
      <c r="B238" s="48" t="s">
        <v>161</v>
      </c>
      <c r="C238" s="39">
        <f>SUM(C239)</f>
        <v>1</v>
      </c>
      <c r="D238" s="39">
        <f>SUM(D239)</f>
        <v>0.1</v>
      </c>
      <c r="E238" s="40">
        <f t="shared" si="16"/>
        <v>38</v>
      </c>
      <c r="F238" s="41">
        <f>SUM(F239)</f>
        <v>0.038</v>
      </c>
      <c r="G238" s="41">
        <f>SUM(G239)</f>
        <v>0.038</v>
      </c>
      <c r="H238" s="42">
        <f>SUM(H239)</f>
        <v>0</v>
      </c>
    </row>
    <row r="239" spans="1:8" ht="15.75" customHeight="1">
      <c r="A239" s="181"/>
      <c r="B239" s="59" t="s">
        <v>86</v>
      </c>
      <c r="C239" s="44">
        <v>1</v>
      </c>
      <c r="D239" s="44">
        <v>0.1</v>
      </c>
      <c r="E239" s="45">
        <f t="shared" si="16"/>
        <v>38</v>
      </c>
      <c r="F239" s="46">
        <v>0.038</v>
      </c>
      <c r="G239" s="46">
        <v>0.038</v>
      </c>
      <c r="H239" s="47"/>
    </row>
    <row r="240" spans="1:8" ht="15.75" customHeight="1">
      <c r="A240" s="183">
        <v>5</v>
      </c>
      <c r="B240" s="60" t="s">
        <v>8</v>
      </c>
      <c r="C240" s="61">
        <f>SUM(C241:C242)</f>
        <v>252</v>
      </c>
      <c r="D240" s="61">
        <f>SUM(D241:D242)</f>
        <v>0.5</v>
      </c>
      <c r="E240" s="70">
        <f t="shared" si="16"/>
        <v>26.38888888888889</v>
      </c>
      <c r="F240" s="72">
        <f>SUM(F241:F242)</f>
        <v>6.65</v>
      </c>
      <c r="G240" s="72">
        <f>SUM(G241:G242)</f>
        <v>6.65</v>
      </c>
      <c r="H240" s="73">
        <f>SUM(H241:H242)</f>
        <v>0</v>
      </c>
    </row>
    <row r="241" spans="1:8" ht="15.75" customHeight="1">
      <c r="A241" s="182"/>
      <c r="B241" s="53" t="s">
        <v>84</v>
      </c>
      <c r="C241" s="54">
        <v>62</v>
      </c>
      <c r="D241" s="54"/>
      <c r="E241" s="55">
        <f t="shared" si="16"/>
        <v>76.29032258064517</v>
      </c>
      <c r="F241" s="56">
        <v>4.73</v>
      </c>
      <c r="G241" s="56">
        <v>4.73</v>
      </c>
      <c r="H241" s="57"/>
    </row>
    <row r="242" spans="1:8" ht="15.75" customHeight="1">
      <c r="A242" s="181"/>
      <c r="B242" s="59" t="s">
        <v>86</v>
      </c>
      <c r="C242" s="44">
        <v>190</v>
      </c>
      <c r="D242" s="44">
        <v>0.5</v>
      </c>
      <c r="E242" s="45">
        <f t="shared" si="16"/>
        <v>10.105263157894736</v>
      </c>
      <c r="F242" s="46">
        <v>1.92</v>
      </c>
      <c r="G242" s="46">
        <v>1.92</v>
      </c>
      <c r="H242" s="47"/>
    </row>
    <row r="243" spans="1:15" ht="15.75" customHeight="1" thickBot="1">
      <c r="A243" s="208" t="s">
        <v>134</v>
      </c>
      <c r="B243" s="209" t="s">
        <v>102</v>
      </c>
      <c r="C243" s="210">
        <f>C240+C238+C232+C236+C234</f>
        <v>523</v>
      </c>
      <c r="D243" s="210">
        <f>D240+D238+D232+D236+D234</f>
        <v>5.199999999999999</v>
      </c>
      <c r="E243" s="210"/>
      <c r="F243" s="331">
        <f>F240+F238+F232+F236+F234</f>
        <v>9.938000000000002</v>
      </c>
      <c r="G243" s="210">
        <f>G240+G238+G232+G236+G234</f>
        <v>9.938000000000002</v>
      </c>
      <c r="H243" s="332">
        <f>H240+H238+H232+H236+H234</f>
        <v>0</v>
      </c>
      <c r="J243" s="6"/>
      <c r="K243" s="6"/>
      <c r="L243" s="6"/>
      <c r="M243" s="6"/>
      <c r="N243" s="6"/>
      <c r="O243" s="6"/>
    </row>
    <row r="244" spans="1:14" ht="15.75" customHeight="1" thickBot="1">
      <c r="A244" s="187" t="s">
        <v>187</v>
      </c>
      <c r="B244" s="167" t="s">
        <v>9</v>
      </c>
      <c r="C244" s="168">
        <f>C243+C230+C154</f>
        <v>43584.5</v>
      </c>
      <c r="D244" s="168">
        <f>D243+D230+D154</f>
        <v>1303.9779999999998</v>
      </c>
      <c r="E244" s="169"/>
      <c r="F244" s="173">
        <f>F243+F230+F154</f>
        <v>1049.5809999999997</v>
      </c>
      <c r="G244" s="173">
        <f>G243+G230+G154</f>
        <v>915.5809999999999</v>
      </c>
      <c r="H244" s="174">
        <f>H243+H230+H154</f>
        <v>85.294</v>
      </c>
      <c r="J244" s="350"/>
      <c r="K244" s="350"/>
      <c r="L244" s="6"/>
      <c r="M244" s="6"/>
      <c r="N244" s="6"/>
    </row>
    <row r="245" spans="1:8" ht="15.75" customHeight="1">
      <c r="A245" s="393" t="s">
        <v>145</v>
      </c>
      <c r="B245" s="16" t="s">
        <v>13</v>
      </c>
      <c r="C245" s="17"/>
      <c r="D245" s="17"/>
      <c r="E245" s="17"/>
      <c r="F245" s="18"/>
      <c r="G245" s="18"/>
      <c r="H245" s="19"/>
    </row>
    <row r="246" spans="1:8" ht="15.75" customHeight="1">
      <c r="A246" s="179"/>
      <c r="B246" s="20" t="s">
        <v>47</v>
      </c>
      <c r="C246" s="21"/>
      <c r="D246" s="21"/>
      <c r="E246" s="21"/>
      <c r="F246" s="22"/>
      <c r="G246" s="22"/>
      <c r="H246" s="23"/>
    </row>
    <row r="247" spans="1:8" ht="15.75" customHeight="1">
      <c r="A247" s="177">
        <v>1</v>
      </c>
      <c r="B247" s="48" t="s">
        <v>26</v>
      </c>
      <c r="C247" s="39">
        <f>SUM(C248:C249)</f>
        <v>910</v>
      </c>
      <c r="D247" s="39">
        <f>SUM(D248:D249)</f>
        <v>1</v>
      </c>
      <c r="E247" s="71">
        <f aca="true" t="shared" si="17" ref="E247:E254">F247/C247*1000</f>
        <v>2.2362637362637363</v>
      </c>
      <c r="F247" s="41">
        <f>SUM(F248:F249)</f>
        <v>2.035</v>
      </c>
      <c r="G247" s="41">
        <f>SUM(G248:G249)</f>
        <v>2.035</v>
      </c>
      <c r="H247" s="42">
        <f>SUM(H248:H249)</f>
        <v>0</v>
      </c>
    </row>
    <row r="248" spans="1:8" ht="15.75" customHeight="1">
      <c r="A248" s="185"/>
      <c r="B248" s="43" t="s">
        <v>83</v>
      </c>
      <c r="C248" s="30">
        <v>900</v>
      </c>
      <c r="D248" s="30">
        <v>1</v>
      </c>
      <c r="E248" s="348">
        <f t="shared" si="17"/>
        <v>0.3833333333333333</v>
      </c>
      <c r="F248" s="32">
        <v>0.345</v>
      </c>
      <c r="G248" s="32">
        <v>0.345</v>
      </c>
      <c r="H248" s="33"/>
    </row>
    <row r="249" spans="1:20" ht="15.75" customHeight="1">
      <c r="A249" s="395"/>
      <c r="B249" s="29" t="s">
        <v>85</v>
      </c>
      <c r="C249" s="30">
        <v>10</v>
      </c>
      <c r="D249" s="30"/>
      <c r="E249" s="31">
        <f t="shared" si="17"/>
        <v>168.99999999999997</v>
      </c>
      <c r="F249" s="32">
        <v>1.69</v>
      </c>
      <c r="G249" s="32">
        <v>1.69</v>
      </c>
      <c r="H249" s="33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</row>
    <row r="250" spans="1:8" ht="15.75" customHeight="1">
      <c r="A250" s="177">
        <v>2</v>
      </c>
      <c r="B250" s="48" t="s">
        <v>16</v>
      </c>
      <c r="C250" s="39">
        <f>SUM(C251:C251)</f>
        <v>3000</v>
      </c>
      <c r="D250" s="39">
        <f>SUM(D251:D251)</f>
        <v>0</v>
      </c>
      <c r="E250" s="40">
        <f t="shared" si="17"/>
        <v>3</v>
      </c>
      <c r="F250" s="41">
        <f>SUM(F251:F251)</f>
        <v>9</v>
      </c>
      <c r="G250" s="41">
        <f>SUM(G251:G251)</f>
        <v>7</v>
      </c>
      <c r="H250" s="42">
        <f>SUM(H251:H251)</f>
        <v>0</v>
      </c>
    </row>
    <row r="251" spans="1:8" ht="15.75" customHeight="1">
      <c r="A251" s="395"/>
      <c r="B251" s="29" t="s">
        <v>85</v>
      </c>
      <c r="C251" s="30">
        <v>3000</v>
      </c>
      <c r="D251" s="30"/>
      <c r="E251" s="31">
        <f t="shared" si="17"/>
        <v>3</v>
      </c>
      <c r="F251" s="32">
        <v>9</v>
      </c>
      <c r="G251" s="32">
        <v>7</v>
      </c>
      <c r="H251" s="33"/>
    </row>
    <row r="252" spans="1:8" ht="15.75" customHeight="1">
      <c r="A252" s="177">
        <v>3</v>
      </c>
      <c r="B252" s="48" t="s">
        <v>43</v>
      </c>
      <c r="C252" s="39">
        <f>SUM(C253:C253)</f>
        <v>40</v>
      </c>
      <c r="D252" s="39">
        <f>SUM(D253:D253)</f>
        <v>0</v>
      </c>
      <c r="E252" s="40">
        <f t="shared" si="17"/>
        <v>11</v>
      </c>
      <c r="F252" s="41">
        <f>SUM(F253:F253)</f>
        <v>0.44</v>
      </c>
      <c r="G252" s="41">
        <f>SUM(G253:G253)</f>
        <v>0</v>
      </c>
      <c r="H252" s="42">
        <f>SUM(H253:H253)</f>
        <v>0.44</v>
      </c>
    </row>
    <row r="253" spans="1:8" ht="15.75" customHeight="1">
      <c r="A253" s="182"/>
      <c r="B253" s="53" t="s">
        <v>85</v>
      </c>
      <c r="C253" s="54">
        <v>40</v>
      </c>
      <c r="D253" s="54"/>
      <c r="E253" s="55">
        <f t="shared" si="17"/>
        <v>11</v>
      </c>
      <c r="F253" s="56">
        <v>0.44</v>
      </c>
      <c r="G253" s="56"/>
      <c r="H253" s="57">
        <v>0.44</v>
      </c>
    </row>
    <row r="254" spans="1:8" ht="15.75" customHeight="1">
      <c r="A254" s="177">
        <v>4</v>
      </c>
      <c r="B254" s="48" t="s">
        <v>42</v>
      </c>
      <c r="C254" s="39">
        <f>SUM(C255:C256)</f>
        <v>172</v>
      </c>
      <c r="D254" s="39">
        <f>SUM(D255:D256)</f>
        <v>0</v>
      </c>
      <c r="E254" s="40">
        <f t="shared" si="17"/>
        <v>14.00581395348837</v>
      </c>
      <c r="F254" s="41">
        <f>SUM(F255:F256)</f>
        <v>2.409</v>
      </c>
      <c r="G254" s="41">
        <f>SUM(G255:G256)</f>
        <v>2.409</v>
      </c>
      <c r="H254" s="42">
        <f>SUM(H255:H256)</f>
        <v>0</v>
      </c>
    </row>
    <row r="255" spans="1:8" ht="15.75" customHeight="1">
      <c r="A255" s="285"/>
      <c r="B255" s="286" t="s">
        <v>85</v>
      </c>
      <c r="C255" s="287">
        <v>100</v>
      </c>
      <c r="D255" s="287"/>
      <c r="E255" s="31" t="e">
        <v>#DIV/0!</v>
      </c>
      <c r="F255" s="32">
        <v>0.105</v>
      </c>
      <c r="G255" s="32">
        <v>0.105</v>
      </c>
      <c r="H255" s="33"/>
    </row>
    <row r="256" spans="1:8" ht="15.75" customHeight="1">
      <c r="A256" s="182"/>
      <c r="B256" s="53" t="s">
        <v>86</v>
      </c>
      <c r="C256" s="54">
        <v>72</v>
      </c>
      <c r="D256" s="54"/>
      <c r="E256" s="55">
        <f>F256/C256*1000</f>
        <v>32</v>
      </c>
      <c r="F256" s="56">
        <v>2.304</v>
      </c>
      <c r="G256" s="56">
        <v>2.304</v>
      </c>
      <c r="H256" s="57"/>
    </row>
    <row r="257" spans="1:8" ht="15.75" customHeight="1">
      <c r="A257" s="177">
        <v>5</v>
      </c>
      <c r="B257" s="48" t="s">
        <v>18</v>
      </c>
      <c r="C257" s="39">
        <f>SUM(C258:C259)</f>
        <v>1200</v>
      </c>
      <c r="D257" s="39">
        <f>SUM(D258:D259)</f>
        <v>0</v>
      </c>
      <c r="E257" s="40">
        <f aca="true" t="shared" si="18" ref="E257:E264">F257/C257*1000</f>
        <v>80.22749999999999</v>
      </c>
      <c r="F257" s="41">
        <f>SUM(F258:F259)</f>
        <v>96.273</v>
      </c>
      <c r="G257" s="41">
        <f>SUM(G258:G259)</f>
        <v>50</v>
      </c>
      <c r="H257" s="42">
        <f>SUM(H258:H259)</f>
        <v>46.273</v>
      </c>
    </row>
    <row r="258" spans="1:8" ht="15.75" customHeight="1">
      <c r="A258" s="395"/>
      <c r="B258" s="43" t="s">
        <v>85</v>
      </c>
      <c r="C258" s="30">
        <v>810</v>
      </c>
      <c r="D258" s="30"/>
      <c r="E258" s="31">
        <f t="shared" si="18"/>
        <v>70.22592592592592</v>
      </c>
      <c r="F258" s="32">
        <v>56.883</v>
      </c>
      <c r="G258" s="32">
        <v>50</v>
      </c>
      <c r="H258" s="33">
        <v>6.883</v>
      </c>
    </row>
    <row r="259" spans="1:8" ht="15.75" customHeight="1">
      <c r="A259" s="397"/>
      <c r="B259" s="51" t="s">
        <v>86</v>
      </c>
      <c r="C259" s="35">
        <v>390</v>
      </c>
      <c r="D259" s="35"/>
      <c r="E259" s="52">
        <f t="shared" si="18"/>
        <v>101</v>
      </c>
      <c r="F259" s="36">
        <v>39.39</v>
      </c>
      <c r="G259" s="36"/>
      <c r="H259" s="37">
        <v>39.39</v>
      </c>
    </row>
    <row r="260" spans="1:8" s="64" customFormat="1" ht="15.75" customHeight="1">
      <c r="A260" s="177">
        <v>6</v>
      </c>
      <c r="B260" s="48" t="s">
        <v>27</v>
      </c>
      <c r="C260" s="39">
        <f>SUM(C261)</f>
        <v>0</v>
      </c>
      <c r="D260" s="39">
        <f>SUM(D261)</f>
        <v>0</v>
      </c>
      <c r="E260" s="40" t="e">
        <f t="shared" si="18"/>
        <v>#DIV/0!</v>
      </c>
      <c r="F260" s="41">
        <f>SUM(F261)</f>
        <v>26.3</v>
      </c>
      <c r="G260" s="41">
        <f>SUM(G261)</f>
        <v>26.3</v>
      </c>
      <c r="H260" s="42">
        <f>SUM(H261)</f>
        <v>0</v>
      </c>
    </row>
    <row r="261" spans="1:8" ht="15.75" customHeight="1">
      <c r="A261" s="181"/>
      <c r="B261" s="59" t="s">
        <v>85</v>
      </c>
      <c r="C261" s="44"/>
      <c r="D261" s="44"/>
      <c r="E261" s="45" t="e">
        <f t="shared" si="18"/>
        <v>#DIV/0!</v>
      </c>
      <c r="F261" s="46">
        <v>26.3</v>
      </c>
      <c r="G261" s="46">
        <v>26.3</v>
      </c>
      <c r="H261" s="47"/>
    </row>
    <row r="262" spans="1:8" s="64" customFormat="1" ht="15.75" customHeight="1">
      <c r="A262" s="177">
        <v>7</v>
      </c>
      <c r="B262" s="48" t="s">
        <v>44</v>
      </c>
      <c r="C262" s="39">
        <f>SUM(C263:C264)</f>
        <v>256</v>
      </c>
      <c r="D262" s="39">
        <f>SUM(D263:D264)</f>
        <v>0.25</v>
      </c>
      <c r="E262" s="40">
        <f t="shared" si="18"/>
        <v>47.09375000000001</v>
      </c>
      <c r="F262" s="41">
        <f>SUM(F263:F264)</f>
        <v>12.056000000000001</v>
      </c>
      <c r="G262" s="41">
        <f>SUM(G263:G264)</f>
        <v>6.215999999999999</v>
      </c>
      <c r="H262" s="42">
        <f>SUM(H263:H264)</f>
        <v>5.6</v>
      </c>
    </row>
    <row r="263" spans="1:8" ht="15.75" customHeight="1">
      <c r="A263" s="184"/>
      <c r="B263" s="171" t="s">
        <v>83</v>
      </c>
      <c r="C263" s="74">
        <v>78</v>
      </c>
      <c r="D263" s="74">
        <v>0.25</v>
      </c>
      <c r="E263" s="62">
        <f t="shared" si="18"/>
        <v>17</v>
      </c>
      <c r="F263" s="75">
        <v>1.326</v>
      </c>
      <c r="G263" s="75">
        <v>1.326</v>
      </c>
      <c r="H263" s="76"/>
    </row>
    <row r="264" spans="1:8" ht="15.75" customHeight="1">
      <c r="A264" s="395"/>
      <c r="B264" s="43" t="s">
        <v>85</v>
      </c>
      <c r="C264" s="30">
        <v>178</v>
      </c>
      <c r="D264" s="30"/>
      <c r="E264" s="31">
        <f t="shared" si="18"/>
        <v>60.2808988764045</v>
      </c>
      <c r="F264" s="32">
        <v>10.73</v>
      </c>
      <c r="G264" s="32">
        <v>4.89</v>
      </c>
      <c r="H264" s="33">
        <v>5.6</v>
      </c>
    </row>
    <row r="265" spans="1:8" ht="15.75" customHeight="1">
      <c r="A265" s="205" t="s">
        <v>171</v>
      </c>
      <c r="B265" s="206" t="s">
        <v>101</v>
      </c>
      <c r="C265" s="207">
        <f>C247+C250+C252+C254+C257+C262+C260</f>
        <v>5578</v>
      </c>
      <c r="D265" s="207">
        <f>D247+D250+D252+D254+D257+D262+D260</f>
        <v>1.25</v>
      </c>
      <c r="E265" s="207"/>
      <c r="F265" s="327">
        <f>F247+F250+F252+F254+F257+F262+F260</f>
        <v>148.513</v>
      </c>
      <c r="G265" s="327">
        <f>G247+G250+G252+G254+G257+G262+G260</f>
        <v>93.96</v>
      </c>
      <c r="H265" s="328">
        <f>H247+H250+H252+H254+H257+H262+H260</f>
        <v>52.313</v>
      </c>
    </row>
    <row r="266" spans="1:8" ht="15.75" customHeight="1">
      <c r="A266" s="394"/>
      <c r="B266" s="65" t="s">
        <v>48</v>
      </c>
      <c r="C266" s="66"/>
      <c r="D266" s="66"/>
      <c r="E266" s="69"/>
      <c r="F266" s="67"/>
      <c r="G266" s="67"/>
      <c r="H266" s="68"/>
    </row>
    <row r="267" spans="1:19" ht="15.75" customHeight="1">
      <c r="A267" s="177">
        <v>1</v>
      </c>
      <c r="B267" s="48" t="s">
        <v>50</v>
      </c>
      <c r="C267" s="39">
        <f>SUM(C268:C268)</f>
        <v>24</v>
      </c>
      <c r="D267" s="39">
        <f>SUM(D268:D268)</f>
        <v>0</v>
      </c>
      <c r="E267" s="40">
        <f>F267/C267*1000</f>
        <v>1.0416666666666667</v>
      </c>
      <c r="F267" s="41">
        <f>SUM(F268:F268)</f>
        <v>0.025</v>
      </c>
      <c r="G267" s="41">
        <f>SUM(G268:G268)</f>
        <v>0</v>
      </c>
      <c r="H267" s="42">
        <f>SUM(H268:H268)</f>
        <v>0.025</v>
      </c>
      <c r="J267" s="350"/>
      <c r="K267" s="350"/>
      <c r="L267" s="350"/>
      <c r="M267" s="350"/>
      <c r="N267" s="350"/>
      <c r="O267" s="350"/>
      <c r="P267" s="350"/>
      <c r="Q267" s="350"/>
      <c r="R267" s="350"/>
      <c r="S267" s="350"/>
    </row>
    <row r="268" spans="1:19" ht="15.75" customHeight="1">
      <c r="A268" s="337"/>
      <c r="B268" s="49" t="s">
        <v>85</v>
      </c>
      <c r="C268" s="338">
        <v>24</v>
      </c>
      <c r="D268" s="338"/>
      <c r="E268" s="45">
        <f>F268/C268*1000</f>
        <v>1.0416666666666667</v>
      </c>
      <c r="F268" s="339">
        <v>0.025</v>
      </c>
      <c r="G268" s="339"/>
      <c r="H268" s="340">
        <v>0.025</v>
      </c>
      <c r="J268" s="350"/>
      <c r="K268" s="350"/>
      <c r="L268" s="350"/>
      <c r="M268" s="350"/>
      <c r="N268" s="350"/>
      <c r="O268" s="350"/>
      <c r="P268" s="350"/>
      <c r="Q268" s="350"/>
      <c r="R268" s="350"/>
      <c r="S268" s="350"/>
    </row>
    <row r="269" spans="1:8" ht="15.75" customHeight="1">
      <c r="A269" s="183">
        <v>2</v>
      </c>
      <c r="B269" s="60" t="s">
        <v>20</v>
      </c>
      <c r="C269" s="61">
        <f>SUM(C270:C270)</f>
        <v>200</v>
      </c>
      <c r="D269" s="61">
        <f>SUM(D270:D270)</f>
        <v>0</v>
      </c>
      <c r="E269" s="70">
        <f aca="true" t="shared" si="19" ref="E269:E297">F269/C269*1000</f>
        <v>13.000000000000002</v>
      </c>
      <c r="F269" s="61">
        <f>SUM(F270:F270)</f>
        <v>2.6</v>
      </c>
      <c r="G269" s="61">
        <f>SUM(G270:G270)</f>
        <v>2.6</v>
      </c>
      <c r="H269" s="63">
        <f>SUM(H270:H270)</f>
        <v>0</v>
      </c>
    </row>
    <row r="270" spans="1:8" ht="15.75" customHeight="1">
      <c r="A270" s="181"/>
      <c r="B270" s="59" t="s">
        <v>86</v>
      </c>
      <c r="C270" s="44">
        <v>200</v>
      </c>
      <c r="D270" s="44"/>
      <c r="E270" s="45">
        <f t="shared" si="19"/>
        <v>13.000000000000002</v>
      </c>
      <c r="F270" s="46">
        <v>2.6</v>
      </c>
      <c r="G270" s="46">
        <v>2.6</v>
      </c>
      <c r="H270" s="47"/>
    </row>
    <row r="271" spans="1:8" ht="15.75" customHeight="1">
      <c r="A271" s="183">
        <v>3</v>
      </c>
      <c r="B271" s="60" t="s">
        <v>111</v>
      </c>
      <c r="C271" s="61">
        <f>SUM(C272:C273)</f>
        <v>0</v>
      </c>
      <c r="D271" s="61">
        <f>SUM(D272:D273)</f>
        <v>0</v>
      </c>
      <c r="E271" s="70" t="e">
        <f t="shared" si="19"/>
        <v>#DIV/0!</v>
      </c>
      <c r="F271" s="72">
        <f>SUM(F272:F273)</f>
        <v>3.11</v>
      </c>
      <c r="G271" s="72">
        <f>SUM(G272:G273)</f>
        <v>3.11</v>
      </c>
      <c r="H271" s="73">
        <f>SUM(H272:H273)</f>
        <v>0</v>
      </c>
    </row>
    <row r="272" spans="1:8" ht="15.75" customHeight="1">
      <c r="A272" s="395"/>
      <c r="B272" s="43" t="s">
        <v>85</v>
      </c>
      <c r="C272" s="30"/>
      <c r="D272" s="30"/>
      <c r="E272" s="31" t="e">
        <f>F272/C272*1000</f>
        <v>#DIV/0!</v>
      </c>
      <c r="F272" s="32">
        <v>3.11</v>
      </c>
      <c r="G272" s="32">
        <v>3.11</v>
      </c>
      <c r="H272" s="33"/>
    </row>
    <row r="273" spans="1:8" ht="15.75" customHeight="1">
      <c r="A273" s="181"/>
      <c r="B273" s="49" t="s">
        <v>87</v>
      </c>
      <c r="C273" s="44"/>
      <c r="D273" s="44"/>
      <c r="E273" s="45" t="e">
        <f t="shared" si="19"/>
        <v>#DIV/0!</v>
      </c>
      <c r="F273" s="46"/>
      <c r="G273" s="46"/>
      <c r="H273" s="47"/>
    </row>
    <row r="274" spans="1:8" s="64" customFormat="1" ht="15.75" customHeight="1">
      <c r="A274" s="177">
        <v>4</v>
      </c>
      <c r="B274" s="38" t="s">
        <v>31</v>
      </c>
      <c r="C274" s="39">
        <f>SUM(C275:C275)</f>
        <v>532</v>
      </c>
      <c r="D274" s="39">
        <f>SUM(D275:D275)</f>
        <v>0</v>
      </c>
      <c r="E274" s="40">
        <f t="shared" si="19"/>
        <v>29.285714285714285</v>
      </c>
      <c r="F274" s="41">
        <f>SUM(F275:F275)</f>
        <v>15.58</v>
      </c>
      <c r="G274" s="41">
        <f>SUM(G275:G275)</f>
        <v>9.4</v>
      </c>
      <c r="H274" s="42">
        <f>SUM(H275:H275)</f>
        <v>0</v>
      </c>
    </row>
    <row r="275" spans="1:8" ht="15.75" customHeight="1">
      <c r="A275" s="181"/>
      <c r="B275" s="49" t="s">
        <v>86</v>
      </c>
      <c r="C275" s="44">
        <v>532</v>
      </c>
      <c r="D275" s="44"/>
      <c r="E275" s="45">
        <f t="shared" si="19"/>
        <v>29.285714285714285</v>
      </c>
      <c r="F275" s="46">
        <v>15.58</v>
      </c>
      <c r="G275" s="46">
        <v>9.4</v>
      </c>
      <c r="H275" s="47"/>
    </row>
    <row r="276" spans="1:8" ht="15.75" customHeight="1">
      <c r="A276" s="183">
        <v>5</v>
      </c>
      <c r="B276" s="60" t="s">
        <v>21</v>
      </c>
      <c r="C276" s="61">
        <f>SUM(C277:C277)</f>
        <v>100</v>
      </c>
      <c r="D276" s="61">
        <f>SUM(D277:D277)</f>
        <v>0</v>
      </c>
      <c r="E276" s="62">
        <f t="shared" si="19"/>
        <v>1.8</v>
      </c>
      <c r="F276" s="72">
        <f>SUM(F277:F277)</f>
        <v>0.18</v>
      </c>
      <c r="G276" s="72">
        <f>SUM(G277:G277)</f>
        <v>0.18</v>
      </c>
      <c r="H276" s="73">
        <f>SUM(H277:H277)</f>
        <v>0</v>
      </c>
    </row>
    <row r="277" spans="1:8" ht="15.75" customHeight="1">
      <c r="A277" s="395"/>
      <c r="B277" s="43" t="s">
        <v>85</v>
      </c>
      <c r="C277" s="30">
        <v>100</v>
      </c>
      <c r="D277" s="30"/>
      <c r="E277" s="31">
        <f t="shared" si="19"/>
        <v>1.8</v>
      </c>
      <c r="F277" s="32">
        <v>0.18</v>
      </c>
      <c r="G277" s="32">
        <v>0.18</v>
      </c>
      <c r="H277" s="33"/>
    </row>
    <row r="278" spans="1:8" s="64" customFormat="1" ht="15.75" customHeight="1">
      <c r="A278" s="177">
        <v>6</v>
      </c>
      <c r="B278" s="48" t="s">
        <v>54</v>
      </c>
      <c r="C278" s="39">
        <f>SUM(C279:C279)</f>
        <v>360</v>
      </c>
      <c r="D278" s="39">
        <f>SUM(D279:D279)</f>
        <v>235</v>
      </c>
      <c r="E278" s="40">
        <f t="shared" si="19"/>
        <v>4.444444444444445</v>
      </c>
      <c r="F278" s="41">
        <f>SUM(F279:F279)</f>
        <v>1.6</v>
      </c>
      <c r="G278" s="41">
        <f>SUM(G279:G279)</f>
        <v>1.3</v>
      </c>
      <c r="H278" s="42">
        <f>SUM(H279:H279)</f>
        <v>0</v>
      </c>
    </row>
    <row r="279" spans="1:8" ht="15.75" customHeight="1">
      <c r="A279" s="395"/>
      <c r="B279" s="43" t="s">
        <v>93</v>
      </c>
      <c r="C279" s="30">
        <v>360</v>
      </c>
      <c r="D279" s="30">
        <v>235</v>
      </c>
      <c r="E279" s="31">
        <f t="shared" si="19"/>
        <v>4.444444444444445</v>
      </c>
      <c r="F279" s="32">
        <v>1.6</v>
      </c>
      <c r="G279" s="32">
        <v>1.3</v>
      </c>
      <c r="H279" s="33"/>
    </row>
    <row r="280" spans="1:8" ht="15.75" customHeight="1">
      <c r="A280" s="177">
        <v>7</v>
      </c>
      <c r="B280" s="161" t="s">
        <v>74</v>
      </c>
      <c r="C280" s="162">
        <f>SUM(C281:C282)</f>
        <v>72</v>
      </c>
      <c r="D280" s="162">
        <f>SUM(D281:D282)</f>
        <v>0</v>
      </c>
      <c r="E280" s="58">
        <f t="shared" si="19"/>
        <v>6.152777777777778</v>
      </c>
      <c r="F280" s="41">
        <f>SUM(F281:F282)</f>
        <v>0.443</v>
      </c>
      <c r="G280" s="41">
        <f>SUM(G281:G282)</f>
        <v>0.435</v>
      </c>
      <c r="H280" s="42">
        <f>SUM(H281:H282)</f>
        <v>0</v>
      </c>
    </row>
    <row r="281" spans="1:8" ht="15.75" customHeight="1">
      <c r="A281" s="182"/>
      <c r="B281" s="355" t="s">
        <v>85</v>
      </c>
      <c r="C281" s="356">
        <v>55</v>
      </c>
      <c r="D281" s="356"/>
      <c r="E281" s="55">
        <f t="shared" si="19"/>
        <v>7</v>
      </c>
      <c r="F281" s="56">
        <v>0.385</v>
      </c>
      <c r="G281" s="56">
        <v>0.385</v>
      </c>
      <c r="H281" s="57"/>
    </row>
    <row r="282" spans="1:8" ht="15.75" customHeight="1">
      <c r="A282" s="186"/>
      <c r="B282" s="164" t="s">
        <v>86</v>
      </c>
      <c r="C282" s="165">
        <v>17</v>
      </c>
      <c r="D282" s="165"/>
      <c r="E282" s="45">
        <f t="shared" si="19"/>
        <v>3.4117647058823533</v>
      </c>
      <c r="F282" s="46">
        <v>0.058</v>
      </c>
      <c r="G282" s="46">
        <v>0.05</v>
      </c>
      <c r="H282" s="47"/>
    </row>
    <row r="283" spans="1:8" ht="15.75" customHeight="1">
      <c r="A283" s="183">
        <v>8</v>
      </c>
      <c r="B283" s="60" t="s">
        <v>33</v>
      </c>
      <c r="C283" s="61">
        <f>SUM(C284:C285)</f>
        <v>89</v>
      </c>
      <c r="D283" s="61">
        <f>SUM(D284:D285)</f>
        <v>0</v>
      </c>
      <c r="E283" s="70">
        <f t="shared" si="19"/>
        <v>4.662921348314606</v>
      </c>
      <c r="F283" s="72">
        <f>SUM(F284:F285)</f>
        <v>0.41500000000000004</v>
      </c>
      <c r="G283" s="72">
        <f>SUM(G284:G285)</f>
        <v>0.41500000000000004</v>
      </c>
      <c r="H283" s="73">
        <f>SUM(H284:H285)</f>
        <v>0</v>
      </c>
    </row>
    <row r="284" spans="1:8" ht="15.75" customHeight="1">
      <c r="A284" s="185"/>
      <c r="B284" s="43" t="s">
        <v>84</v>
      </c>
      <c r="C284" s="30">
        <v>39</v>
      </c>
      <c r="D284" s="30"/>
      <c r="E284" s="31">
        <f t="shared" si="19"/>
        <v>2.051282051282051</v>
      </c>
      <c r="F284" s="32">
        <v>0.08</v>
      </c>
      <c r="G284" s="32">
        <v>0.08</v>
      </c>
      <c r="H284" s="33"/>
    </row>
    <row r="285" spans="1:8" ht="15.75" customHeight="1">
      <c r="A285" s="181"/>
      <c r="B285" s="59" t="s">
        <v>85</v>
      </c>
      <c r="C285" s="44">
        <v>50</v>
      </c>
      <c r="D285" s="44"/>
      <c r="E285" s="45">
        <f t="shared" si="19"/>
        <v>6.7</v>
      </c>
      <c r="F285" s="46">
        <v>0.335</v>
      </c>
      <c r="G285" s="46">
        <v>0.335</v>
      </c>
      <c r="H285" s="47"/>
    </row>
    <row r="286" spans="1:8" ht="15.75" customHeight="1">
      <c r="A286" s="183">
        <v>9</v>
      </c>
      <c r="B286" s="60" t="s">
        <v>22</v>
      </c>
      <c r="C286" s="61">
        <f>SUM(C287:C287)</f>
        <v>96</v>
      </c>
      <c r="D286" s="61">
        <f>SUM(D287:D287)</f>
        <v>0</v>
      </c>
      <c r="E286" s="70">
        <f t="shared" si="19"/>
        <v>62.04166666666667</v>
      </c>
      <c r="F286" s="72">
        <f>SUM(F287:F287)</f>
        <v>5.956</v>
      </c>
      <c r="G286" s="72">
        <f>SUM(G287:G287)</f>
        <v>5.956</v>
      </c>
      <c r="H286" s="73">
        <f>SUM(H287:H287)</f>
        <v>0</v>
      </c>
    </row>
    <row r="287" spans="1:8" ht="15" customHeight="1">
      <c r="A287" s="396"/>
      <c r="B287" s="51" t="s">
        <v>85</v>
      </c>
      <c r="C287" s="35">
        <v>96</v>
      </c>
      <c r="D287" s="35"/>
      <c r="E287" s="52">
        <f t="shared" si="19"/>
        <v>62.04166666666667</v>
      </c>
      <c r="F287" s="36">
        <v>5.956</v>
      </c>
      <c r="G287" s="36">
        <v>5.956</v>
      </c>
      <c r="H287" s="37"/>
    </row>
    <row r="288" spans="1:8" ht="15" customHeight="1">
      <c r="A288" s="177">
        <v>10</v>
      </c>
      <c r="B288" s="161" t="s">
        <v>23</v>
      </c>
      <c r="C288" s="162">
        <f>SUM(C289:C289)</f>
        <v>440</v>
      </c>
      <c r="D288" s="162">
        <f>SUM(D289:D289)</f>
        <v>0</v>
      </c>
      <c r="E288" s="172">
        <f t="shared" si="19"/>
        <v>20</v>
      </c>
      <c r="F288" s="41">
        <f>SUM(F289:F289)</f>
        <v>8.8</v>
      </c>
      <c r="G288" s="41">
        <f>SUM(G289:G289)</f>
        <v>8.8</v>
      </c>
      <c r="H288" s="42">
        <f>SUM(H289:H289)</f>
        <v>0</v>
      </c>
    </row>
    <row r="289" spans="1:8" ht="15" customHeight="1">
      <c r="A289" s="186"/>
      <c r="B289" s="164" t="s">
        <v>86</v>
      </c>
      <c r="C289" s="165">
        <v>440</v>
      </c>
      <c r="D289" s="165"/>
      <c r="E289" s="166">
        <f t="shared" si="19"/>
        <v>20</v>
      </c>
      <c r="F289" s="46">
        <v>8.8</v>
      </c>
      <c r="G289" s="46">
        <v>8.8</v>
      </c>
      <c r="H289" s="47"/>
    </row>
    <row r="290" spans="1:8" ht="15.75" customHeight="1">
      <c r="A290" s="177">
        <v>11</v>
      </c>
      <c r="B290" s="161" t="s">
        <v>24</v>
      </c>
      <c r="C290" s="162">
        <f>SUM(C291:C291)</f>
        <v>41</v>
      </c>
      <c r="D290" s="162">
        <f>SUM(D291:D291)</f>
        <v>0</v>
      </c>
      <c r="E290" s="172">
        <f t="shared" si="19"/>
        <v>8.048780487804878</v>
      </c>
      <c r="F290" s="41">
        <f>SUM(F291:F291)</f>
        <v>0.33</v>
      </c>
      <c r="G290" s="41">
        <f>SUM(G291:G291)</f>
        <v>0.1</v>
      </c>
      <c r="H290" s="42">
        <f>SUM(H291:H291)</f>
        <v>0</v>
      </c>
    </row>
    <row r="291" spans="1:8" ht="15.75" customHeight="1">
      <c r="A291" s="186"/>
      <c r="B291" s="164" t="s">
        <v>86</v>
      </c>
      <c r="C291" s="165">
        <v>41</v>
      </c>
      <c r="D291" s="165"/>
      <c r="E291" s="166">
        <f t="shared" si="19"/>
        <v>8.048780487804878</v>
      </c>
      <c r="F291" s="46">
        <v>0.33</v>
      </c>
      <c r="G291" s="46">
        <v>0.1</v>
      </c>
      <c r="H291" s="47"/>
    </row>
    <row r="292" spans="1:8" ht="15.75" customHeight="1">
      <c r="A292" s="177">
        <v>12</v>
      </c>
      <c r="B292" s="161" t="s">
        <v>151</v>
      </c>
      <c r="C292" s="162">
        <f>SUM(C293:C293)</f>
        <v>500</v>
      </c>
      <c r="D292" s="162">
        <f>SUM(D293:D293)</f>
        <v>0</v>
      </c>
      <c r="E292" s="172">
        <f t="shared" si="19"/>
        <v>0.478</v>
      </c>
      <c r="F292" s="41">
        <f>SUM(F293:F293)</f>
        <v>0.239</v>
      </c>
      <c r="G292" s="41">
        <f>SUM(G293:G293)</f>
        <v>0.239</v>
      </c>
      <c r="H292" s="42">
        <f>SUM(H293:H293)</f>
        <v>0</v>
      </c>
    </row>
    <row r="293" spans="1:8" ht="15.75" customHeight="1">
      <c r="A293" s="186"/>
      <c r="B293" s="164" t="s">
        <v>86</v>
      </c>
      <c r="C293" s="165">
        <v>500</v>
      </c>
      <c r="D293" s="165"/>
      <c r="E293" s="166">
        <f t="shared" si="19"/>
        <v>0.478</v>
      </c>
      <c r="F293" s="46">
        <v>0.239</v>
      </c>
      <c r="G293" s="46">
        <v>0.239</v>
      </c>
      <c r="H293" s="47"/>
    </row>
    <row r="294" spans="1:8" ht="15.75" customHeight="1">
      <c r="A294" s="183">
        <v>13</v>
      </c>
      <c r="B294" s="60" t="s">
        <v>34</v>
      </c>
      <c r="C294" s="61">
        <f>SUM(C295:C297)</f>
        <v>30</v>
      </c>
      <c r="D294" s="61">
        <f>SUM(D295:D297)</f>
        <v>0</v>
      </c>
      <c r="E294" s="70">
        <f t="shared" si="19"/>
        <v>36.366666666666674</v>
      </c>
      <c r="F294" s="72">
        <f>SUM(F295:F297)</f>
        <v>1.0910000000000002</v>
      </c>
      <c r="G294" s="72">
        <f>SUM(G295:G297)</f>
        <v>1.0910000000000002</v>
      </c>
      <c r="H294" s="73">
        <f>SUM(H295:H297)</f>
        <v>0</v>
      </c>
    </row>
    <row r="295" spans="1:8" ht="15.75" customHeight="1">
      <c r="A295" s="395"/>
      <c r="B295" s="43" t="s">
        <v>84</v>
      </c>
      <c r="C295" s="30"/>
      <c r="D295" s="30"/>
      <c r="E295" s="31" t="e">
        <f t="shared" si="19"/>
        <v>#DIV/0!</v>
      </c>
      <c r="F295" s="32">
        <v>0.03</v>
      </c>
      <c r="G295" s="32">
        <v>0.03</v>
      </c>
      <c r="H295" s="33"/>
    </row>
    <row r="296" spans="1:8" ht="15.75" customHeight="1">
      <c r="A296" s="396"/>
      <c r="B296" s="51" t="s">
        <v>93</v>
      </c>
      <c r="C296" s="35">
        <v>30</v>
      </c>
      <c r="D296" s="35"/>
      <c r="E296" s="31">
        <f t="shared" si="19"/>
        <v>17.366666666666667</v>
      </c>
      <c r="F296" s="36">
        <v>0.521</v>
      </c>
      <c r="G296" s="36">
        <v>0.521</v>
      </c>
      <c r="H296" s="37"/>
    </row>
    <row r="297" spans="1:8" ht="15.75" customHeight="1">
      <c r="A297" s="181"/>
      <c r="B297" s="59" t="s">
        <v>85</v>
      </c>
      <c r="C297" s="44"/>
      <c r="D297" s="44"/>
      <c r="E297" s="45" t="e">
        <f t="shared" si="19"/>
        <v>#DIV/0!</v>
      </c>
      <c r="F297" s="46">
        <v>0.54</v>
      </c>
      <c r="G297" s="46">
        <v>0.54</v>
      </c>
      <c r="H297" s="47"/>
    </row>
    <row r="298" spans="1:8" ht="15.75" customHeight="1">
      <c r="A298" s="183">
        <v>14</v>
      </c>
      <c r="B298" s="60" t="s">
        <v>36</v>
      </c>
      <c r="C298" s="61">
        <f>SUM(C299:C299)</f>
        <v>60</v>
      </c>
      <c r="D298" s="61">
        <f>SUM(D299:D299)</f>
        <v>0</v>
      </c>
      <c r="E298" s="176">
        <f>F298/C298*1000</f>
        <v>32</v>
      </c>
      <c r="F298" s="72">
        <f>SUM(F299:F299)</f>
        <v>1.92</v>
      </c>
      <c r="G298" s="72">
        <f>SUM(G299:G299)</f>
        <v>1.92</v>
      </c>
      <c r="H298" s="73">
        <f>SUM(H299:H299)</f>
        <v>0</v>
      </c>
    </row>
    <row r="299" spans="1:8" ht="15.75" customHeight="1">
      <c r="A299" s="181"/>
      <c r="B299" s="59" t="s">
        <v>86</v>
      </c>
      <c r="C299" s="44">
        <v>60</v>
      </c>
      <c r="D299" s="44"/>
      <c r="E299" s="77">
        <f>F299/C299*1000</f>
        <v>32</v>
      </c>
      <c r="F299" s="46">
        <v>1.92</v>
      </c>
      <c r="G299" s="46">
        <v>1.92</v>
      </c>
      <c r="H299" s="47"/>
    </row>
    <row r="300" spans="1:8" s="64" customFormat="1" ht="15.75" customHeight="1">
      <c r="A300" s="177">
        <v>15</v>
      </c>
      <c r="B300" s="48" t="s">
        <v>113</v>
      </c>
      <c r="C300" s="39">
        <f>SUM(C301:C301)</f>
        <v>50</v>
      </c>
      <c r="D300" s="39">
        <f>SUM(D301:D301)</f>
        <v>0</v>
      </c>
      <c r="E300" s="40">
        <f>F300/C300*1000</f>
        <v>10</v>
      </c>
      <c r="F300" s="41">
        <f>SUM(F301:F301)</f>
        <v>0.5</v>
      </c>
      <c r="G300" s="41">
        <f>SUM(G301:G301)</f>
        <v>0.5</v>
      </c>
      <c r="H300" s="42">
        <f>SUM(H301:H301)</f>
        <v>0</v>
      </c>
    </row>
    <row r="301" spans="1:8" ht="15.75" customHeight="1">
      <c r="A301" s="337"/>
      <c r="B301" s="334" t="s">
        <v>85</v>
      </c>
      <c r="C301" s="338">
        <v>50</v>
      </c>
      <c r="D301" s="338"/>
      <c r="E301" s="78">
        <f>F301/C301*1000</f>
        <v>10</v>
      </c>
      <c r="F301" s="339">
        <v>0.5</v>
      </c>
      <c r="G301" s="339">
        <v>0.5</v>
      </c>
      <c r="H301" s="340"/>
    </row>
    <row r="302" spans="1:8" ht="15.75" customHeight="1">
      <c r="A302" s="183">
        <v>16</v>
      </c>
      <c r="B302" s="60" t="s">
        <v>94</v>
      </c>
      <c r="C302" s="61">
        <f>SUM(C303:C305)</f>
        <v>583</v>
      </c>
      <c r="D302" s="61">
        <f>SUM(D303:D305)</f>
        <v>0</v>
      </c>
      <c r="E302" s="70">
        <f aca="true" t="shared" si="20" ref="E302:E307">F302/C302*1000</f>
        <v>14.125214408233276</v>
      </c>
      <c r="F302" s="72">
        <f>SUM(F303:F305)</f>
        <v>8.235</v>
      </c>
      <c r="G302" s="72">
        <f>SUM(G303:G305)</f>
        <v>7.735</v>
      </c>
      <c r="H302" s="73">
        <f>SUM(H303:H305)</f>
        <v>0</v>
      </c>
    </row>
    <row r="303" spans="1:8" ht="15.75" customHeight="1">
      <c r="A303" s="395"/>
      <c r="B303" s="43" t="s">
        <v>84</v>
      </c>
      <c r="C303" s="30">
        <v>67</v>
      </c>
      <c r="D303" s="30"/>
      <c r="E303" s="31">
        <f t="shared" si="20"/>
        <v>11.940298507462687</v>
      </c>
      <c r="F303" s="32">
        <v>0.8</v>
      </c>
      <c r="G303" s="32">
        <v>0.8</v>
      </c>
      <c r="H303" s="33"/>
    </row>
    <row r="304" spans="1:8" ht="15.75" customHeight="1">
      <c r="A304" s="395"/>
      <c r="B304" s="43" t="s">
        <v>93</v>
      </c>
      <c r="C304" s="30">
        <v>266</v>
      </c>
      <c r="D304" s="30"/>
      <c r="E304" s="31">
        <f t="shared" si="20"/>
        <v>24.078947368421055</v>
      </c>
      <c r="F304" s="32">
        <v>6.405</v>
      </c>
      <c r="G304" s="32">
        <v>5.905</v>
      </c>
      <c r="H304" s="33"/>
    </row>
    <row r="305" spans="1:8" ht="15.75" customHeight="1">
      <c r="A305" s="181"/>
      <c r="B305" s="59" t="s">
        <v>85</v>
      </c>
      <c r="C305" s="44">
        <v>250</v>
      </c>
      <c r="D305" s="44"/>
      <c r="E305" s="45">
        <f t="shared" si="20"/>
        <v>4.12</v>
      </c>
      <c r="F305" s="46">
        <v>1.03</v>
      </c>
      <c r="G305" s="46">
        <v>1.03</v>
      </c>
      <c r="H305" s="47"/>
    </row>
    <row r="306" spans="1:8" ht="15.75" customHeight="1">
      <c r="A306" s="183">
        <v>17</v>
      </c>
      <c r="B306" s="60" t="s">
        <v>35</v>
      </c>
      <c r="C306" s="61">
        <f>SUM(C307:C307)</f>
        <v>65</v>
      </c>
      <c r="D306" s="61">
        <f>SUM(D307:D307)</f>
        <v>0</v>
      </c>
      <c r="E306" s="70">
        <f t="shared" si="20"/>
        <v>11</v>
      </c>
      <c r="F306" s="72">
        <f>SUM(F307:F307)</f>
        <v>0.715</v>
      </c>
      <c r="G306" s="72">
        <f>SUM(G307:G307)</f>
        <v>0.715</v>
      </c>
      <c r="H306" s="73">
        <f>SUM(H307:H307)</f>
        <v>0</v>
      </c>
    </row>
    <row r="307" spans="1:8" ht="15.75" customHeight="1">
      <c r="A307" s="184"/>
      <c r="B307" s="171" t="s">
        <v>85</v>
      </c>
      <c r="C307" s="74">
        <v>65</v>
      </c>
      <c r="D307" s="74"/>
      <c r="E307" s="62">
        <f t="shared" si="20"/>
        <v>11</v>
      </c>
      <c r="F307" s="75">
        <v>0.715</v>
      </c>
      <c r="G307" s="75">
        <v>0.715</v>
      </c>
      <c r="H307" s="76"/>
    </row>
    <row r="308" spans="1:10" ht="15.75" customHeight="1">
      <c r="A308" s="216" t="s">
        <v>171</v>
      </c>
      <c r="B308" s="217" t="s">
        <v>103</v>
      </c>
      <c r="C308" s="219">
        <f>C306+C302+C300+C298+C294+C292+C290+C288+C286+C283+C280+C278+C276+C274+C271+C269+C267</f>
        <v>3242</v>
      </c>
      <c r="D308" s="219">
        <f>D306+D302+D300+D298+D294+D292+D290+D288+D286+D283+D280+D278+D276+D274+D271+D269+D267</f>
        <v>235</v>
      </c>
      <c r="E308" s="219"/>
      <c r="F308" s="218">
        <f>F306+F302+F300+F298+F294+F292+F290+F288+F286+F283+F280+F278+F276+F274+F271+F269+F267</f>
        <v>51.739</v>
      </c>
      <c r="G308" s="218">
        <f>G306+G302+G300+G298+G294+G292+G290+G288+G286+G283+G280+G278+G276+G274+G271+G269+G267</f>
        <v>44.496</v>
      </c>
      <c r="H308" s="272">
        <f>H306+H302+H300+H298+H294+H292+H290+H288+H286+H283+H280+H278+H276+H274+H271+H269+H267</f>
        <v>0.025</v>
      </c>
      <c r="J308" s="350"/>
    </row>
    <row r="309" spans="1:11" ht="15.75" customHeight="1">
      <c r="A309" s="394"/>
      <c r="B309" s="65" t="s">
        <v>45</v>
      </c>
      <c r="C309" s="66"/>
      <c r="D309" s="66"/>
      <c r="E309" s="69"/>
      <c r="F309" s="67"/>
      <c r="G309" s="67"/>
      <c r="H309" s="68"/>
      <c r="K309" s="350"/>
    </row>
    <row r="310" spans="1:11" ht="15.75" customHeight="1">
      <c r="A310" s="177">
        <v>1</v>
      </c>
      <c r="B310" s="48" t="s">
        <v>64</v>
      </c>
      <c r="C310" s="39">
        <f>SUM(C311)</f>
        <v>125</v>
      </c>
      <c r="D310" s="39">
        <f>SUM(D311)</f>
        <v>0</v>
      </c>
      <c r="E310" s="58">
        <f>F310/C310*1000</f>
        <v>48</v>
      </c>
      <c r="F310" s="41">
        <f>SUM(F311)</f>
        <v>6</v>
      </c>
      <c r="G310" s="41">
        <f>SUM(G311)</f>
        <v>6</v>
      </c>
      <c r="H310" s="42">
        <f>SUM(H311)</f>
        <v>0</v>
      </c>
      <c r="K310" s="350"/>
    </row>
    <row r="311" spans="1:11" ht="15.75" customHeight="1">
      <c r="A311" s="186"/>
      <c r="B311" s="59" t="s">
        <v>86</v>
      </c>
      <c r="C311" s="44">
        <v>125</v>
      </c>
      <c r="D311" s="44"/>
      <c r="E311" s="45">
        <f>F311/C311*1000</f>
        <v>48</v>
      </c>
      <c r="F311" s="46">
        <v>6</v>
      </c>
      <c r="G311" s="46">
        <v>6</v>
      </c>
      <c r="H311" s="47"/>
      <c r="K311" s="350"/>
    </row>
    <row r="312" spans="1:8" ht="15.75" customHeight="1">
      <c r="A312" s="177">
        <v>2</v>
      </c>
      <c r="B312" s="48" t="s">
        <v>142</v>
      </c>
      <c r="C312" s="39">
        <f>SUM(C313)</f>
        <v>110</v>
      </c>
      <c r="D312" s="39">
        <f>SUM(D313)</f>
        <v>0</v>
      </c>
      <c r="E312" s="58">
        <f aca="true" t="shared" si="21" ref="E312:E317">F312/C312*1000</f>
        <v>11</v>
      </c>
      <c r="F312" s="41">
        <f>SUM(F313)</f>
        <v>1.21</v>
      </c>
      <c r="G312" s="41">
        <f>SUM(G313)</f>
        <v>1.21</v>
      </c>
      <c r="H312" s="42">
        <f>SUM(H313)</f>
        <v>0</v>
      </c>
    </row>
    <row r="313" spans="1:8" ht="15.75" customHeight="1">
      <c r="A313" s="186"/>
      <c r="B313" s="59" t="s">
        <v>86</v>
      </c>
      <c r="C313" s="44">
        <v>110</v>
      </c>
      <c r="D313" s="44"/>
      <c r="E313" s="45">
        <f t="shared" si="21"/>
        <v>11</v>
      </c>
      <c r="F313" s="46">
        <v>1.21</v>
      </c>
      <c r="G313" s="46">
        <v>1.21</v>
      </c>
      <c r="H313" s="47"/>
    </row>
    <row r="314" spans="1:8" ht="15.75" customHeight="1">
      <c r="A314" s="177">
        <v>3</v>
      </c>
      <c r="B314" s="48" t="s">
        <v>114</v>
      </c>
      <c r="C314" s="39">
        <f>SUM(C315:C315)</f>
        <v>78</v>
      </c>
      <c r="D314" s="39">
        <f>SUM(D315:D315)</f>
        <v>0.3</v>
      </c>
      <c r="E314" s="40">
        <f t="shared" si="21"/>
        <v>27</v>
      </c>
      <c r="F314" s="41">
        <f>SUM(F315:F315)</f>
        <v>2.106</v>
      </c>
      <c r="G314" s="41">
        <f>SUM(G315:G315)</f>
        <v>2.106</v>
      </c>
      <c r="H314" s="42">
        <f>SUM(H315:H315)</f>
        <v>0</v>
      </c>
    </row>
    <row r="315" spans="1:8" ht="15.75" customHeight="1">
      <c r="A315" s="337"/>
      <c r="B315" s="334" t="s">
        <v>83</v>
      </c>
      <c r="C315" s="338">
        <v>78</v>
      </c>
      <c r="D315" s="338">
        <v>0.3</v>
      </c>
      <c r="E315" s="78">
        <f t="shared" si="21"/>
        <v>27</v>
      </c>
      <c r="F315" s="339">
        <v>2.106</v>
      </c>
      <c r="G315" s="339">
        <v>2.106</v>
      </c>
      <c r="H315" s="340"/>
    </row>
    <row r="316" spans="1:8" ht="15.75" customHeight="1">
      <c r="A316" s="183">
        <v>4</v>
      </c>
      <c r="B316" s="60" t="s">
        <v>152</v>
      </c>
      <c r="C316" s="61">
        <f>SUM(C317:C317)</f>
        <v>25</v>
      </c>
      <c r="D316" s="61">
        <f>SUM(D317:D317)</f>
        <v>0</v>
      </c>
      <c r="E316" s="70">
        <f t="shared" si="21"/>
        <v>8</v>
      </c>
      <c r="F316" s="72">
        <f>SUM(F317:F317)</f>
        <v>0.2</v>
      </c>
      <c r="G316" s="72">
        <f>SUM(G317:G317)</f>
        <v>0.2</v>
      </c>
      <c r="H316" s="73">
        <f>SUM(H317:H317)</f>
        <v>0</v>
      </c>
    </row>
    <row r="317" spans="1:8" ht="15.75" customHeight="1">
      <c r="A317" s="182"/>
      <c r="B317" s="53" t="s">
        <v>85</v>
      </c>
      <c r="C317" s="54">
        <v>25</v>
      </c>
      <c r="D317" s="54"/>
      <c r="E317" s="55">
        <f t="shared" si="21"/>
        <v>8</v>
      </c>
      <c r="F317" s="56">
        <v>0.2</v>
      </c>
      <c r="G317" s="56">
        <v>0.2</v>
      </c>
      <c r="H317" s="57"/>
    </row>
    <row r="318" spans="1:8" ht="15.75" customHeight="1">
      <c r="A318" s="177">
        <v>5</v>
      </c>
      <c r="B318" s="48" t="s">
        <v>67</v>
      </c>
      <c r="C318" s="39">
        <f>SUM(C319)</f>
        <v>30</v>
      </c>
      <c r="D318" s="39">
        <f>SUM(D319)</f>
        <v>0</v>
      </c>
      <c r="E318" s="40">
        <f>F318/C318*1000</f>
        <v>8</v>
      </c>
      <c r="F318" s="41">
        <f>SUM(F319)</f>
        <v>0.24</v>
      </c>
      <c r="G318" s="41">
        <f>SUM(G319)</f>
        <v>0.24</v>
      </c>
      <c r="H318" s="42">
        <f>SUM(H319)</f>
        <v>0</v>
      </c>
    </row>
    <row r="319" spans="1:8" ht="15.75" customHeight="1">
      <c r="A319" s="181"/>
      <c r="B319" s="59" t="s">
        <v>85</v>
      </c>
      <c r="C319" s="44">
        <v>30</v>
      </c>
      <c r="D319" s="44"/>
      <c r="E319" s="45">
        <f>F319/C319*1000</f>
        <v>8</v>
      </c>
      <c r="F319" s="46">
        <v>0.24</v>
      </c>
      <c r="G319" s="46">
        <v>0.24</v>
      </c>
      <c r="H319" s="47"/>
    </row>
    <row r="320" spans="1:8" ht="15.75" customHeight="1">
      <c r="A320" s="183">
        <v>6</v>
      </c>
      <c r="B320" s="60" t="s">
        <v>8</v>
      </c>
      <c r="C320" s="61">
        <f>SUM(C321:C321)</f>
        <v>415</v>
      </c>
      <c r="D320" s="61">
        <f>SUM(D321:D321)</f>
        <v>0</v>
      </c>
      <c r="E320" s="70">
        <f>F320/C320*1000</f>
        <v>9.012048192771086</v>
      </c>
      <c r="F320" s="72">
        <f>SUM(F321:F321)</f>
        <v>3.74</v>
      </c>
      <c r="G320" s="72">
        <f>SUM(G321:G321)</f>
        <v>3.74</v>
      </c>
      <c r="H320" s="73">
        <f>SUM(H321:H321)</f>
        <v>0</v>
      </c>
    </row>
    <row r="321" spans="1:8" ht="15.75" customHeight="1">
      <c r="A321" s="181"/>
      <c r="B321" s="59" t="s">
        <v>86</v>
      </c>
      <c r="C321" s="44">
        <v>415</v>
      </c>
      <c r="D321" s="44"/>
      <c r="E321" s="45">
        <f>F321/C321*1000</f>
        <v>9.012048192771086</v>
      </c>
      <c r="F321" s="46">
        <v>3.74</v>
      </c>
      <c r="G321" s="46">
        <v>3.74</v>
      </c>
      <c r="H321" s="47"/>
    </row>
    <row r="322" spans="1:15" ht="15.75" customHeight="1" thickBot="1">
      <c r="A322" s="208" t="s">
        <v>145</v>
      </c>
      <c r="B322" s="209" t="s">
        <v>102</v>
      </c>
      <c r="C322" s="210">
        <f>C316+C320+C314+C310+C312+C318</f>
        <v>783</v>
      </c>
      <c r="D322" s="210">
        <f>D316+D320+D314+D310+D312+D318</f>
        <v>0.3</v>
      </c>
      <c r="E322" s="210" t="e">
        <f>E316+E320+#REF!+#REF!+E314+E310+E312+E318</f>
        <v>#REF!</v>
      </c>
      <c r="F322" s="331">
        <f>F316+F320+F314+F310+F312+F318</f>
        <v>13.496</v>
      </c>
      <c r="G322" s="210">
        <f>G316+G320+G314+G310+G312+G318</f>
        <v>13.496</v>
      </c>
      <c r="H322" s="332">
        <f>H316+H320+H314+H310+H312+H318</f>
        <v>0</v>
      </c>
      <c r="J322" s="6"/>
      <c r="K322" s="6"/>
      <c r="L322" s="6"/>
      <c r="M322" s="6"/>
      <c r="N322" s="6"/>
      <c r="O322" s="6"/>
    </row>
    <row r="323" spans="1:14" ht="15.75" customHeight="1" thickBot="1">
      <c r="A323" s="187" t="s">
        <v>145</v>
      </c>
      <c r="B323" s="167" t="s">
        <v>204</v>
      </c>
      <c r="C323" s="168">
        <f>C322+C308+C265</f>
        <v>9603</v>
      </c>
      <c r="D323" s="168">
        <f>D322+D308+D265</f>
        <v>236.55</v>
      </c>
      <c r="E323" s="169"/>
      <c r="F323" s="173">
        <f>F322+F308+F265</f>
        <v>213.748</v>
      </c>
      <c r="G323" s="173">
        <f>G322+G308+G265</f>
        <v>151.952</v>
      </c>
      <c r="H323" s="174">
        <f>H322+H308+H265</f>
        <v>52.338</v>
      </c>
      <c r="J323" s="350"/>
      <c r="K323" s="350"/>
      <c r="L323" s="6"/>
      <c r="M323" s="6"/>
      <c r="N323" s="6"/>
    </row>
    <row r="324" spans="1:8" ht="15.75" customHeight="1">
      <c r="A324" s="360" t="s">
        <v>178</v>
      </c>
      <c r="B324" s="16" t="s">
        <v>14</v>
      </c>
      <c r="C324" s="17"/>
      <c r="D324" s="17"/>
      <c r="E324" s="17"/>
      <c r="F324" s="18"/>
      <c r="G324" s="18"/>
      <c r="H324" s="19"/>
    </row>
    <row r="325" spans="1:8" ht="15.75" customHeight="1">
      <c r="A325" s="179"/>
      <c r="B325" s="20" t="s">
        <v>47</v>
      </c>
      <c r="C325" s="21"/>
      <c r="D325" s="21"/>
      <c r="E325" s="21"/>
      <c r="F325" s="22"/>
      <c r="G325" s="22"/>
      <c r="H325" s="23"/>
    </row>
    <row r="326" spans="1:8" ht="15.75" customHeight="1">
      <c r="A326" s="177">
        <v>1</v>
      </c>
      <c r="B326" s="48" t="s">
        <v>17</v>
      </c>
      <c r="C326" s="39">
        <f>SUM(C327:C327)</f>
        <v>30</v>
      </c>
      <c r="D326" s="39">
        <f>SUM(D327:D327)</f>
        <v>0</v>
      </c>
      <c r="E326" s="40">
        <f>F326/C326*1000</f>
        <v>6.266666666666667</v>
      </c>
      <c r="F326" s="41">
        <f>SUM(F327:F327)</f>
        <v>0.188</v>
      </c>
      <c r="G326" s="41">
        <f>SUM(G327:G327)</f>
        <v>0.188</v>
      </c>
      <c r="H326" s="42">
        <f>SUM(H327:H327)</f>
        <v>0</v>
      </c>
    </row>
    <row r="327" spans="1:8" ht="15.75" customHeight="1">
      <c r="A327" s="182"/>
      <c r="B327" s="53" t="s">
        <v>85</v>
      </c>
      <c r="C327" s="54">
        <v>30</v>
      </c>
      <c r="D327" s="54"/>
      <c r="E327" s="55">
        <f>F327/C327*1000</f>
        <v>6.266666666666667</v>
      </c>
      <c r="F327" s="56">
        <v>0.188</v>
      </c>
      <c r="G327" s="56">
        <v>0.188</v>
      </c>
      <c r="H327" s="57"/>
    </row>
    <row r="328" spans="1:8" ht="15.75" customHeight="1">
      <c r="A328" s="177">
        <v>2</v>
      </c>
      <c r="B328" s="48" t="s">
        <v>43</v>
      </c>
      <c r="C328" s="39">
        <f>SUM(C329:C329)</f>
        <v>75</v>
      </c>
      <c r="D328" s="39">
        <f>SUM(D329:D329)</f>
        <v>0</v>
      </c>
      <c r="E328" s="40">
        <f aca="true" t="shared" si="22" ref="E328:E337">F328/C328*1000</f>
        <v>14</v>
      </c>
      <c r="F328" s="41">
        <f>SUM(F329:F329)</f>
        <v>1.05</v>
      </c>
      <c r="G328" s="41">
        <f>SUM(G329:G329)</f>
        <v>1.05</v>
      </c>
      <c r="H328" s="42">
        <f>SUM(H329:H329)</f>
        <v>0</v>
      </c>
    </row>
    <row r="329" spans="1:8" ht="15.75" customHeight="1">
      <c r="A329" s="182"/>
      <c r="B329" s="53" t="s">
        <v>85</v>
      </c>
      <c r="C329" s="54">
        <v>75</v>
      </c>
      <c r="D329" s="54"/>
      <c r="E329" s="55">
        <f t="shared" si="22"/>
        <v>14</v>
      </c>
      <c r="F329" s="56">
        <v>1.05</v>
      </c>
      <c r="G329" s="56">
        <v>1.05</v>
      </c>
      <c r="H329" s="57"/>
    </row>
    <row r="330" spans="1:8" ht="15.75" customHeight="1">
      <c r="A330" s="177">
        <v>3</v>
      </c>
      <c r="B330" s="48" t="s">
        <v>42</v>
      </c>
      <c r="C330" s="39">
        <f>SUM(C331:C332)</f>
        <v>695</v>
      </c>
      <c r="D330" s="39">
        <f>SUM(D331:D332)</f>
        <v>0</v>
      </c>
      <c r="E330" s="40">
        <f t="shared" si="22"/>
        <v>0.6489208633093525</v>
      </c>
      <c r="F330" s="41">
        <f>SUM(F331:F332)</f>
        <v>0.45099999999999996</v>
      </c>
      <c r="G330" s="41">
        <f>SUM(G331:G332)</f>
        <v>0.45099999999999996</v>
      </c>
      <c r="H330" s="42">
        <f>SUM(H331:H332)</f>
        <v>0</v>
      </c>
    </row>
    <row r="331" spans="1:8" ht="15.75" customHeight="1">
      <c r="A331" s="185"/>
      <c r="B331" s="43" t="s">
        <v>83</v>
      </c>
      <c r="C331" s="30">
        <v>620</v>
      </c>
      <c r="D331" s="30"/>
      <c r="E331" s="31">
        <f>F331/C331*1000</f>
        <v>0.14838709677419354</v>
      </c>
      <c r="F331" s="32">
        <v>0.092</v>
      </c>
      <c r="G331" s="32">
        <v>0.092</v>
      </c>
      <c r="H331" s="33"/>
    </row>
    <row r="332" spans="1:8" ht="15.75" customHeight="1">
      <c r="A332" s="285"/>
      <c r="B332" s="286" t="s">
        <v>85</v>
      </c>
      <c r="C332" s="287">
        <v>75</v>
      </c>
      <c r="D332" s="287"/>
      <c r="E332" s="31">
        <f t="shared" si="22"/>
        <v>4.786666666666666</v>
      </c>
      <c r="F332" s="32">
        <v>0.359</v>
      </c>
      <c r="G332" s="32">
        <v>0.359</v>
      </c>
      <c r="H332" s="33"/>
    </row>
    <row r="333" spans="1:8" s="64" customFormat="1" ht="15.75" customHeight="1">
      <c r="A333" s="177">
        <v>4</v>
      </c>
      <c r="B333" s="48" t="s">
        <v>158</v>
      </c>
      <c r="C333" s="39">
        <f>SUM(C334)</f>
        <v>110</v>
      </c>
      <c r="D333" s="39">
        <f>SUM(D334)</f>
        <v>0</v>
      </c>
      <c r="E333" s="40" t="e">
        <v>#DIV/0!</v>
      </c>
      <c r="F333" s="41">
        <f>SUM(F334)</f>
        <v>1.98</v>
      </c>
      <c r="G333" s="41">
        <f>SUM(G334)</f>
        <v>1.98</v>
      </c>
      <c r="H333" s="42">
        <f>SUM(H334)</f>
        <v>0</v>
      </c>
    </row>
    <row r="334" spans="1:8" ht="15.75" customHeight="1">
      <c r="A334" s="186"/>
      <c r="B334" s="59" t="s">
        <v>83</v>
      </c>
      <c r="C334" s="44">
        <v>110</v>
      </c>
      <c r="D334" s="44"/>
      <c r="E334" s="45">
        <f t="shared" si="22"/>
        <v>18</v>
      </c>
      <c r="F334" s="46">
        <v>1.98</v>
      </c>
      <c r="G334" s="46">
        <v>1.98</v>
      </c>
      <c r="H334" s="47"/>
    </row>
    <row r="335" spans="1:8" ht="15.75" customHeight="1">
      <c r="A335" s="177">
        <v>5</v>
      </c>
      <c r="B335" s="48" t="s">
        <v>18</v>
      </c>
      <c r="C335" s="39">
        <f>SUM(C336:C337)</f>
        <v>1735</v>
      </c>
      <c r="D335" s="39">
        <f>SUM(D336:D337)</f>
        <v>0</v>
      </c>
      <c r="E335" s="40">
        <f t="shared" si="22"/>
        <v>37.36426512968299</v>
      </c>
      <c r="F335" s="41">
        <f>SUM(F336:F337)</f>
        <v>64.827</v>
      </c>
      <c r="G335" s="41">
        <f>SUM(G336:G337)</f>
        <v>53.122</v>
      </c>
      <c r="H335" s="42">
        <f>SUM(H336:H337)</f>
        <v>11.11</v>
      </c>
    </row>
    <row r="336" spans="1:8" ht="15.75" customHeight="1">
      <c r="A336" s="362"/>
      <c r="B336" s="43" t="s">
        <v>85</v>
      </c>
      <c r="C336" s="30">
        <v>1270</v>
      </c>
      <c r="D336" s="30"/>
      <c r="E336" s="31">
        <f t="shared" si="22"/>
        <v>30.12755905511811</v>
      </c>
      <c r="F336" s="32">
        <v>38.262</v>
      </c>
      <c r="G336" s="32">
        <v>33.172</v>
      </c>
      <c r="H336" s="33">
        <v>5.09</v>
      </c>
    </row>
    <row r="337" spans="1:8" ht="15.75" customHeight="1">
      <c r="A337" s="362"/>
      <c r="B337" s="43" t="s">
        <v>86</v>
      </c>
      <c r="C337" s="30">
        <v>465</v>
      </c>
      <c r="D337" s="30"/>
      <c r="E337" s="31">
        <f t="shared" si="22"/>
        <v>57.12903225806452</v>
      </c>
      <c r="F337" s="32">
        <v>26.565</v>
      </c>
      <c r="G337" s="32">
        <v>19.95</v>
      </c>
      <c r="H337" s="33">
        <v>6.02</v>
      </c>
    </row>
    <row r="338" spans="1:8" s="64" customFormat="1" ht="15.75" customHeight="1">
      <c r="A338" s="177">
        <v>6</v>
      </c>
      <c r="B338" s="48" t="s">
        <v>44</v>
      </c>
      <c r="C338" s="39">
        <f>SUM(C339:C340)</f>
        <v>113</v>
      </c>
      <c r="D338" s="39">
        <f>SUM(D339:D340)</f>
        <v>0</v>
      </c>
      <c r="E338" s="40">
        <f>F338/C338*1000</f>
        <v>19.203539823008846</v>
      </c>
      <c r="F338" s="41">
        <f>SUM(F339:F340)</f>
        <v>2.17</v>
      </c>
      <c r="G338" s="41">
        <f>SUM(G339:G340)</f>
        <v>2.17</v>
      </c>
      <c r="H338" s="42">
        <f>SUM(H339:H340)</f>
        <v>0</v>
      </c>
    </row>
    <row r="339" spans="1:8" ht="15.75" customHeight="1">
      <c r="A339" s="184"/>
      <c r="B339" s="171" t="s">
        <v>83</v>
      </c>
      <c r="C339" s="74">
        <v>48</v>
      </c>
      <c r="D339" s="74"/>
      <c r="E339" s="62">
        <f>F339/C339*1000</f>
        <v>10</v>
      </c>
      <c r="F339" s="75">
        <v>0.48</v>
      </c>
      <c r="G339" s="75">
        <v>0.48</v>
      </c>
      <c r="H339" s="76"/>
    </row>
    <row r="340" spans="1:8" ht="15.75" customHeight="1">
      <c r="A340" s="362"/>
      <c r="B340" s="43" t="s">
        <v>85</v>
      </c>
      <c r="C340" s="30">
        <v>65</v>
      </c>
      <c r="D340" s="30"/>
      <c r="E340" s="31">
        <f>F340/C340*1000</f>
        <v>26</v>
      </c>
      <c r="F340" s="32">
        <v>1.69</v>
      </c>
      <c r="G340" s="32">
        <v>1.69</v>
      </c>
      <c r="H340" s="33"/>
    </row>
    <row r="341" spans="1:8" ht="15.75" customHeight="1">
      <c r="A341" s="205" t="s">
        <v>178</v>
      </c>
      <c r="B341" s="206" t="s">
        <v>101</v>
      </c>
      <c r="C341" s="207">
        <f>C328+C330+C335+C338+C333+C326</f>
        <v>2758</v>
      </c>
      <c r="D341" s="207">
        <f>D328+D330+D335+D338+D333+D326</f>
        <v>0</v>
      </c>
      <c r="E341" s="207"/>
      <c r="F341" s="327">
        <f>F328+F330+F335+F338+F333+F326</f>
        <v>70.66600000000001</v>
      </c>
      <c r="G341" s="327">
        <f>G328+G330+G335+G338+G333+G326</f>
        <v>58.961</v>
      </c>
      <c r="H341" s="328">
        <f>H328+H330+H335+H338+H333+H326</f>
        <v>11.11</v>
      </c>
    </row>
    <row r="342" spans="1:8" ht="15.75" customHeight="1">
      <c r="A342" s="361"/>
      <c r="B342" s="65" t="s">
        <v>48</v>
      </c>
      <c r="C342" s="66"/>
      <c r="D342" s="66"/>
      <c r="E342" s="69"/>
      <c r="F342" s="67"/>
      <c r="G342" s="67"/>
      <c r="H342" s="68"/>
    </row>
    <row r="343" spans="1:8" ht="15.75" customHeight="1">
      <c r="A343" s="183">
        <v>1</v>
      </c>
      <c r="B343" s="60" t="s">
        <v>30</v>
      </c>
      <c r="C343" s="61">
        <f>SUM(C344:C345)</f>
        <v>2190</v>
      </c>
      <c r="D343" s="61">
        <f>SUM(D344:D345)</f>
        <v>0</v>
      </c>
      <c r="E343" s="70">
        <f>F343/C343*1000</f>
        <v>4.906392694063927</v>
      </c>
      <c r="F343" s="72">
        <f>SUM(F344:F345)</f>
        <v>10.745</v>
      </c>
      <c r="G343" s="72">
        <f>SUM(G344:G345)</f>
        <v>10.745</v>
      </c>
      <c r="H343" s="73">
        <f>SUM(H344:H345)</f>
        <v>0</v>
      </c>
    </row>
    <row r="344" spans="1:17" ht="15.75" customHeight="1">
      <c r="A344" s="365"/>
      <c r="B344" s="43" t="s">
        <v>93</v>
      </c>
      <c r="C344" s="30">
        <v>480</v>
      </c>
      <c r="D344" s="30"/>
      <c r="E344" s="31">
        <f>F344/C344*1000</f>
        <v>1.0104166666666665</v>
      </c>
      <c r="F344" s="32">
        <v>0.485</v>
      </c>
      <c r="G344" s="32">
        <v>0.485</v>
      </c>
      <c r="H344" s="33"/>
      <c r="J344" s="6"/>
      <c r="K344" s="6"/>
      <c r="L344" s="6"/>
      <c r="M344" s="6"/>
      <c r="N344" s="6"/>
      <c r="O344" s="6"/>
      <c r="P344" s="6"/>
      <c r="Q344" s="350"/>
    </row>
    <row r="345" spans="1:8" ht="15.75" customHeight="1">
      <c r="A345" s="181"/>
      <c r="B345" s="59" t="s">
        <v>85</v>
      </c>
      <c r="C345" s="44">
        <v>1710</v>
      </c>
      <c r="D345" s="44"/>
      <c r="E345" s="45">
        <f>F345/C345*1000</f>
        <v>6</v>
      </c>
      <c r="F345" s="46">
        <v>10.26</v>
      </c>
      <c r="G345" s="46">
        <v>10.26</v>
      </c>
      <c r="H345" s="47"/>
    </row>
    <row r="346" spans="1:8" ht="15.75" customHeight="1">
      <c r="A346" s="183">
        <v>2</v>
      </c>
      <c r="B346" s="60" t="s">
        <v>20</v>
      </c>
      <c r="C346" s="61">
        <f>SUM(C347:C347)</f>
        <v>170</v>
      </c>
      <c r="D346" s="61">
        <f>SUM(D347:D347)</f>
        <v>0</v>
      </c>
      <c r="E346" s="70">
        <f aca="true" t="shared" si="23" ref="E346:E354">F346/C346*1000</f>
        <v>10</v>
      </c>
      <c r="F346" s="61">
        <f>SUM(F347:F347)</f>
        <v>1.7</v>
      </c>
      <c r="G346" s="61">
        <f>SUM(G347:G347)</f>
        <v>1.7</v>
      </c>
      <c r="H346" s="63">
        <f>SUM(H347:H347)</f>
        <v>0</v>
      </c>
    </row>
    <row r="347" spans="1:8" ht="15.75" customHeight="1">
      <c r="A347" s="181"/>
      <c r="B347" s="59" t="s">
        <v>86</v>
      </c>
      <c r="C347" s="44">
        <v>170</v>
      </c>
      <c r="D347" s="44"/>
      <c r="E347" s="45">
        <f t="shared" si="23"/>
        <v>10</v>
      </c>
      <c r="F347" s="46">
        <v>1.7</v>
      </c>
      <c r="G347" s="46">
        <v>1.7</v>
      </c>
      <c r="H347" s="47"/>
    </row>
    <row r="348" spans="1:8" ht="15.75" customHeight="1">
      <c r="A348" s="177">
        <v>3</v>
      </c>
      <c r="B348" s="48" t="s">
        <v>53</v>
      </c>
      <c r="C348" s="39">
        <f>SUM(C349:C349)</f>
        <v>780</v>
      </c>
      <c r="D348" s="39">
        <f>SUM(D349:D349)</f>
        <v>0</v>
      </c>
      <c r="E348" s="40">
        <f t="shared" si="23"/>
        <v>16.343589743589742</v>
      </c>
      <c r="F348" s="41">
        <f>SUM(F349:F349)</f>
        <v>12.748</v>
      </c>
      <c r="G348" s="41">
        <f>SUM(G349:G349)</f>
        <v>12.1</v>
      </c>
      <c r="H348" s="42">
        <f>SUM(H349:H349)</f>
        <v>0</v>
      </c>
    </row>
    <row r="349" spans="1:8" ht="15.75" customHeight="1">
      <c r="A349" s="181"/>
      <c r="B349" s="59" t="s">
        <v>93</v>
      </c>
      <c r="C349" s="44">
        <v>780</v>
      </c>
      <c r="D349" s="44"/>
      <c r="E349" s="45">
        <f t="shared" si="23"/>
        <v>16.343589743589742</v>
      </c>
      <c r="F349" s="46">
        <v>12.748</v>
      </c>
      <c r="G349" s="46">
        <v>12.1</v>
      </c>
      <c r="H349" s="47"/>
    </row>
    <row r="350" spans="1:8" ht="15.75" customHeight="1">
      <c r="A350" s="183">
        <v>4</v>
      </c>
      <c r="B350" s="60" t="s">
        <v>111</v>
      </c>
      <c r="C350" s="61">
        <f>SUM(C351:C351)</f>
        <v>0</v>
      </c>
      <c r="D350" s="61">
        <f>SUM(D351:D351)</f>
        <v>0</v>
      </c>
      <c r="E350" s="70" t="e">
        <f t="shared" si="23"/>
        <v>#DIV/0!</v>
      </c>
      <c r="F350" s="72">
        <f>SUM(F351:F351)</f>
        <v>0.72</v>
      </c>
      <c r="G350" s="72">
        <f>SUM(G351:G351)</f>
        <v>0.72</v>
      </c>
      <c r="H350" s="73">
        <f>SUM(H351:H351)</f>
        <v>0</v>
      </c>
    </row>
    <row r="351" spans="1:8" ht="15.75" customHeight="1">
      <c r="A351" s="184"/>
      <c r="B351" s="171" t="s">
        <v>93</v>
      </c>
      <c r="C351" s="74"/>
      <c r="D351" s="74"/>
      <c r="E351" s="62" t="e">
        <f t="shared" si="23"/>
        <v>#DIV/0!</v>
      </c>
      <c r="F351" s="75">
        <v>0.72</v>
      </c>
      <c r="G351" s="75">
        <v>0.72</v>
      </c>
      <c r="H351" s="76"/>
    </row>
    <row r="352" spans="1:8" ht="15.75" customHeight="1">
      <c r="A352" s="177">
        <v>5</v>
      </c>
      <c r="B352" s="48" t="s">
        <v>54</v>
      </c>
      <c r="C352" s="39">
        <f>SUM(C353:C353)</f>
        <v>570</v>
      </c>
      <c r="D352" s="39">
        <f>SUM(D353:D353)</f>
        <v>0</v>
      </c>
      <c r="E352" s="40">
        <f t="shared" si="23"/>
        <v>15.000000000000002</v>
      </c>
      <c r="F352" s="41">
        <f>SUM(F353:F353)</f>
        <v>8.55</v>
      </c>
      <c r="G352" s="41">
        <f>SUM(G353:G353)</f>
        <v>4.56</v>
      </c>
      <c r="H352" s="42">
        <f>SUM(H353:H353)</f>
        <v>0</v>
      </c>
    </row>
    <row r="353" spans="1:8" ht="15.75" customHeight="1">
      <c r="A353" s="181"/>
      <c r="B353" s="59" t="s">
        <v>93</v>
      </c>
      <c r="C353" s="44">
        <v>570</v>
      </c>
      <c r="D353" s="44"/>
      <c r="E353" s="45">
        <f t="shared" si="23"/>
        <v>15.000000000000002</v>
      </c>
      <c r="F353" s="46">
        <v>8.55</v>
      </c>
      <c r="G353" s="46">
        <v>4.56</v>
      </c>
      <c r="H353" s="47"/>
    </row>
    <row r="354" spans="1:8" ht="15.75" customHeight="1">
      <c r="A354" s="183">
        <v>6</v>
      </c>
      <c r="B354" s="60" t="s">
        <v>21</v>
      </c>
      <c r="C354" s="61">
        <f>SUM(C355:C355)</f>
        <v>45</v>
      </c>
      <c r="D354" s="61">
        <f>SUM(D355:D355)</f>
        <v>0</v>
      </c>
      <c r="E354" s="62">
        <f t="shared" si="23"/>
        <v>2.622222222222222</v>
      </c>
      <c r="F354" s="72">
        <f>SUM(F355:F355)</f>
        <v>0.118</v>
      </c>
      <c r="G354" s="72">
        <f>SUM(G355:G355)</f>
        <v>0.118</v>
      </c>
      <c r="H354" s="73">
        <f>SUM(H355:H355)</f>
        <v>0</v>
      </c>
    </row>
    <row r="355" spans="1:8" ht="15.75" customHeight="1">
      <c r="A355" s="362"/>
      <c r="B355" s="43" t="s">
        <v>85</v>
      </c>
      <c r="C355" s="30">
        <v>45</v>
      </c>
      <c r="D355" s="30"/>
      <c r="E355" s="31">
        <v>0</v>
      </c>
      <c r="F355" s="32">
        <v>0.118</v>
      </c>
      <c r="G355" s="32">
        <v>0.118</v>
      </c>
      <c r="H355" s="33"/>
    </row>
    <row r="356" spans="1:8" s="64" customFormat="1" ht="15.75" customHeight="1">
      <c r="A356" s="177">
        <v>7</v>
      </c>
      <c r="B356" s="38" t="s">
        <v>120</v>
      </c>
      <c r="C356" s="39">
        <f>SUM(C357:C357)</f>
        <v>0</v>
      </c>
      <c r="D356" s="39">
        <f>SUM(D357:D357)</f>
        <v>0</v>
      </c>
      <c r="E356" s="40" t="e">
        <f aca="true" t="shared" si="24" ref="E356:E361">F356/C356*1000</f>
        <v>#DIV/0!</v>
      </c>
      <c r="F356" s="41">
        <f>SUM(F357:F357)</f>
        <v>5.07</v>
      </c>
      <c r="G356" s="41">
        <f>SUM(G357:G357)</f>
        <v>5.07</v>
      </c>
      <c r="H356" s="42">
        <f>SUM(H357:H357)</f>
        <v>0</v>
      </c>
    </row>
    <row r="357" spans="1:8" ht="15.75" customHeight="1">
      <c r="A357" s="181"/>
      <c r="B357" s="49" t="s">
        <v>85</v>
      </c>
      <c r="C357" s="44"/>
      <c r="D357" s="44"/>
      <c r="E357" s="45" t="e">
        <f t="shared" si="24"/>
        <v>#DIV/0!</v>
      </c>
      <c r="F357" s="46">
        <v>5.07</v>
      </c>
      <c r="G357" s="46">
        <v>5.07</v>
      </c>
      <c r="H357" s="47"/>
    </row>
    <row r="358" spans="1:8" ht="15.75" customHeight="1">
      <c r="A358" s="183">
        <v>8</v>
      </c>
      <c r="B358" s="60" t="s">
        <v>33</v>
      </c>
      <c r="C358" s="61">
        <f>SUM(C359:C359)</f>
        <v>64</v>
      </c>
      <c r="D358" s="61">
        <f>SUM(D359:D359)</f>
        <v>0</v>
      </c>
      <c r="E358" s="70">
        <f t="shared" si="24"/>
        <v>10.03125</v>
      </c>
      <c r="F358" s="72">
        <f>SUM(F359:F359)</f>
        <v>0.642</v>
      </c>
      <c r="G358" s="72">
        <f>SUM(G359:G359)</f>
        <v>0.642</v>
      </c>
      <c r="H358" s="73">
        <f>SUM(H359:H359)</f>
        <v>0</v>
      </c>
    </row>
    <row r="359" spans="1:8" ht="15.75" customHeight="1">
      <c r="A359" s="181"/>
      <c r="B359" s="59" t="s">
        <v>85</v>
      </c>
      <c r="C359" s="44">
        <v>64</v>
      </c>
      <c r="D359" s="44"/>
      <c r="E359" s="45">
        <v>0</v>
      </c>
      <c r="F359" s="46">
        <v>0.642</v>
      </c>
      <c r="G359" s="46">
        <v>0.642</v>
      </c>
      <c r="H359" s="47"/>
    </row>
    <row r="360" spans="1:8" ht="15" customHeight="1">
      <c r="A360" s="177">
        <v>10</v>
      </c>
      <c r="B360" s="161" t="s">
        <v>23</v>
      </c>
      <c r="C360" s="162">
        <f>SUM(C361:C361)</f>
        <v>40</v>
      </c>
      <c r="D360" s="162">
        <f>SUM(D361:D361)</f>
        <v>0</v>
      </c>
      <c r="E360" s="172">
        <f t="shared" si="24"/>
        <v>18</v>
      </c>
      <c r="F360" s="41">
        <f>SUM(F361:F361)</f>
        <v>0.72</v>
      </c>
      <c r="G360" s="41">
        <f>SUM(G361:G361)</f>
        <v>0.72</v>
      </c>
      <c r="H360" s="42">
        <f>SUM(H361:H361)</f>
        <v>0</v>
      </c>
    </row>
    <row r="361" spans="1:8" ht="15" customHeight="1">
      <c r="A361" s="186"/>
      <c r="B361" s="164" t="s">
        <v>86</v>
      </c>
      <c r="C361" s="165">
        <v>40</v>
      </c>
      <c r="D361" s="165"/>
      <c r="E361" s="166">
        <f t="shared" si="24"/>
        <v>18</v>
      </c>
      <c r="F361" s="46">
        <v>0.72</v>
      </c>
      <c r="G361" s="46">
        <v>0.72</v>
      </c>
      <c r="H361" s="47"/>
    </row>
    <row r="362" spans="1:8" ht="15.75" customHeight="1">
      <c r="A362" s="183">
        <v>11</v>
      </c>
      <c r="B362" s="60" t="s">
        <v>36</v>
      </c>
      <c r="C362" s="61">
        <f>SUM(C363:C363)</f>
        <v>10</v>
      </c>
      <c r="D362" s="61">
        <f>SUM(D363:D363)</f>
        <v>0</v>
      </c>
      <c r="E362" s="274">
        <f aca="true" t="shared" si="25" ref="E362:E367">F362/C362*1000</f>
        <v>32</v>
      </c>
      <c r="F362" s="72">
        <f>SUM(F363:F363)</f>
        <v>0.32</v>
      </c>
      <c r="G362" s="72">
        <f>SUM(G363:G363)</f>
        <v>0.32</v>
      </c>
      <c r="H362" s="73">
        <f>SUM(H363:H363)</f>
        <v>0</v>
      </c>
    </row>
    <row r="363" spans="1:8" ht="15.75" customHeight="1">
      <c r="A363" s="181"/>
      <c r="B363" s="59" t="s">
        <v>86</v>
      </c>
      <c r="C363" s="44">
        <v>10</v>
      </c>
      <c r="D363" s="44"/>
      <c r="E363" s="77">
        <f t="shared" si="25"/>
        <v>32</v>
      </c>
      <c r="F363" s="46">
        <v>0.32</v>
      </c>
      <c r="G363" s="46">
        <v>0.32</v>
      </c>
      <c r="H363" s="47"/>
    </row>
    <row r="364" spans="1:8" s="64" customFormat="1" ht="15.75" customHeight="1">
      <c r="A364" s="177">
        <v>12</v>
      </c>
      <c r="B364" s="48" t="s">
        <v>113</v>
      </c>
      <c r="C364" s="39">
        <f>SUM(C365:C365)</f>
        <v>90</v>
      </c>
      <c r="D364" s="39">
        <f>SUM(D365:D365)</f>
        <v>0</v>
      </c>
      <c r="E364" s="40">
        <f t="shared" si="25"/>
        <v>2.4222222222222225</v>
      </c>
      <c r="F364" s="41">
        <f>SUM(F365:F365)</f>
        <v>0.218</v>
      </c>
      <c r="G364" s="41">
        <f>SUM(G365:G365)</f>
        <v>0.218</v>
      </c>
      <c r="H364" s="42">
        <f>SUM(H365:H365)</f>
        <v>0</v>
      </c>
    </row>
    <row r="365" spans="1:8" ht="15.75" customHeight="1">
      <c r="A365" s="337"/>
      <c r="B365" s="334" t="s">
        <v>85</v>
      </c>
      <c r="C365" s="338">
        <v>90</v>
      </c>
      <c r="D365" s="338"/>
      <c r="E365" s="78">
        <f t="shared" si="25"/>
        <v>2.4222222222222225</v>
      </c>
      <c r="F365" s="339">
        <v>0.218</v>
      </c>
      <c r="G365" s="339">
        <v>0.218</v>
      </c>
      <c r="H365" s="340"/>
    </row>
    <row r="366" spans="1:8" ht="15.75" customHeight="1">
      <c r="A366" s="183">
        <v>13</v>
      </c>
      <c r="B366" s="60" t="s">
        <v>94</v>
      </c>
      <c r="C366" s="61">
        <f>SUM(C367:C367)</f>
        <v>24</v>
      </c>
      <c r="D366" s="61">
        <f>SUM(D367:D367)</f>
        <v>0</v>
      </c>
      <c r="E366" s="70">
        <f t="shared" si="25"/>
        <v>14.875</v>
      </c>
      <c r="F366" s="72">
        <f>SUM(F367:F367)</f>
        <v>0.357</v>
      </c>
      <c r="G366" s="72">
        <f>SUM(G367:G367)</f>
        <v>0.357</v>
      </c>
      <c r="H366" s="73">
        <f>SUM(H367:H367)</f>
        <v>0</v>
      </c>
    </row>
    <row r="367" spans="1:8" ht="15.75" customHeight="1">
      <c r="A367" s="181"/>
      <c r="B367" s="59" t="s">
        <v>85</v>
      </c>
      <c r="C367" s="44">
        <v>24</v>
      </c>
      <c r="D367" s="44"/>
      <c r="E367" s="45">
        <f t="shared" si="25"/>
        <v>14.875</v>
      </c>
      <c r="F367" s="46">
        <v>0.357</v>
      </c>
      <c r="G367" s="46">
        <v>0.357</v>
      </c>
      <c r="H367" s="47"/>
    </row>
    <row r="368" spans="1:8" ht="15.75" customHeight="1">
      <c r="A368" s="216" t="s">
        <v>178</v>
      </c>
      <c r="B368" s="217" t="s">
        <v>103</v>
      </c>
      <c r="C368" s="219">
        <f>C366+C364+C362+C360+C358+C356+C354+C352+C350+C348+C346+C343</f>
        <v>3983</v>
      </c>
      <c r="D368" s="219"/>
      <c r="E368" s="219"/>
      <c r="F368" s="218">
        <f>F366+F364+F362+F360+F358+F356+F354+F352+F350+F348+F346+F343</f>
        <v>41.908</v>
      </c>
      <c r="G368" s="218">
        <f>G366+G364+G362+G360+G358+G356+G354+G352+G350+G348+G346+G343</f>
        <v>37.269999999999996</v>
      </c>
      <c r="H368" s="272">
        <f>H366+H364+H362+H360+H358+H356+H354+H352+H350+H348+H346+H343</f>
        <v>0</v>
      </c>
    </row>
    <row r="369" spans="1:11" ht="15.75" customHeight="1">
      <c r="A369" s="361"/>
      <c r="B369" s="65" t="s">
        <v>45</v>
      </c>
      <c r="C369" s="66"/>
      <c r="D369" s="66"/>
      <c r="E369" s="69"/>
      <c r="F369" s="67"/>
      <c r="G369" s="67"/>
      <c r="H369" s="68"/>
      <c r="K369" s="350"/>
    </row>
    <row r="370" spans="1:8" ht="15.75" customHeight="1">
      <c r="A370" s="177">
        <v>1</v>
      </c>
      <c r="B370" s="48" t="s">
        <v>46</v>
      </c>
      <c r="C370" s="39">
        <f>SUM(C371:C371)</f>
        <v>0</v>
      </c>
      <c r="D370" s="39">
        <f>SUM(D371:D371)</f>
        <v>0</v>
      </c>
      <c r="E370" s="40" t="e">
        <f aca="true" t="shared" si="26" ref="E370:E375">F370/C370*1000</f>
        <v>#DIV/0!</v>
      </c>
      <c r="F370" s="41">
        <f>SUM(F371:F371)</f>
        <v>0.11</v>
      </c>
      <c r="G370" s="41">
        <f>SUM(G371:G371)</f>
        <v>0.11</v>
      </c>
      <c r="H370" s="42">
        <f>SUM(H371:H371)</f>
        <v>0</v>
      </c>
    </row>
    <row r="371" spans="1:8" ht="15.75" customHeight="1">
      <c r="A371" s="337"/>
      <c r="B371" s="334" t="s">
        <v>85</v>
      </c>
      <c r="C371" s="338"/>
      <c r="D371" s="338"/>
      <c r="E371" s="78" t="e">
        <f t="shared" si="26"/>
        <v>#DIV/0!</v>
      </c>
      <c r="F371" s="339">
        <v>0.11</v>
      </c>
      <c r="G371" s="339">
        <v>0.11</v>
      </c>
      <c r="H371" s="340"/>
    </row>
    <row r="372" spans="1:8" ht="15.75" customHeight="1">
      <c r="A372" s="183">
        <v>2</v>
      </c>
      <c r="B372" s="60" t="s">
        <v>152</v>
      </c>
      <c r="C372" s="61">
        <f>SUM(C373:C373)</f>
        <v>25</v>
      </c>
      <c r="D372" s="61">
        <f>SUM(D373:D373)</f>
        <v>0</v>
      </c>
      <c r="E372" s="70">
        <f t="shared" si="26"/>
        <v>13.999999999999998</v>
      </c>
      <c r="F372" s="72">
        <f>SUM(F373:F373)</f>
        <v>0.35</v>
      </c>
      <c r="G372" s="72">
        <f>SUM(G373:G373)</f>
        <v>0</v>
      </c>
      <c r="H372" s="73">
        <f>SUM(H373:H373)</f>
        <v>0.35</v>
      </c>
    </row>
    <row r="373" spans="1:8" ht="15.75" customHeight="1">
      <c r="A373" s="186"/>
      <c r="B373" s="59" t="s">
        <v>85</v>
      </c>
      <c r="C373" s="44">
        <v>25</v>
      </c>
      <c r="D373" s="44"/>
      <c r="E373" s="45">
        <f t="shared" si="26"/>
        <v>13.999999999999998</v>
      </c>
      <c r="F373" s="46">
        <v>0.35</v>
      </c>
      <c r="G373" s="46"/>
      <c r="H373" s="47">
        <v>0.35</v>
      </c>
    </row>
    <row r="374" spans="1:8" ht="15.75" customHeight="1">
      <c r="A374" s="183">
        <v>3</v>
      </c>
      <c r="B374" s="60" t="s">
        <v>8</v>
      </c>
      <c r="C374" s="61">
        <f>SUM(C375:C375)</f>
        <v>250</v>
      </c>
      <c r="D374" s="61">
        <f>SUM(D375:D375)</f>
        <v>0</v>
      </c>
      <c r="E374" s="70">
        <f t="shared" si="26"/>
        <v>7</v>
      </c>
      <c r="F374" s="72">
        <f>SUM(F375:F375)</f>
        <v>1.75</v>
      </c>
      <c r="G374" s="72">
        <f>SUM(G375:G375)</f>
        <v>1.75</v>
      </c>
      <c r="H374" s="73">
        <f>SUM(H375:H375)</f>
        <v>0</v>
      </c>
    </row>
    <row r="375" spans="1:8" ht="15.75" customHeight="1">
      <c r="A375" s="181"/>
      <c r="B375" s="59" t="s">
        <v>86</v>
      </c>
      <c r="C375" s="44">
        <v>250</v>
      </c>
      <c r="D375" s="44"/>
      <c r="E375" s="45">
        <f t="shared" si="26"/>
        <v>7</v>
      </c>
      <c r="F375" s="46">
        <v>1.75</v>
      </c>
      <c r="G375" s="46">
        <v>1.75</v>
      </c>
      <c r="H375" s="47"/>
    </row>
    <row r="376" spans="1:15" ht="15.75" customHeight="1" thickBot="1">
      <c r="A376" s="208" t="s">
        <v>178</v>
      </c>
      <c r="B376" s="209" t="s">
        <v>102</v>
      </c>
      <c r="C376" s="210">
        <f>C370+C372+C374</f>
        <v>275</v>
      </c>
      <c r="D376" s="210">
        <f>D370+D372+D374</f>
        <v>0</v>
      </c>
      <c r="E376" s="210"/>
      <c r="F376" s="331">
        <f>F370+F372+F374</f>
        <v>2.21</v>
      </c>
      <c r="G376" s="210">
        <f>G370+G372+G374</f>
        <v>1.86</v>
      </c>
      <c r="H376" s="332">
        <f>H370+H372+H374</f>
        <v>0.35</v>
      </c>
      <c r="J376" s="6"/>
      <c r="K376" s="6"/>
      <c r="L376" s="6"/>
      <c r="M376" s="6"/>
      <c r="N376" s="6"/>
      <c r="O376" s="6"/>
    </row>
    <row r="377" spans="1:14" ht="15.75" customHeight="1" thickBot="1">
      <c r="A377" s="187" t="s">
        <v>41</v>
      </c>
      <c r="B377" s="167" t="s">
        <v>10</v>
      </c>
      <c r="C377" s="168">
        <f>C376+C368+C341</f>
        <v>7016</v>
      </c>
      <c r="D377" s="168">
        <f>D376+D368+D341</f>
        <v>0</v>
      </c>
      <c r="E377" s="169"/>
      <c r="F377" s="173">
        <f>F376+F368+F341</f>
        <v>114.78400000000002</v>
      </c>
      <c r="G377" s="173">
        <f>G376+G368+G341</f>
        <v>98.091</v>
      </c>
      <c r="H377" s="174">
        <f>H376+H368+H341</f>
        <v>11.459999999999999</v>
      </c>
      <c r="J377" s="350"/>
      <c r="K377" s="350"/>
      <c r="L377" s="6"/>
      <c r="M377" s="6"/>
      <c r="N377" s="6"/>
    </row>
    <row r="378" spans="1:8" ht="15.75" customHeight="1">
      <c r="A378" s="360" t="s">
        <v>41</v>
      </c>
      <c r="B378" s="16" t="s">
        <v>15</v>
      </c>
      <c r="C378" s="17"/>
      <c r="D378" s="17"/>
      <c r="E378" s="17"/>
      <c r="F378" s="18"/>
      <c r="G378" s="18"/>
      <c r="H378" s="19"/>
    </row>
    <row r="379" spans="1:8" ht="15.75" customHeight="1">
      <c r="A379" s="179"/>
      <c r="B379" s="20" t="s">
        <v>47</v>
      </c>
      <c r="C379" s="21"/>
      <c r="D379" s="21"/>
      <c r="E379" s="21"/>
      <c r="F379" s="22"/>
      <c r="G379" s="22"/>
      <c r="H379" s="23"/>
    </row>
    <row r="380" spans="1:8" ht="15.75" customHeight="1">
      <c r="A380" s="180">
        <v>1</v>
      </c>
      <c r="B380" s="24" t="s">
        <v>143</v>
      </c>
      <c r="C380" s="25">
        <f>SUM(C381:C381)</f>
        <v>20</v>
      </c>
      <c r="D380" s="25">
        <f>SUM(D381:D381)</f>
        <v>0</v>
      </c>
      <c r="E380" s="26">
        <f aca="true" t="shared" si="27" ref="E380:E388">F380/C380*1000</f>
        <v>2.25</v>
      </c>
      <c r="F380" s="27">
        <f>SUM(F381:F381)</f>
        <v>0.045</v>
      </c>
      <c r="G380" s="27">
        <f>SUM(G381:G381)</f>
        <v>0</v>
      </c>
      <c r="H380" s="28">
        <f>SUM(H381:H381)</f>
        <v>0.045</v>
      </c>
    </row>
    <row r="381" spans="1:8" ht="15.75" customHeight="1">
      <c r="A381" s="185"/>
      <c r="B381" s="43" t="s">
        <v>85</v>
      </c>
      <c r="C381" s="30">
        <v>20</v>
      </c>
      <c r="D381" s="30"/>
      <c r="E381" s="348">
        <f t="shared" si="27"/>
        <v>2.25</v>
      </c>
      <c r="F381" s="32">
        <v>0.045</v>
      </c>
      <c r="G381" s="32">
        <v>0</v>
      </c>
      <c r="H381" s="33">
        <v>0.045</v>
      </c>
    </row>
    <row r="382" spans="1:8" ht="15.75" customHeight="1">
      <c r="A382" s="180">
        <v>2</v>
      </c>
      <c r="B382" s="24" t="s">
        <v>80</v>
      </c>
      <c r="C382" s="25">
        <f>SUM(C383:C383)</f>
        <v>33</v>
      </c>
      <c r="D382" s="25">
        <f>SUM(D383:D383)</f>
        <v>0</v>
      </c>
      <c r="E382" s="26">
        <f t="shared" si="27"/>
        <v>39.84848484848485</v>
      </c>
      <c r="F382" s="27">
        <f>SUM(F383:F383)</f>
        <v>1.315</v>
      </c>
      <c r="G382" s="27">
        <f>SUM(G383:G383)</f>
        <v>1.308</v>
      </c>
      <c r="H382" s="28">
        <f>SUM(H383:H383)</f>
        <v>0.007</v>
      </c>
    </row>
    <row r="383" spans="1:8" ht="15.75" customHeight="1">
      <c r="A383" s="185"/>
      <c r="B383" s="43" t="s">
        <v>85</v>
      </c>
      <c r="C383" s="30">
        <v>33</v>
      </c>
      <c r="D383" s="30"/>
      <c r="E383" s="348">
        <f t="shared" si="27"/>
        <v>39.84848484848485</v>
      </c>
      <c r="F383" s="32">
        <v>1.315</v>
      </c>
      <c r="G383" s="32">
        <v>1.308</v>
      </c>
      <c r="H383" s="33">
        <v>0.007</v>
      </c>
    </row>
    <row r="384" spans="1:8" ht="15.75" customHeight="1">
      <c r="A384" s="177">
        <v>3</v>
      </c>
      <c r="B384" s="48" t="s">
        <v>82</v>
      </c>
      <c r="C384" s="39">
        <f>SUM(C385:C385)</f>
        <v>50</v>
      </c>
      <c r="D384" s="39">
        <f>SUM(D385:D385)</f>
        <v>0</v>
      </c>
      <c r="E384" s="40">
        <f t="shared" si="27"/>
        <v>9.780000000000001</v>
      </c>
      <c r="F384" s="41">
        <f>SUM(F385:F385)</f>
        <v>0.489</v>
      </c>
      <c r="G384" s="41">
        <f>SUM(G385:G385)</f>
        <v>0.4</v>
      </c>
      <c r="H384" s="42">
        <f>SUM(H385:H385)</f>
        <v>0.089</v>
      </c>
    </row>
    <row r="385" spans="1:8" ht="15.75" customHeight="1">
      <c r="A385" s="346"/>
      <c r="B385" s="43" t="s">
        <v>85</v>
      </c>
      <c r="C385" s="30">
        <v>50</v>
      </c>
      <c r="D385" s="30"/>
      <c r="E385" s="31">
        <f t="shared" si="27"/>
        <v>9.780000000000001</v>
      </c>
      <c r="F385" s="32">
        <v>0.489</v>
      </c>
      <c r="G385" s="32">
        <v>0.4</v>
      </c>
      <c r="H385" s="33">
        <v>0.089</v>
      </c>
    </row>
    <row r="386" spans="1:8" ht="15.75" customHeight="1">
      <c r="A386" s="180">
        <v>4</v>
      </c>
      <c r="B386" s="24" t="s">
        <v>43</v>
      </c>
      <c r="C386" s="25">
        <f>SUM(C387:C387)</f>
        <v>90</v>
      </c>
      <c r="D386" s="25">
        <f>SUM(D387:D387)</f>
        <v>0</v>
      </c>
      <c r="E386" s="26">
        <f t="shared" si="27"/>
        <v>20</v>
      </c>
      <c r="F386" s="27">
        <f>SUM(F387:F387)</f>
        <v>1.8</v>
      </c>
      <c r="G386" s="27">
        <f>SUM(G387:G387)</f>
        <v>1.8</v>
      </c>
      <c r="H386" s="28">
        <f>SUM(H387:H387)</f>
        <v>0</v>
      </c>
    </row>
    <row r="387" spans="1:8" ht="15.75" customHeight="1">
      <c r="A387" s="185"/>
      <c r="B387" s="43" t="s">
        <v>85</v>
      </c>
      <c r="C387" s="30">
        <v>90</v>
      </c>
      <c r="D387" s="30"/>
      <c r="E387" s="348">
        <f t="shared" si="27"/>
        <v>20</v>
      </c>
      <c r="F387" s="32">
        <v>1.8</v>
      </c>
      <c r="G387" s="32">
        <v>1.8</v>
      </c>
      <c r="H387" s="33"/>
    </row>
    <row r="388" spans="1:8" ht="15.75" customHeight="1">
      <c r="A388" s="177">
        <v>5</v>
      </c>
      <c r="B388" s="48" t="s">
        <v>18</v>
      </c>
      <c r="C388" s="39">
        <f>SUM(C389:C391)</f>
        <v>1965</v>
      </c>
      <c r="D388" s="39">
        <f>SUM(D389:D391)</f>
        <v>0</v>
      </c>
      <c r="E388" s="40">
        <f t="shared" si="27"/>
        <v>67.6351145038168</v>
      </c>
      <c r="F388" s="41">
        <f>SUM(F389:F391)</f>
        <v>132.903</v>
      </c>
      <c r="G388" s="41">
        <f>SUM(G389:G391)</f>
        <v>126.35</v>
      </c>
      <c r="H388" s="42">
        <f>SUM(H389:H391)</f>
        <v>0.69</v>
      </c>
    </row>
    <row r="389" spans="1:8" ht="15.75" customHeight="1">
      <c r="A389" s="184"/>
      <c r="B389" s="171" t="s">
        <v>93</v>
      </c>
      <c r="C389" s="74"/>
      <c r="D389" s="74"/>
      <c r="E389" s="62" t="e">
        <f aca="true" t="shared" si="28" ref="E389:E395">F389/C389*1000</f>
        <v>#DIV/0!</v>
      </c>
      <c r="F389" s="75">
        <v>5.863</v>
      </c>
      <c r="G389" s="75"/>
      <c r="H389" s="76"/>
    </row>
    <row r="390" spans="1:9" ht="15.75" customHeight="1">
      <c r="A390" s="346"/>
      <c r="B390" s="43" t="s">
        <v>85</v>
      </c>
      <c r="C390" s="30">
        <v>410</v>
      </c>
      <c r="D390" s="30"/>
      <c r="E390" s="31">
        <f t="shared" si="28"/>
        <v>114.1219512195122</v>
      </c>
      <c r="F390" s="32">
        <v>46.79</v>
      </c>
      <c r="G390" s="32">
        <v>46.1</v>
      </c>
      <c r="H390" s="33">
        <v>0.69</v>
      </c>
      <c r="I390" s="368"/>
    </row>
    <row r="391" spans="1:8" ht="15.75" customHeight="1">
      <c r="A391" s="366"/>
      <c r="B391" s="51" t="s">
        <v>86</v>
      </c>
      <c r="C391" s="35">
        <v>1555</v>
      </c>
      <c r="D391" s="35"/>
      <c r="E391" s="52">
        <f t="shared" si="28"/>
        <v>51.60771704180064</v>
      </c>
      <c r="F391" s="36">
        <v>80.25</v>
      </c>
      <c r="G391" s="36">
        <v>80.25</v>
      </c>
      <c r="H391" s="37"/>
    </row>
    <row r="392" spans="1:8" ht="15.75" customHeight="1">
      <c r="A392" s="177">
        <v>6</v>
      </c>
      <c r="B392" s="48" t="s">
        <v>63</v>
      </c>
      <c r="C392" s="39">
        <f>SUM(C393)</f>
        <v>30</v>
      </c>
      <c r="D392" s="39">
        <f>SUM(D393)</f>
        <v>0</v>
      </c>
      <c r="E392" s="40">
        <f t="shared" si="28"/>
        <v>0.8666666666666666</v>
      </c>
      <c r="F392" s="41">
        <f>SUM(F393)</f>
        <v>0.026</v>
      </c>
      <c r="G392" s="41">
        <f>SUM(G393)</f>
        <v>0.026</v>
      </c>
      <c r="H392" s="42">
        <f>SUM(H393)</f>
        <v>0</v>
      </c>
    </row>
    <row r="393" spans="1:8" ht="15.75" customHeight="1">
      <c r="A393" s="181"/>
      <c r="B393" s="59" t="s">
        <v>86</v>
      </c>
      <c r="C393" s="44">
        <v>30</v>
      </c>
      <c r="D393" s="44"/>
      <c r="E393" s="45">
        <f t="shared" si="28"/>
        <v>0.8666666666666666</v>
      </c>
      <c r="F393" s="46">
        <v>0.026</v>
      </c>
      <c r="G393" s="46">
        <v>0.026</v>
      </c>
      <c r="H393" s="47"/>
    </row>
    <row r="394" spans="1:8" s="64" customFormat="1" ht="15.75" customHeight="1">
      <c r="A394" s="177">
        <v>7</v>
      </c>
      <c r="B394" s="48" t="s">
        <v>44</v>
      </c>
      <c r="C394" s="39">
        <f>SUM(C395:C395)</f>
        <v>165</v>
      </c>
      <c r="D394" s="39">
        <f>SUM(D395:D395)</f>
        <v>0</v>
      </c>
      <c r="E394" s="40">
        <f t="shared" si="28"/>
        <v>165.9939393939394</v>
      </c>
      <c r="F394" s="41">
        <f>SUM(F395:F395)</f>
        <v>27.389</v>
      </c>
      <c r="G394" s="41">
        <f>SUM(G395:G395)</f>
        <v>12.697</v>
      </c>
      <c r="H394" s="42">
        <f>SUM(H395:H395)</f>
        <v>14.692</v>
      </c>
    </row>
    <row r="395" spans="1:8" ht="15.75" customHeight="1">
      <c r="A395" s="346"/>
      <c r="B395" s="43" t="s">
        <v>85</v>
      </c>
      <c r="C395" s="30">
        <v>165</v>
      </c>
      <c r="D395" s="30"/>
      <c r="E395" s="31">
        <f t="shared" si="28"/>
        <v>165.9939393939394</v>
      </c>
      <c r="F395" s="32">
        <v>27.389</v>
      </c>
      <c r="G395" s="32">
        <v>12.697</v>
      </c>
      <c r="H395" s="33">
        <v>14.692</v>
      </c>
    </row>
    <row r="396" spans="1:8" ht="15.75" customHeight="1">
      <c r="A396" s="205" t="s">
        <v>41</v>
      </c>
      <c r="B396" s="206" t="s">
        <v>101</v>
      </c>
      <c r="C396" s="207">
        <f>C382+C384+C388+C394+C392+C386+C380</f>
        <v>2353</v>
      </c>
      <c r="D396" s="207"/>
      <c r="E396" s="207"/>
      <c r="F396" s="207">
        <f>F382+F384+F388+F394+F392+F386+F380</f>
        <v>163.967</v>
      </c>
      <c r="G396" s="207">
        <f>G382+G384+G388+G394+G392+G386+G380</f>
        <v>142.58100000000002</v>
      </c>
      <c r="H396" s="290">
        <f>H382+H384+H388+H394+H392+H386+H380</f>
        <v>15.523</v>
      </c>
    </row>
    <row r="397" spans="1:8" ht="15.75" customHeight="1">
      <c r="A397" s="347"/>
      <c r="B397" s="65" t="s">
        <v>48</v>
      </c>
      <c r="C397" s="66"/>
      <c r="D397" s="66"/>
      <c r="E397" s="69"/>
      <c r="F397" s="67"/>
      <c r="G397" s="67"/>
      <c r="H397" s="68"/>
    </row>
    <row r="398" spans="1:8" ht="15.75" customHeight="1">
      <c r="A398" s="177">
        <v>1</v>
      </c>
      <c r="B398" s="48" t="s">
        <v>106</v>
      </c>
      <c r="C398" s="39">
        <f>SUM(C399:C399)</f>
        <v>0</v>
      </c>
      <c r="D398" s="39">
        <f>SUM(D399:D399)</f>
        <v>0</v>
      </c>
      <c r="E398" s="71" t="e">
        <f>F398/C398*1000</f>
        <v>#DIV/0!</v>
      </c>
      <c r="F398" s="41">
        <f>SUM(F399:F399)</f>
        <v>1</v>
      </c>
      <c r="G398" s="41">
        <f>SUM(G399:G399)</f>
        <v>1</v>
      </c>
      <c r="H398" s="42">
        <f>SUM(H399:H399)</f>
        <v>0</v>
      </c>
    </row>
    <row r="399" spans="1:8" ht="15.75" customHeight="1">
      <c r="A399" s="181"/>
      <c r="B399" s="59" t="s">
        <v>85</v>
      </c>
      <c r="C399" s="44"/>
      <c r="D399" s="44"/>
      <c r="E399" s="45" t="e">
        <f>F399/C399*1000</f>
        <v>#DIV/0!</v>
      </c>
      <c r="F399" s="46">
        <v>1</v>
      </c>
      <c r="G399" s="46">
        <v>1</v>
      </c>
      <c r="H399" s="47"/>
    </row>
    <row r="400" spans="1:8" ht="15.75" customHeight="1">
      <c r="A400" s="177">
        <v>2</v>
      </c>
      <c r="B400" s="48" t="s">
        <v>205</v>
      </c>
      <c r="C400" s="39">
        <f>SUM(C401:C401)</f>
        <v>0</v>
      </c>
      <c r="D400" s="39">
        <f>SUM(D401:D401)</f>
        <v>0</v>
      </c>
      <c r="E400" s="40" t="e">
        <f aca="true" t="shared" si="29" ref="E400:E414">F400/C400*1000</f>
        <v>#DIV/0!</v>
      </c>
      <c r="F400" s="41">
        <f>SUM(F401:F401)</f>
        <v>0.19</v>
      </c>
      <c r="G400" s="41">
        <f>SUM(G401:G401)</f>
        <v>0.19</v>
      </c>
      <c r="H400" s="42">
        <f>SUM(H401:H401)</f>
        <v>0</v>
      </c>
    </row>
    <row r="401" spans="1:8" ht="15.75" customHeight="1">
      <c r="A401" s="186"/>
      <c r="B401" s="59" t="s">
        <v>85</v>
      </c>
      <c r="C401" s="44"/>
      <c r="D401" s="44"/>
      <c r="E401" s="45" t="e">
        <f t="shared" si="29"/>
        <v>#DIV/0!</v>
      </c>
      <c r="F401" s="46">
        <v>0.19</v>
      </c>
      <c r="G401" s="46">
        <v>0.19</v>
      </c>
      <c r="H401" s="47"/>
    </row>
    <row r="402" spans="1:8" ht="15.75" customHeight="1">
      <c r="A402" s="183">
        <v>3</v>
      </c>
      <c r="B402" s="60" t="s">
        <v>32</v>
      </c>
      <c r="C402" s="61">
        <f>SUM(C403:C403)</f>
        <v>465</v>
      </c>
      <c r="D402" s="61">
        <f>SUM(D403:D403)</f>
        <v>0</v>
      </c>
      <c r="E402" s="70">
        <f t="shared" si="29"/>
        <v>10.32258064516129</v>
      </c>
      <c r="F402" s="72">
        <f>SUM(F403:F403)</f>
        <v>4.8</v>
      </c>
      <c r="G402" s="72">
        <f>SUM(G403:G403)</f>
        <v>4.8</v>
      </c>
      <c r="H402" s="73">
        <f>SUM(H403:H403)</f>
        <v>0</v>
      </c>
    </row>
    <row r="403" spans="1:8" ht="15.75" customHeight="1">
      <c r="A403" s="181"/>
      <c r="B403" s="59" t="s">
        <v>85</v>
      </c>
      <c r="C403" s="44">
        <v>465</v>
      </c>
      <c r="D403" s="44"/>
      <c r="E403" s="45">
        <f t="shared" si="29"/>
        <v>10.32258064516129</v>
      </c>
      <c r="F403" s="46">
        <v>4.8</v>
      </c>
      <c r="G403" s="46">
        <v>4.8</v>
      </c>
      <c r="H403" s="47"/>
    </row>
    <row r="404" spans="1:8" ht="15.75" customHeight="1">
      <c r="A404" s="183">
        <v>4</v>
      </c>
      <c r="B404" s="60" t="s">
        <v>21</v>
      </c>
      <c r="C404" s="61">
        <f>SUM(C405:C406)</f>
        <v>1487</v>
      </c>
      <c r="D404" s="61">
        <f>SUM(D405:D406)</f>
        <v>0</v>
      </c>
      <c r="E404" s="62">
        <f t="shared" si="29"/>
        <v>17.203765971755214</v>
      </c>
      <c r="F404" s="72">
        <f>SUM(F405:F406)</f>
        <v>25.582</v>
      </c>
      <c r="G404" s="72">
        <f>SUM(G405:G406)</f>
        <v>25.582</v>
      </c>
      <c r="H404" s="73">
        <f>SUM(H405:H406)</f>
        <v>0</v>
      </c>
    </row>
    <row r="405" spans="1:8" ht="15.75" customHeight="1">
      <c r="A405" s="346"/>
      <c r="B405" s="43" t="s">
        <v>93</v>
      </c>
      <c r="C405" s="30">
        <v>870</v>
      </c>
      <c r="D405" s="30"/>
      <c r="E405" s="31">
        <f t="shared" si="29"/>
        <v>14.942528735632184</v>
      </c>
      <c r="F405" s="32">
        <v>13</v>
      </c>
      <c r="G405" s="32">
        <v>13</v>
      </c>
      <c r="H405" s="33"/>
    </row>
    <row r="406" spans="1:8" ht="15.75" customHeight="1">
      <c r="A406" s="346"/>
      <c r="B406" s="43" t="s">
        <v>85</v>
      </c>
      <c r="C406" s="30">
        <v>617</v>
      </c>
      <c r="D406" s="30"/>
      <c r="E406" s="31">
        <f t="shared" si="29"/>
        <v>20.392220421393844</v>
      </c>
      <c r="F406" s="32">
        <v>12.582</v>
      </c>
      <c r="G406" s="32">
        <v>12.582</v>
      </c>
      <c r="H406" s="33"/>
    </row>
    <row r="407" spans="1:8" s="64" customFormat="1" ht="15.75" customHeight="1">
      <c r="A407" s="177">
        <v>5</v>
      </c>
      <c r="B407" s="48" t="s">
        <v>54</v>
      </c>
      <c r="C407" s="39">
        <f>SUM(C408:C408)</f>
        <v>750</v>
      </c>
      <c r="D407" s="39">
        <f>SUM(D408:D408)</f>
        <v>0</v>
      </c>
      <c r="E407" s="40">
        <f t="shared" si="29"/>
        <v>14</v>
      </c>
      <c r="F407" s="41">
        <f>SUM(F408:F408)</f>
        <v>10.5</v>
      </c>
      <c r="G407" s="41">
        <f>SUM(G408:G408)</f>
        <v>0</v>
      </c>
      <c r="H407" s="42">
        <f>SUM(H408:H408)</f>
        <v>0</v>
      </c>
    </row>
    <row r="408" spans="1:8" ht="15.75" customHeight="1">
      <c r="A408" s="181"/>
      <c r="B408" s="59" t="s">
        <v>93</v>
      </c>
      <c r="C408" s="44">
        <v>750</v>
      </c>
      <c r="D408" s="44"/>
      <c r="E408" s="45">
        <f t="shared" si="29"/>
        <v>14</v>
      </c>
      <c r="F408" s="46">
        <v>10.5</v>
      </c>
      <c r="G408" s="46"/>
      <c r="H408" s="47"/>
    </row>
    <row r="409" spans="1:8" ht="15.75" customHeight="1">
      <c r="A409" s="177">
        <v>6</v>
      </c>
      <c r="B409" s="48" t="s">
        <v>33</v>
      </c>
      <c r="C409" s="39">
        <f>SUM(C410:C410)</f>
        <v>40</v>
      </c>
      <c r="D409" s="39"/>
      <c r="E409" s="40">
        <f t="shared" si="29"/>
        <v>3.5000000000000004</v>
      </c>
      <c r="F409" s="41">
        <f>SUM(F410:F410)</f>
        <v>0.14</v>
      </c>
      <c r="G409" s="41">
        <f>SUM(G410:G410)</f>
        <v>0.14</v>
      </c>
      <c r="H409" s="42">
        <f>SUM(H410:H410)</f>
        <v>0</v>
      </c>
    </row>
    <row r="410" spans="1:8" ht="15.75" customHeight="1">
      <c r="A410" s="181"/>
      <c r="B410" s="59" t="s">
        <v>85</v>
      </c>
      <c r="C410" s="44">
        <v>40</v>
      </c>
      <c r="D410" s="44"/>
      <c r="E410" s="45">
        <f t="shared" si="29"/>
        <v>3.5000000000000004</v>
      </c>
      <c r="F410" s="46">
        <v>0.14</v>
      </c>
      <c r="G410" s="46">
        <v>0.14</v>
      </c>
      <c r="H410" s="47"/>
    </row>
    <row r="411" spans="1:8" ht="15.75" customHeight="1">
      <c r="A411" s="177">
        <v>7</v>
      </c>
      <c r="B411" s="48" t="s">
        <v>74</v>
      </c>
      <c r="C411" s="39">
        <f>SUM(C412:C412)</f>
        <v>0</v>
      </c>
      <c r="D411" s="39"/>
      <c r="E411" s="40" t="e">
        <f>F411/C411*1000</f>
        <v>#DIV/0!</v>
      </c>
      <c r="F411" s="41">
        <f>SUM(F412:F412)</f>
        <v>2.113</v>
      </c>
      <c r="G411" s="41">
        <f>SUM(G412:G412)</f>
        <v>2.113</v>
      </c>
      <c r="H411" s="42">
        <f>SUM(H412:H412)</f>
        <v>0</v>
      </c>
    </row>
    <row r="412" spans="1:8" ht="15.75" customHeight="1">
      <c r="A412" s="181"/>
      <c r="B412" s="59" t="s">
        <v>85</v>
      </c>
      <c r="C412" s="44"/>
      <c r="D412" s="44"/>
      <c r="E412" s="45" t="e">
        <f>F412/C412*1000</f>
        <v>#DIV/0!</v>
      </c>
      <c r="F412" s="46">
        <v>2.113</v>
      </c>
      <c r="G412" s="46">
        <v>2.113</v>
      </c>
      <c r="H412" s="47"/>
    </row>
    <row r="413" spans="1:8" ht="15.75" customHeight="1">
      <c r="A413" s="183">
        <v>8</v>
      </c>
      <c r="B413" s="60" t="s">
        <v>37</v>
      </c>
      <c r="C413" s="61">
        <f>SUM(C414:C414)</f>
        <v>0</v>
      </c>
      <c r="D413" s="61">
        <f>SUM(D414:D414)</f>
        <v>0</v>
      </c>
      <c r="E413" s="70" t="e">
        <f>F413/C413*1000</f>
        <v>#DIV/0!</v>
      </c>
      <c r="F413" s="72">
        <f>SUM(F414:F414)</f>
        <v>0.18</v>
      </c>
      <c r="G413" s="72">
        <f>SUM(G414:G414)</f>
        <v>0.18</v>
      </c>
      <c r="H413" s="73">
        <f>SUM(H414:H414)</f>
        <v>0</v>
      </c>
    </row>
    <row r="414" spans="1:8" ht="15.75" customHeight="1">
      <c r="A414" s="186"/>
      <c r="B414" s="59" t="s">
        <v>85</v>
      </c>
      <c r="C414" s="44"/>
      <c r="D414" s="44"/>
      <c r="E414" s="45" t="e">
        <f t="shared" si="29"/>
        <v>#DIV/0!</v>
      </c>
      <c r="F414" s="46">
        <v>0.18</v>
      </c>
      <c r="G414" s="46">
        <v>0.18</v>
      </c>
      <c r="H414" s="47"/>
    </row>
    <row r="415" spans="1:8" ht="15.75" customHeight="1">
      <c r="A415" s="183">
        <v>9</v>
      </c>
      <c r="B415" s="60" t="s">
        <v>36</v>
      </c>
      <c r="C415" s="61">
        <f>SUM(C416:C416)</f>
        <v>30</v>
      </c>
      <c r="D415" s="61">
        <f>SUM(D416:D416)</f>
        <v>0</v>
      </c>
      <c r="E415" s="176">
        <f>F415/C415*1000</f>
        <v>38</v>
      </c>
      <c r="F415" s="72">
        <f>SUM(F416:F416)</f>
        <v>1.14</v>
      </c>
      <c r="G415" s="72">
        <f>SUM(G416:G416)</f>
        <v>1.14</v>
      </c>
      <c r="H415" s="73">
        <f>SUM(H416:H416)</f>
        <v>0</v>
      </c>
    </row>
    <row r="416" spans="1:8" ht="15.75" customHeight="1">
      <c r="A416" s="181"/>
      <c r="B416" s="59" t="s">
        <v>86</v>
      </c>
      <c r="C416" s="44">
        <v>30</v>
      </c>
      <c r="D416" s="44"/>
      <c r="E416" s="77">
        <f>F416/C416*1000</f>
        <v>38</v>
      </c>
      <c r="F416" s="46">
        <v>1.14</v>
      </c>
      <c r="G416" s="46">
        <v>1.14</v>
      </c>
      <c r="H416" s="47"/>
    </row>
    <row r="417" spans="1:8" ht="15.75" customHeight="1">
      <c r="A417" s="183">
        <v>10</v>
      </c>
      <c r="B417" s="60" t="s">
        <v>94</v>
      </c>
      <c r="C417" s="61">
        <f>SUM(C418:C419)</f>
        <v>665</v>
      </c>
      <c r="D417" s="61">
        <f>SUM(D418:D419)</f>
        <v>0</v>
      </c>
      <c r="E417" s="70">
        <f>F417/C417*1000</f>
        <v>11.195488721804512</v>
      </c>
      <c r="F417" s="72">
        <f>SUM(F418:F419)</f>
        <v>7.445</v>
      </c>
      <c r="G417" s="72">
        <f>SUM(G418:G419)</f>
        <v>5.945</v>
      </c>
      <c r="H417" s="73">
        <f>SUM(H418:H419)</f>
        <v>0</v>
      </c>
    </row>
    <row r="418" spans="1:8" ht="15.75" customHeight="1">
      <c r="A418" s="184"/>
      <c r="B418" s="171" t="s">
        <v>83</v>
      </c>
      <c r="C418" s="74">
        <v>365</v>
      </c>
      <c r="D418" s="74"/>
      <c r="E418" s="62">
        <f>F418/C418*1000</f>
        <v>13.000000000000002</v>
      </c>
      <c r="F418" s="75">
        <v>4.745</v>
      </c>
      <c r="G418" s="75">
        <v>4.745</v>
      </c>
      <c r="H418" s="76"/>
    </row>
    <row r="419" spans="1:8" ht="15.75" customHeight="1">
      <c r="A419" s="415"/>
      <c r="B419" s="43" t="s">
        <v>93</v>
      </c>
      <c r="C419" s="30">
        <v>300</v>
      </c>
      <c r="D419" s="30"/>
      <c r="E419" s="31">
        <f>F419/C419*1000</f>
        <v>9.000000000000002</v>
      </c>
      <c r="F419" s="32">
        <v>2.7</v>
      </c>
      <c r="G419" s="32">
        <v>1.2</v>
      </c>
      <c r="H419" s="33"/>
    </row>
    <row r="420" spans="1:8" ht="15.75" customHeight="1">
      <c r="A420" s="216" t="s">
        <v>41</v>
      </c>
      <c r="B420" s="217" t="s">
        <v>103</v>
      </c>
      <c r="C420" s="219">
        <f>C398+C400+C402+C404+C407+C409+C411+C413+C415+C417</f>
        <v>3437</v>
      </c>
      <c r="D420" s="219"/>
      <c r="E420" s="219"/>
      <c r="F420" s="218">
        <f>F398+F400+F402+F404+F407+F409+F411+F413+F415+F417</f>
        <v>53.09</v>
      </c>
      <c r="G420" s="218">
        <f>G398+G400+G402+G404+G407+G409+G411+G413+G415+G417</f>
        <v>41.09</v>
      </c>
      <c r="H420" s="272">
        <f>H398+H400+H402+H404+H407+H409+H411+H413+H415+H417</f>
        <v>0</v>
      </c>
    </row>
    <row r="421" spans="1:11" ht="15.75" customHeight="1">
      <c r="A421" s="347"/>
      <c r="B421" s="65" t="s">
        <v>45</v>
      </c>
      <c r="C421" s="66"/>
      <c r="D421" s="66"/>
      <c r="E421" s="69"/>
      <c r="F421" s="67"/>
      <c r="G421" s="67"/>
      <c r="H421" s="68"/>
      <c r="K421" s="350"/>
    </row>
    <row r="422" spans="1:8" s="64" customFormat="1" ht="15.75" customHeight="1">
      <c r="A422" s="177">
        <v>1</v>
      </c>
      <c r="B422" s="48" t="s">
        <v>142</v>
      </c>
      <c r="C422" s="39">
        <f>SUM(C423)</f>
        <v>80</v>
      </c>
      <c r="D422" s="39">
        <f>SUM(D423)</f>
        <v>0</v>
      </c>
      <c r="E422" s="40">
        <f aca="true" t="shared" si="30" ref="E422:E427">F422/C422*1000</f>
        <v>5</v>
      </c>
      <c r="F422" s="41">
        <f>SUM(F423)</f>
        <v>0.4</v>
      </c>
      <c r="G422" s="41">
        <f>SUM(G423)</f>
        <v>0.4</v>
      </c>
      <c r="H422" s="42">
        <f>SUM(H423)</f>
        <v>0</v>
      </c>
    </row>
    <row r="423" spans="1:8" ht="15.75" customHeight="1">
      <c r="A423" s="181"/>
      <c r="B423" s="59" t="s">
        <v>86</v>
      </c>
      <c r="C423" s="44">
        <v>80</v>
      </c>
      <c r="D423" s="44"/>
      <c r="E423" s="45">
        <f t="shared" si="30"/>
        <v>5</v>
      </c>
      <c r="F423" s="46">
        <v>0.4</v>
      </c>
      <c r="G423" s="46">
        <v>0.4</v>
      </c>
      <c r="H423" s="47"/>
    </row>
    <row r="424" spans="1:8" ht="15.75" customHeight="1">
      <c r="A424" s="177">
        <v>2</v>
      </c>
      <c r="B424" s="48" t="s">
        <v>56</v>
      </c>
      <c r="C424" s="39">
        <f>SUM(C425:C425)</f>
        <v>40</v>
      </c>
      <c r="D424" s="39">
        <f>SUM(D425:D425)</f>
        <v>0</v>
      </c>
      <c r="E424" s="40">
        <f t="shared" si="30"/>
        <v>39.775</v>
      </c>
      <c r="F424" s="41">
        <f>SUM(F425:F425)</f>
        <v>1.591</v>
      </c>
      <c r="G424" s="41">
        <f>SUM(G425:G425)</f>
        <v>1.591</v>
      </c>
      <c r="H424" s="42">
        <f>SUM(H425:H425)</f>
        <v>0</v>
      </c>
    </row>
    <row r="425" spans="1:8" ht="15.75" customHeight="1">
      <c r="A425" s="181"/>
      <c r="B425" s="59" t="s">
        <v>85</v>
      </c>
      <c r="C425" s="44">
        <v>40</v>
      </c>
      <c r="D425" s="44"/>
      <c r="E425" s="45">
        <f t="shared" si="30"/>
        <v>39.775</v>
      </c>
      <c r="F425" s="46">
        <v>1.591</v>
      </c>
      <c r="G425" s="46">
        <v>1.591</v>
      </c>
      <c r="H425" s="47"/>
    </row>
    <row r="426" spans="1:8" ht="15.75" customHeight="1">
      <c r="A426" s="177">
        <v>3</v>
      </c>
      <c r="B426" s="48" t="s">
        <v>79</v>
      </c>
      <c r="C426" s="39">
        <f>SUM(C427:C427)</f>
        <v>0</v>
      </c>
      <c r="D426" s="39">
        <f>SUM(D427:D427)</f>
        <v>0</v>
      </c>
      <c r="E426" s="40" t="e">
        <f t="shared" si="30"/>
        <v>#DIV/0!</v>
      </c>
      <c r="F426" s="41">
        <f>SUM(F427:F427)</f>
        <v>0.772</v>
      </c>
      <c r="G426" s="41">
        <f>SUM(G427:G427)</f>
        <v>0.1</v>
      </c>
      <c r="H426" s="42">
        <f>SUM(H427:H427)</f>
        <v>0.672</v>
      </c>
    </row>
    <row r="427" spans="1:8" ht="15.75" customHeight="1">
      <c r="A427" s="181"/>
      <c r="B427" s="59" t="s">
        <v>85</v>
      </c>
      <c r="C427" s="44"/>
      <c r="D427" s="44"/>
      <c r="E427" s="45" t="e">
        <f t="shared" si="30"/>
        <v>#DIV/0!</v>
      </c>
      <c r="F427" s="46">
        <v>0.772</v>
      </c>
      <c r="G427" s="46">
        <v>0.1</v>
      </c>
      <c r="H427" s="47">
        <v>0.672</v>
      </c>
    </row>
    <row r="428" spans="1:8" ht="15.75" customHeight="1">
      <c r="A428" s="183">
        <v>4</v>
      </c>
      <c r="B428" s="60" t="s">
        <v>8</v>
      </c>
      <c r="C428" s="61">
        <f>SUM(C429:C429)</f>
        <v>197</v>
      </c>
      <c r="D428" s="61">
        <f>SUM(D429:D429)</f>
        <v>0</v>
      </c>
      <c r="E428" s="70">
        <f>F428/C428*1000</f>
        <v>46.243654822335024</v>
      </c>
      <c r="F428" s="72">
        <f>SUM(F429:F429)</f>
        <v>9.11</v>
      </c>
      <c r="G428" s="72">
        <f>SUM(G429:G429)</f>
        <v>9.11</v>
      </c>
      <c r="H428" s="73">
        <f>SUM(H429:H429)</f>
        <v>0</v>
      </c>
    </row>
    <row r="429" spans="1:8" ht="15.75" customHeight="1">
      <c r="A429" s="181"/>
      <c r="B429" s="59" t="s">
        <v>86</v>
      </c>
      <c r="C429" s="44">
        <v>197</v>
      </c>
      <c r="D429" s="44"/>
      <c r="E429" s="45">
        <f>F429/C429*1000</f>
        <v>46.243654822335024</v>
      </c>
      <c r="F429" s="46">
        <v>9.11</v>
      </c>
      <c r="G429" s="46">
        <v>9.11</v>
      </c>
      <c r="H429" s="47"/>
    </row>
    <row r="430" spans="1:8" ht="15.75" customHeight="1">
      <c r="A430" s="177">
        <v>5</v>
      </c>
      <c r="B430" s="48" t="s">
        <v>182</v>
      </c>
      <c r="C430" s="39">
        <f>SUM(C431:C431)</f>
        <v>43</v>
      </c>
      <c r="D430" s="39">
        <f>SUM(D431:D431)</f>
        <v>0</v>
      </c>
      <c r="E430" s="40">
        <f>F430/C430*1000</f>
        <v>24.6046511627907</v>
      </c>
      <c r="F430" s="41">
        <f>SUM(F431:F431)</f>
        <v>1.058</v>
      </c>
      <c r="G430" s="41">
        <f>SUM(G431:G431)</f>
        <v>0</v>
      </c>
      <c r="H430" s="42">
        <f>SUM(H431:H431)</f>
        <v>0</v>
      </c>
    </row>
    <row r="431" spans="1:8" ht="15.75" customHeight="1">
      <c r="A431" s="181"/>
      <c r="B431" s="59" t="s">
        <v>87</v>
      </c>
      <c r="C431" s="44">
        <v>43</v>
      </c>
      <c r="D431" s="44"/>
      <c r="E431" s="45">
        <f>F431/C431*1000</f>
        <v>24.6046511627907</v>
      </c>
      <c r="F431" s="46">
        <v>1.058</v>
      </c>
      <c r="G431" s="46"/>
      <c r="H431" s="47"/>
    </row>
    <row r="432" spans="1:15" ht="15.75" customHeight="1" thickBot="1">
      <c r="A432" s="208" t="s">
        <v>41</v>
      </c>
      <c r="B432" s="209" t="s">
        <v>102</v>
      </c>
      <c r="C432" s="210">
        <f>C422+C424+C426+C428+C430</f>
        <v>360</v>
      </c>
      <c r="D432" s="210">
        <f>D422+D424+D426+D428+D430</f>
        <v>0</v>
      </c>
      <c r="E432" s="210"/>
      <c r="F432" s="331">
        <f>F422+F424+F426+F428+F430</f>
        <v>12.931</v>
      </c>
      <c r="G432" s="210">
        <f>G422+G424+G426+G428+G430</f>
        <v>11.201</v>
      </c>
      <c r="H432" s="308">
        <f>H422+H424+H426+H428+H430</f>
        <v>0.672</v>
      </c>
      <c r="J432" s="6"/>
      <c r="K432" s="6"/>
      <c r="L432" s="6"/>
      <c r="M432" s="6"/>
      <c r="N432" s="6"/>
      <c r="O432" s="6"/>
    </row>
    <row r="433" spans="1:14" ht="15.75" customHeight="1" thickBot="1">
      <c r="A433" s="187" t="s">
        <v>41</v>
      </c>
      <c r="B433" s="167" t="s">
        <v>11</v>
      </c>
      <c r="C433" s="168">
        <f>C432+C420+C396</f>
        <v>6150</v>
      </c>
      <c r="D433" s="168">
        <f>D432+D420+D396</f>
        <v>0</v>
      </c>
      <c r="E433" s="169"/>
      <c r="F433" s="173">
        <f>F432+F420+F396</f>
        <v>229.988</v>
      </c>
      <c r="G433" s="173">
        <f>G432+G420+G396</f>
        <v>194.872</v>
      </c>
      <c r="H433" s="174">
        <f>H432+H420+H396</f>
        <v>16.195</v>
      </c>
      <c r="J433" s="350"/>
      <c r="K433" s="350"/>
      <c r="L433" s="6"/>
      <c r="M433" s="6"/>
      <c r="N433" s="6"/>
    </row>
    <row r="434" spans="1:8" ht="15.75" customHeight="1">
      <c r="A434" s="342" t="s">
        <v>135</v>
      </c>
      <c r="B434" s="16" t="s">
        <v>38</v>
      </c>
      <c r="C434" s="17"/>
      <c r="D434" s="17"/>
      <c r="E434" s="17"/>
      <c r="F434" s="18"/>
      <c r="G434" s="18"/>
      <c r="H434" s="19"/>
    </row>
    <row r="435" spans="1:8" ht="15.75" customHeight="1">
      <c r="A435" s="179"/>
      <c r="B435" s="20" t="s">
        <v>47</v>
      </c>
      <c r="C435" s="21"/>
      <c r="D435" s="21"/>
      <c r="E435" s="21"/>
      <c r="F435" s="22"/>
      <c r="G435" s="22"/>
      <c r="H435" s="23"/>
    </row>
    <row r="436" spans="1:8" ht="15.75" customHeight="1">
      <c r="A436" s="180">
        <v>1</v>
      </c>
      <c r="B436" s="24" t="s">
        <v>26</v>
      </c>
      <c r="C436" s="25">
        <f>SUM(C437:C437)</f>
        <v>0</v>
      </c>
      <c r="D436" s="25">
        <f>SUM(D437:D437)</f>
        <v>0</v>
      </c>
      <c r="E436" s="26" t="e">
        <f aca="true" t="shared" si="31" ref="E436:E443">F436/C436*1000</f>
        <v>#DIV/0!</v>
      </c>
      <c r="F436" s="27">
        <f>SUM(F437:F437)</f>
        <v>10.02</v>
      </c>
      <c r="G436" s="27">
        <f>SUM(G437:G437)</f>
        <v>10.02</v>
      </c>
      <c r="H436" s="28">
        <f>SUM(H437:H437)</f>
        <v>0</v>
      </c>
    </row>
    <row r="437" spans="1:19" ht="15.75" customHeight="1">
      <c r="A437" s="341"/>
      <c r="B437" s="29" t="s">
        <v>85</v>
      </c>
      <c r="C437" s="30"/>
      <c r="D437" s="30"/>
      <c r="E437" s="31" t="e">
        <f t="shared" si="31"/>
        <v>#DIV/0!</v>
      </c>
      <c r="F437" s="32">
        <v>10.02</v>
      </c>
      <c r="G437" s="32">
        <v>10.02</v>
      </c>
      <c r="H437" s="33"/>
      <c r="J437" s="94"/>
      <c r="K437" s="94"/>
      <c r="L437" s="94"/>
      <c r="M437" s="94"/>
      <c r="N437" s="94"/>
      <c r="O437" s="94"/>
      <c r="P437" s="94"/>
      <c r="Q437" s="94"/>
      <c r="R437" s="94"/>
      <c r="S437" s="94"/>
    </row>
    <row r="438" spans="1:8" ht="15.75" customHeight="1">
      <c r="A438" s="177">
        <v>2</v>
      </c>
      <c r="B438" s="38" t="s">
        <v>136</v>
      </c>
      <c r="C438" s="39">
        <f>SUM(C439:C439)</f>
        <v>160</v>
      </c>
      <c r="D438" s="39">
        <f>SUM(D439:D439)</f>
        <v>0</v>
      </c>
      <c r="E438" s="40">
        <f t="shared" si="31"/>
        <v>13.000000000000002</v>
      </c>
      <c r="F438" s="41">
        <f>SUM(F439:F439)</f>
        <v>2.08</v>
      </c>
      <c r="G438" s="41">
        <f>SUM(G439:G439)</f>
        <v>2.08</v>
      </c>
      <c r="H438" s="42">
        <f>SUM(H439:H439)</f>
        <v>0</v>
      </c>
    </row>
    <row r="439" spans="1:8" ht="15.75" customHeight="1">
      <c r="A439" s="181"/>
      <c r="B439" s="49" t="s">
        <v>83</v>
      </c>
      <c r="C439" s="44">
        <v>160</v>
      </c>
      <c r="D439" s="44"/>
      <c r="E439" s="45">
        <f t="shared" si="31"/>
        <v>13.000000000000002</v>
      </c>
      <c r="F439" s="46">
        <v>2.08</v>
      </c>
      <c r="G439" s="46">
        <v>2.08</v>
      </c>
      <c r="H439" s="47"/>
    </row>
    <row r="440" spans="1:8" ht="15.75" customHeight="1">
      <c r="A440" s="177">
        <v>3</v>
      </c>
      <c r="B440" s="38" t="s">
        <v>143</v>
      </c>
      <c r="C440" s="39">
        <f>SUM(C441)</f>
        <v>0</v>
      </c>
      <c r="D440" s="39">
        <f>SUM(D441)</f>
        <v>0</v>
      </c>
      <c r="E440" s="58" t="e">
        <f t="shared" si="31"/>
        <v>#DIV/0!</v>
      </c>
      <c r="F440" s="41">
        <f>SUM(F441)</f>
        <v>0.06</v>
      </c>
      <c r="G440" s="41">
        <f>SUM(G441)</f>
        <v>0.06</v>
      </c>
      <c r="H440" s="42">
        <f>SUM(H441)</f>
        <v>0</v>
      </c>
    </row>
    <row r="441" spans="1:8" ht="15.75" customHeight="1">
      <c r="A441" s="181"/>
      <c r="B441" s="357" t="s">
        <v>85</v>
      </c>
      <c r="C441" s="44"/>
      <c r="D441" s="44"/>
      <c r="E441" s="45" t="e">
        <f t="shared" si="31"/>
        <v>#DIV/0!</v>
      </c>
      <c r="F441" s="46">
        <v>0.06</v>
      </c>
      <c r="G441" s="46">
        <v>0.06</v>
      </c>
      <c r="H441" s="47"/>
    </row>
    <row r="442" spans="1:8" ht="15.75" customHeight="1">
      <c r="A442" s="177">
        <v>4</v>
      </c>
      <c r="B442" s="38" t="s">
        <v>80</v>
      </c>
      <c r="C442" s="39">
        <f>SUM(C443:C443)</f>
        <v>130</v>
      </c>
      <c r="D442" s="39">
        <f>SUM(D443:D443)</f>
        <v>0</v>
      </c>
      <c r="E442" s="40">
        <f t="shared" si="31"/>
        <v>30</v>
      </c>
      <c r="F442" s="41">
        <f>SUM(F443:F443)</f>
        <v>3.9</v>
      </c>
      <c r="G442" s="41">
        <f>SUM(G443:G443)</f>
        <v>3.9</v>
      </c>
      <c r="H442" s="42">
        <f>SUM(H443:H443)</f>
        <v>0</v>
      </c>
    </row>
    <row r="443" spans="1:8" ht="15.75" customHeight="1">
      <c r="A443" s="181"/>
      <c r="B443" s="49" t="s">
        <v>86</v>
      </c>
      <c r="C443" s="44">
        <v>130</v>
      </c>
      <c r="D443" s="44"/>
      <c r="E443" s="45">
        <f t="shared" si="31"/>
        <v>30</v>
      </c>
      <c r="F443" s="46">
        <v>3.9</v>
      </c>
      <c r="G443" s="46">
        <v>3.9</v>
      </c>
      <c r="H443" s="47"/>
    </row>
    <row r="444" spans="1:8" ht="15.75" customHeight="1">
      <c r="A444" s="177">
        <v>5</v>
      </c>
      <c r="B444" s="48" t="s">
        <v>82</v>
      </c>
      <c r="C444" s="39">
        <f>C445</f>
        <v>0</v>
      </c>
      <c r="D444" s="39">
        <f>D445</f>
        <v>0</v>
      </c>
      <c r="E444" s="40" t="e">
        <f>F444/C444*1000</f>
        <v>#DIV/0!</v>
      </c>
      <c r="F444" s="41">
        <f>F445</f>
        <v>0.149</v>
      </c>
      <c r="G444" s="41">
        <f>G445</f>
        <v>0.149</v>
      </c>
      <c r="H444" s="42">
        <f>H445</f>
        <v>0</v>
      </c>
    </row>
    <row r="445" spans="1:8" ht="15.75" customHeight="1">
      <c r="A445" s="181"/>
      <c r="B445" s="49" t="s">
        <v>85</v>
      </c>
      <c r="C445" s="44"/>
      <c r="D445" s="44"/>
      <c r="E445" s="45" t="e">
        <f>F445/C445*1000</f>
        <v>#DIV/0!</v>
      </c>
      <c r="F445" s="46">
        <v>0.149</v>
      </c>
      <c r="G445" s="46">
        <v>0.149</v>
      </c>
      <c r="H445" s="47"/>
    </row>
    <row r="446" spans="1:8" ht="15.75" customHeight="1">
      <c r="A446" s="177">
        <v>6</v>
      </c>
      <c r="B446" s="48" t="s">
        <v>17</v>
      </c>
      <c r="C446" s="39">
        <f>SUM(C447:C449)</f>
        <v>72</v>
      </c>
      <c r="D446" s="39">
        <f>SUM(D447:D449)</f>
        <v>0</v>
      </c>
      <c r="E446" s="40">
        <f aca="true" t="shared" si="32" ref="E446:E453">F446/C446*1000</f>
        <v>28.611111111111104</v>
      </c>
      <c r="F446" s="41">
        <f>SUM(F447:F449)</f>
        <v>2.0599999999999996</v>
      </c>
      <c r="G446" s="41">
        <f>SUM(G447:G449)</f>
        <v>1.972</v>
      </c>
      <c r="H446" s="42">
        <f>SUM(H447:H449)</f>
        <v>0</v>
      </c>
    </row>
    <row r="447" spans="1:8" ht="15.75" customHeight="1">
      <c r="A447" s="184"/>
      <c r="B447" s="171" t="s">
        <v>83</v>
      </c>
      <c r="C447" s="74">
        <v>42</v>
      </c>
      <c r="D447" s="74"/>
      <c r="E447" s="62">
        <f t="shared" si="32"/>
        <v>26.999999999999996</v>
      </c>
      <c r="F447" s="75">
        <v>1.134</v>
      </c>
      <c r="G447" s="75">
        <v>1.134</v>
      </c>
      <c r="H447" s="76"/>
    </row>
    <row r="448" spans="1:8" ht="15.75" customHeight="1">
      <c r="A448" s="341"/>
      <c r="B448" s="43" t="s">
        <v>85</v>
      </c>
      <c r="C448" s="30"/>
      <c r="D448" s="30"/>
      <c r="E448" s="62" t="e">
        <f t="shared" si="32"/>
        <v>#DIV/0!</v>
      </c>
      <c r="F448" s="32">
        <v>0.446</v>
      </c>
      <c r="G448" s="32">
        <v>0.358</v>
      </c>
      <c r="H448" s="33"/>
    </row>
    <row r="449" spans="1:8" ht="15.75" customHeight="1">
      <c r="A449" s="183"/>
      <c r="B449" s="171" t="s">
        <v>86</v>
      </c>
      <c r="C449" s="74">
        <v>30</v>
      </c>
      <c r="D449" s="74"/>
      <c r="E449" s="31">
        <f t="shared" si="32"/>
        <v>16</v>
      </c>
      <c r="F449" s="75">
        <v>0.48</v>
      </c>
      <c r="G449" s="75">
        <v>0.48</v>
      </c>
      <c r="H449" s="76"/>
    </row>
    <row r="450" spans="1:8" ht="15.75" customHeight="1">
      <c r="A450" s="177">
        <v>7</v>
      </c>
      <c r="B450" s="48" t="s">
        <v>65</v>
      </c>
      <c r="C450" s="39">
        <f>SUM(C451:C452)</f>
        <v>21</v>
      </c>
      <c r="D450" s="39">
        <f>SUM(D451:D452)</f>
        <v>0</v>
      </c>
      <c r="E450" s="40">
        <f t="shared" si="32"/>
        <v>12</v>
      </c>
      <c r="F450" s="41">
        <f>SUM(F451:F452)</f>
        <v>0.252</v>
      </c>
      <c r="G450" s="41">
        <f>SUM(G451:G452)</f>
        <v>0.252</v>
      </c>
      <c r="H450" s="42">
        <f>SUM(H451:H452)</f>
        <v>0</v>
      </c>
    </row>
    <row r="451" spans="1:8" ht="15.75" customHeight="1">
      <c r="A451" s="182"/>
      <c r="B451" s="53" t="s">
        <v>83</v>
      </c>
      <c r="C451" s="54">
        <v>6</v>
      </c>
      <c r="D451" s="54"/>
      <c r="E451" s="55">
        <f t="shared" si="32"/>
        <v>32</v>
      </c>
      <c r="F451" s="56">
        <v>0.192</v>
      </c>
      <c r="G451" s="56">
        <v>0.192</v>
      </c>
      <c r="H451" s="57"/>
    </row>
    <row r="452" spans="1:8" ht="15.75" customHeight="1">
      <c r="A452" s="186"/>
      <c r="B452" s="59" t="s">
        <v>86</v>
      </c>
      <c r="C452" s="44">
        <v>15</v>
      </c>
      <c r="D452" s="44"/>
      <c r="E452" s="45">
        <f t="shared" si="32"/>
        <v>4</v>
      </c>
      <c r="F452" s="46">
        <v>0.06</v>
      </c>
      <c r="G452" s="46">
        <v>0.06</v>
      </c>
      <c r="H452" s="47"/>
    </row>
    <row r="453" spans="1:8" ht="15.75" customHeight="1">
      <c r="A453" s="177">
        <v>8</v>
      </c>
      <c r="B453" s="48" t="s">
        <v>169</v>
      </c>
      <c r="C453" s="39">
        <f>SUM(C454:C454)</f>
        <v>0</v>
      </c>
      <c r="D453" s="39">
        <f>SUM(D454:D454)</f>
        <v>0</v>
      </c>
      <c r="E453" s="40" t="e">
        <f t="shared" si="32"/>
        <v>#DIV/0!</v>
      </c>
      <c r="F453" s="41">
        <f>SUM(F454:F454)</f>
        <v>1.655</v>
      </c>
      <c r="G453" s="41">
        <f>SUM(G454:G454)</f>
        <v>1.655</v>
      </c>
      <c r="H453" s="42">
        <f>SUM(H454:H454)</f>
        <v>0</v>
      </c>
    </row>
    <row r="454" spans="1:8" ht="15.75" customHeight="1">
      <c r="A454" s="337"/>
      <c r="B454" s="59" t="s">
        <v>85</v>
      </c>
      <c r="C454" s="338"/>
      <c r="D454" s="338"/>
      <c r="E454" s="78"/>
      <c r="F454" s="339">
        <v>1.655</v>
      </c>
      <c r="G454" s="339">
        <v>1.655</v>
      </c>
      <c r="H454" s="340"/>
    </row>
    <row r="455" spans="1:8" ht="15.75" customHeight="1">
      <c r="A455" s="177">
        <v>9</v>
      </c>
      <c r="B455" s="48" t="s">
        <v>181</v>
      </c>
      <c r="C455" s="39">
        <f>SUM(C456:C456)</f>
        <v>0</v>
      </c>
      <c r="D455" s="39">
        <f>SUM(D456:D456)</f>
        <v>0</v>
      </c>
      <c r="E455" s="40" t="e">
        <f>F455/C455*1000</f>
        <v>#DIV/0!</v>
      </c>
      <c r="F455" s="41">
        <f>SUM(F456:F456)</f>
        <v>8.05</v>
      </c>
      <c r="G455" s="41">
        <f>SUM(G456:G456)</f>
        <v>8.05</v>
      </c>
      <c r="H455" s="42">
        <f>SUM(H456:H456)</f>
        <v>0</v>
      </c>
    </row>
    <row r="456" spans="1:8" ht="15.75" customHeight="1">
      <c r="A456" s="337"/>
      <c r="B456" s="59" t="s">
        <v>85</v>
      </c>
      <c r="C456" s="338"/>
      <c r="D456" s="338"/>
      <c r="E456" s="78"/>
      <c r="F456" s="339">
        <v>8.05</v>
      </c>
      <c r="G456" s="339">
        <v>8.05</v>
      </c>
      <c r="H456" s="340"/>
    </row>
    <row r="457" spans="1:8" ht="15.75" customHeight="1">
      <c r="A457" s="177">
        <v>10</v>
      </c>
      <c r="B457" s="48" t="s">
        <v>18</v>
      </c>
      <c r="C457" s="39">
        <f>SUM(C458:C459)</f>
        <v>297</v>
      </c>
      <c r="D457" s="39">
        <f>SUM(D458:D459)</f>
        <v>0</v>
      </c>
      <c r="E457" s="40">
        <f>F457/C457*1000</f>
        <v>30.993265993265993</v>
      </c>
      <c r="F457" s="41">
        <f>SUM(F458:F459)</f>
        <v>9.205</v>
      </c>
      <c r="G457" s="41">
        <f>SUM(G458:G459)</f>
        <v>8.983</v>
      </c>
      <c r="H457" s="42">
        <f>SUM(H458:H459)</f>
        <v>0.222</v>
      </c>
    </row>
    <row r="458" spans="1:8" ht="15.75" customHeight="1">
      <c r="A458" s="341"/>
      <c r="B458" s="43" t="s">
        <v>85</v>
      </c>
      <c r="C458" s="30"/>
      <c r="D458" s="30"/>
      <c r="E458" s="31" t="e">
        <f aca="true" t="shared" si="33" ref="E458:E463">F458/C458*1000</f>
        <v>#DIV/0!</v>
      </c>
      <c r="F458" s="32">
        <v>4</v>
      </c>
      <c r="G458" s="32">
        <v>4</v>
      </c>
      <c r="H458" s="33"/>
    </row>
    <row r="459" spans="1:8" ht="15.75" customHeight="1">
      <c r="A459" s="344"/>
      <c r="B459" s="43" t="s">
        <v>86</v>
      </c>
      <c r="C459" s="30">
        <v>297</v>
      </c>
      <c r="D459" s="30"/>
      <c r="E459" s="31">
        <f>F459/C459*1000</f>
        <v>17.525252525252526</v>
      </c>
      <c r="F459" s="32">
        <v>5.205</v>
      </c>
      <c r="G459" s="32">
        <v>4.983</v>
      </c>
      <c r="H459" s="33">
        <v>0.222</v>
      </c>
    </row>
    <row r="460" spans="1:8" ht="15.75" customHeight="1">
      <c r="A460" s="177">
        <v>11</v>
      </c>
      <c r="B460" s="48" t="s">
        <v>19</v>
      </c>
      <c r="C460" s="39">
        <f>SUM(C461:C461)</f>
        <v>1129</v>
      </c>
      <c r="D460" s="39">
        <f>SUM(D461:D461)</f>
        <v>0</v>
      </c>
      <c r="E460" s="40">
        <f t="shared" si="33"/>
        <v>4.8015943312666085</v>
      </c>
      <c r="F460" s="41">
        <f>SUM(F461:F461)</f>
        <v>5.421</v>
      </c>
      <c r="G460" s="41">
        <f>SUM(G461:G461)</f>
        <v>5.421</v>
      </c>
      <c r="H460" s="42">
        <f>SUM(H461:H461)</f>
        <v>0</v>
      </c>
    </row>
    <row r="461" spans="1:8" ht="15.75" customHeight="1">
      <c r="A461" s="181"/>
      <c r="B461" s="59" t="s">
        <v>86</v>
      </c>
      <c r="C461" s="44">
        <v>1129</v>
      </c>
      <c r="D461" s="44"/>
      <c r="E461" s="45">
        <f t="shared" si="33"/>
        <v>4.8015943312666085</v>
      </c>
      <c r="F461" s="46">
        <v>5.421</v>
      </c>
      <c r="G461" s="46">
        <v>5.421</v>
      </c>
      <c r="H461" s="47"/>
    </row>
    <row r="462" spans="1:8" s="64" customFormat="1" ht="15.75" customHeight="1">
      <c r="A462" s="177">
        <v>12</v>
      </c>
      <c r="B462" s="48" t="s">
        <v>44</v>
      </c>
      <c r="C462" s="39">
        <f>SUM(C463:C463)</f>
        <v>0</v>
      </c>
      <c r="D462" s="39">
        <f>SUM(D463:D463)</f>
        <v>0</v>
      </c>
      <c r="E462" s="40" t="e">
        <f t="shared" si="33"/>
        <v>#DIV/0!</v>
      </c>
      <c r="F462" s="41">
        <f>SUM(F463:F463)</f>
        <v>5.872</v>
      </c>
      <c r="G462" s="41">
        <f>SUM(G463:G463)</f>
        <v>5.872</v>
      </c>
      <c r="H462" s="42">
        <f>SUM(H463:H463)</f>
        <v>0</v>
      </c>
    </row>
    <row r="463" spans="1:8" ht="15.75" customHeight="1">
      <c r="A463" s="341"/>
      <c r="B463" s="43" t="s">
        <v>85</v>
      </c>
      <c r="C463" s="30"/>
      <c r="D463" s="30"/>
      <c r="E463" s="31" t="e">
        <f t="shared" si="33"/>
        <v>#DIV/0!</v>
      </c>
      <c r="F463" s="32">
        <v>5.872</v>
      </c>
      <c r="G463" s="32">
        <v>5.872</v>
      </c>
      <c r="H463" s="33"/>
    </row>
    <row r="464" spans="1:15" ht="15.75" customHeight="1">
      <c r="A464" s="205" t="s">
        <v>135</v>
      </c>
      <c r="B464" s="206" t="s">
        <v>101</v>
      </c>
      <c r="C464" s="207">
        <f>C436+C438+C440+C442+C444+C446+C450+C453+C457+C460+C462+C455</f>
        <v>1809</v>
      </c>
      <c r="D464" s="207"/>
      <c r="E464" s="207"/>
      <c r="F464" s="207">
        <f>F436+F438+F440+F442+F444+F446+F450+F453+F457+F460+F462+F455</f>
        <v>48.724000000000004</v>
      </c>
      <c r="G464" s="207">
        <f>G436+G438+G440+G442+G444+G446+G450+G453+G457+G460+G462+G455</f>
        <v>48.414</v>
      </c>
      <c r="H464" s="290">
        <f>H436+H438+H440+H442+H444+H446+H450+H453+H457+H460+H462+H455</f>
        <v>0.222</v>
      </c>
      <c r="J464" s="94"/>
      <c r="K464" s="94"/>
      <c r="L464" s="94"/>
      <c r="M464" s="94"/>
      <c r="N464" s="94"/>
      <c r="O464" s="94"/>
    </row>
    <row r="465" spans="1:8" ht="15.75" customHeight="1">
      <c r="A465" s="343"/>
      <c r="B465" s="65" t="s">
        <v>48</v>
      </c>
      <c r="C465" s="66"/>
      <c r="D465" s="66"/>
      <c r="E465" s="69"/>
      <c r="F465" s="67"/>
      <c r="G465" s="67"/>
      <c r="H465" s="68"/>
    </row>
    <row r="466" spans="1:8" ht="15.75" customHeight="1">
      <c r="A466" s="177">
        <v>1</v>
      </c>
      <c r="B466" s="48" t="s">
        <v>106</v>
      </c>
      <c r="C466" s="39">
        <f>SUM(C467:C468)</f>
        <v>100</v>
      </c>
      <c r="D466" s="39">
        <f>SUM(D467:D468)</f>
        <v>0</v>
      </c>
      <c r="E466" s="71">
        <f>F466/C466*1000</f>
        <v>50.300000000000004</v>
      </c>
      <c r="F466" s="41">
        <f>SUM(F467:F468)</f>
        <v>5.03</v>
      </c>
      <c r="G466" s="41">
        <f>SUM(G467:G468)</f>
        <v>5.03</v>
      </c>
      <c r="H466" s="42">
        <f>SUM(H467:H468)</f>
        <v>0</v>
      </c>
    </row>
    <row r="467" spans="1:16" ht="15.75" customHeight="1">
      <c r="A467" s="182"/>
      <c r="B467" s="53" t="s">
        <v>115</v>
      </c>
      <c r="C467" s="54"/>
      <c r="D467" s="54"/>
      <c r="E467" s="401" t="e">
        <f>F467/C467*1000</f>
        <v>#DIV/0!</v>
      </c>
      <c r="F467" s="56">
        <v>1.83</v>
      </c>
      <c r="G467" s="56">
        <v>1.83</v>
      </c>
      <c r="H467" s="57"/>
      <c r="J467" s="6"/>
      <c r="K467" s="6"/>
      <c r="L467" s="6"/>
      <c r="M467" s="6"/>
      <c r="N467" s="6"/>
      <c r="O467" s="6"/>
      <c r="P467" s="6"/>
    </row>
    <row r="468" spans="1:8" ht="15.75" customHeight="1">
      <c r="A468" s="181"/>
      <c r="B468" s="59" t="s">
        <v>140</v>
      </c>
      <c r="C468" s="44">
        <v>100</v>
      </c>
      <c r="D468" s="44"/>
      <c r="E468" s="45">
        <f>F468/C468*1000</f>
        <v>32</v>
      </c>
      <c r="F468" s="46">
        <v>3.2</v>
      </c>
      <c r="G468" s="46">
        <v>3.2</v>
      </c>
      <c r="H468" s="47"/>
    </row>
    <row r="469" spans="1:8" ht="15.75" customHeight="1">
      <c r="A469" s="177">
        <v>2</v>
      </c>
      <c r="B469" s="48" t="s">
        <v>50</v>
      </c>
      <c r="C469" s="39">
        <f>SUM(C470:C470)</f>
        <v>0</v>
      </c>
      <c r="D469" s="39">
        <f>SUM(D470:D470)</f>
        <v>0</v>
      </c>
      <c r="E469" s="40" t="e">
        <f aca="true" t="shared" si="34" ref="E469:E481">F469/C469*1000</f>
        <v>#DIV/0!</v>
      </c>
      <c r="F469" s="41">
        <f>SUM(F470:F470)</f>
        <v>2.04</v>
      </c>
      <c r="G469" s="41">
        <f>SUM(G470:G470)</f>
        <v>2.04</v>
      </c>
      <c r="H469" s="42">
        <f>SUM(H470:H470)</f>
        <v>0</v>
      </c>
    </row>
    <row r="470" spans="1:8" ht="15.75" customHeight="1">
      <c r="A470" s="337"/>
      <c r="B470" s="334" t="s">
        <v>85</v>
      </c>
      <c r="C470" s="338"/>
      <c r="D470" s="338"/>
      <c r="E470" s="78" t="e">
        <f t="shared" si="34"/>
        <v>#DIV/0!</v>
      </c>
      <c r="F470" s="339">
        <v>2.04</v>
      </c>
      <c r="G470" s="339">
        <v>2.04</v>
      </c>
      <c r="H470" s="340"/>
    </row>
    <row r="471" spans="1:8" ht="15.75" customHeight="1">
      <c r="A471" s="177">
        <v>3</v>
      </c>
      <c r="B471" s="48" t="s">
        <v>111</v>
      </c>
      <c r="C471" s="39">
        <f>SUM(C472:C472)</f>
        <v>560</v>
      </c>
      <c r="D471" s="39">
        <f>SUM(D472:D472)</f>
        <v>0</v>
      </c>
      <c r="E471" s="58">
        <f>F471/C471*1000</f>
        <v>4.107142857142857</v>
      </c>
      <c r="F471" s="41">
        <f>SUM(F472:F472)</f>
        <v>2.3</v>
      </c>
      <c r="G471" s="41">
        <f>SUM(G472:G472)</f>
        <v>0</v>
      </c>
      <c r="H471" s="42">
        <f>SUM(H472:H472)</f>
        <v>0</v>
      </c>
    </row>
    <row r="472" spans="1:8" ht="15.75" customHeight="1">
      <c r="A472" s="181"/>
      <c r="B472" s="59" t="s">
        <v>85</v>
      </c>
      <c r="C472" s="44">
        <v>560</v>
      </c>
      <c r="D472" s="44"/>
      <c r="E472" s="45">
        <f>F472/C472*1000</f>
        <v>4.107142857142857</v>
      </c>
      <c r="F472" s="46">
        <v>2.3</v>
      </c>
      <c r="G472" s="46">
        <v>0</v>
      </c>
      <c r="H472" s="47"/>
    </row>
    <row r="473" spans="1:8" ht="15.75" customHeight="1">
      <c r="A473" s="177">
        <v>4</v>
      </c>
      <c r="B473" s="48" t="s">
        <v>21</v>
      </c>
      <c r="C473" s="39">
        <f>SUM(C474:C474)</f>
        <v>0</v>
      </c>
      <c r="D473" s="39">
        <f>SUM(D474:D474)</f>
        <v>0</v>
      </c>
      <c r="E473" s="58" t="e">
        <f t="shared" si="34"/>
        <v>#DIV/0!</v>
      </c>
      <c r="F473" s="41">
        <f>SUM(F474:F474)</f>
        <v>1.8</v>
      </c>
      <c r="G473" s="41">
        <f>SUM(G474:G474)</f>
        <v>1.8</v>
      </c>
      <c r="H473" s="42">
        <f>SUM(H474:H474)</f>
        <v>0</v>
      </c>
    </row>
    <row r="474" spans="1:8" ht="15.75" customHeight="1">
      <c r="A474" s="181"/>
      <c r="B474" s="59" t="s">
        <v>85</v>
      </c>
      <c r="C474" s="44"/>
      <c r="D474" s="44"/>
      <c r="E474" s="45" t="e">
        <f>F474/C474*1000</f>
        <v>#DIV/0!</v>
      </c>
      <c r="F474" s="46">
        <v>1.8</v>
      </c>
      <c r="G474" s="46">
        <v>1.8</v>
      </c>
      <c r="H474" s="47"/>
    </row>
    <row r="475" spans="1:8" ht="15.75" customHeight="1">
      <c r="A475" s="183">
        <v>5</v>
      </c>
      <c r="B475" s="60" t="s">
        <v>33</v>
      </c>
      <c r="C475" s="61">
        <f>SUM(C476:C477)</f>
        <v>80</v>
      </c>
      <c r="D475" s="61">
        <f>SUM(D476:D477)</f>
        <v>0</v>
      </c>
      <c r="E475" s="70">
        <f t="shared" si="34"/>
        <v>11</v>
      </c>
      <c r="F475" s="72">
        <f>SUM(F476:F477)</f>
        <v>0.88</v>
      </c>
      <c r="G475" s="72">
        <f>SUM(G476:G477)</f>
        <v>0.88</v>
      </c>
      <c r="H475" s="73">
        <f>SUM(H476:H477)</f>
        <v>0</v>
      </c>
    </row>
    <row r="476" spans="1:8" ht="15.75" customHeight="1">
      <c r="A476" s="345"/>
      <c r="B476" s="51" t="s">
        <v>86</v>
      </c>
      <c r="C476" s="35">
        <v>80</v>
      </c>
      <c r="D476" s="35"/>
      <c r="E476" s="52">
        <f t="shared" si="34"/>
        <v>11</v>
      </c>
      <c r="F476" s="36">
        <v>0.88</v>
      </c>
      <c r="G476" s="36">
        <v>0.88</v>
      </c>
      <c r="H476" s="37"/>
    </row>
    <row r="477" spans="1:8" ht="15.75" customHeight="1">
      <c r="A477" s="181"/>
      <c r="B477" s="59" t="s">
        <v>85</v>
      </c>
      <c r="C477" s="44"/>
      <c r="D477" s="44"/>
      <c r="E477" s="45" t="e">
        <f t="shared" si="34"/>
        <v>#DIV/0!</v>
      </c>
      <c r="F477" s="46"/>
      <c r="G477" s="46"/>
      <c r="H477" s="47"/>
    </row>
    <row r="478" spans="1:8" ht="15.75" customHeight="1">
      <c r="A478" s="183">
        <v>6</v>
      </c>
      <c r="B478" s="60" t="s">
        <v>54</v>
      </c>
      <c r="C478" s="61">
        <f>SUM(C479:C479)</f>
        <v>360</v>
      </c>
      <c r="D478" s="61">
        <f>SUM(D479:D479)</f>
        <v>0</v>
      </c>
      <c r="E478" s="70">
        <f t="shared" si="34"/>
        <v>13</v>
      </c>
      <c r="F478" s="72">
        <f>SUM(F479:F479)</f>
        <v>4.68</v>
      </c>
      <c r="G478" s="72">
        <f>SUM(G479:G479)</f>
        <v>0</v>
      </c>
      <c r="H478" s="73">
        <f>SUM(H479:H479)</f>
        <v>0</v>
      </c>
    </row>
    <row r="479" spans="1:8" ht="15.75" customHeight="1">
      <c r="A479" s="182"/>
      <c r="B479" s="53" t="s">
        <v>93</v>
      </c>
      <c r="C479" s="54">
        <v>360</v>
      </c>
      <c r="D479" s="54"/>
      <c r="E479" s="55">
        <f t="shared" si="34"/>
        <v>13</v>
      </c>
      <c r="F479" s="56">
        <v>4.68</v>
      </c>
      <c r="G479" s="56"/>
      <c r="H479" s="57"/>
    </row>
    <row r="480" spans="1:8" ht="15.75" customHeight="1">
      <c r="A480" s="177">
        <v>7</v>
      </c>
      <c r="B480" s="161" t="s">
        <v>74</v>
      </c>
      <c r="C480" s="162">
        <f>SUM(C481:C481)</f>
        <v>0</v>
      </c>
      <c r="D480" s="162">
        <f>SUM(D481:D481)</f>
        <v>0</v>
      </c>
      <c r="E480" s="58" t="e">
        <f t="shared" si="34"/>
        <v>#DIV/0!</v>
      </c>
      <c r="F480" s="41">
        <f>SUM(F481:F481)</f>
        <v>1.9</v>
      </c>
      <c r="G480" s="41">
        <f>SUM(G481:G481)</f>
        <v>1.9</v>
      </c>
      <c r="H480" s="42">
        <f>SUM(H481:H481)</f>
        <v>0</v>
      </c>
    </row>
    <row r="481" spans="1:8" ht="15.75" customHeight="1">
      <c r="A481" s="186"/>
      <c r="B481" s="164" t="s">
        <v>85</v>
      </c>
      <c r="C481" s="165"/>
      <c r="D481" s="165"/>
      <c r="E481" s="45" t="e">
        <f t="shared" si="34"/>
        <v>#DIV/0!</v>
      </c>
      <c r="F481" s="46">
        <v>1.9</v>
      </c>
      <c r="G481" s="46">
        <v>1.9</v>
      </c>
      <c r="H481" s="47"/>
    </row>
    <row r="482" spans="1:8" ht="15.75" customHeight="1">
      <c r="A482" s="183">
        <v>8</v>
      </c>
      <c r="B482" s="60" t="s">
        <v>94</v>
      </c>
      <c r="C482" s="61">
        <f>SUM(C483:C484)</f>
        <v>480</v>
      </c>
      <c r="D482" s="61">
        <f>SUM(D483:D484)</f>
        <v>0</v>
      </c>
      <c r="E482" s="70">
        <f aca="true" t="shared" si="35" ref="E482:E488">F482/C482*1000</f>
        <v>21</v>
      </c>
      <c r="F482" s="72">
        <f>SUM(F483:F484)</f>
        <v>10.08</v>
      </c>
      <c r="G482" s="72">
        <f>SUM(G483:G484)</f>
        <v>10.08</v>
      </c>
      <c r="H482" s="73">
        <f>SUM(H483:H484)</f>
        <v>0</v>
      </c>
    </row>
    <row r="483" spans="1:8" ht="15.75" customHeight="1">
      <c r="A483" s="184"/>
      <c r="B483" s="171" t="s">
        <v>83</v>
      </c>
      <c r="C483" s="74">
        <v>480</v>
      </c>
      <c r="D483" s="74"/>
      <c r="E483" s="62">
        <f t="shared" si="35"/>
        <v>21</v>
      </c>
      <c r="F483" s="75">
        <v>10.08</v>
      </c>
      <c r="G483" s="75">
        <v>10.08</v>
      </c>
      <c r="H483" s="76"/>
    </row>
    <row r="484" spans="1:8" ht="15.75" customHeight="1">
      <c r="A484" s="181"/>
      <c r="B484" s="59" t="s">
        <v>85</v>
      </c>
      <c r="C484" s="44"/>
      <c r="D484" s="44"/>
      <c r="E484" s="45" t="e">
        <f t="shared" si="35"/>
        <v>#DIV/0!</v>
      </c>
      <c r="F484" s="46"/>
      <c r="G484" s="46"/>
      <c r="H484" s="47"/>
    </row>
    <row r="485" spans="1:8" ht="15.75" customHeight="1">
      <c r="A485" s="177">
        <v>9</v>
      </c>
      <c r="B485" s="161" t="s">
        <v>141</v>
      </c>
      <c r="C485" s="162">
        <f>SUM(C486:C486)</f>
        <v>0</v>
      </c>
      <c r="D485" s="162">
        <f>SUM(D486:D486)</f>
        <v>0</v>
      </c>
      <c r="E485" s="58" t="e">
        <f t="shared" si="35"/>
        <v>#DIV/0!</v>
      </c>
      <c r="F485" s="41">
        <f>SUM(F486:F486)</f>
        <v>0.259</v>
      </c>
      <c r="G485" s="41">
        <f>SUM(G486:G486)</f>
        <v>0.259</v>
      </c>
      <c r="H485" s="42">
        <f>SUM(H486:H486)</f>
        <v>0</v>
      </c>
    </row>
    <row r="486" spans="1:8" ht="15.75" customHeight="1">
      <c r="A486" s="186"/>
      <c r="B486" s="164" t="s">
        <v>85</v>
      </c>
      <c r="C486" s="165"/>
      <c r="D486" s="165"/>
      <c r="E486" s="45" t="e">
        <f t="shared" si="35"/>
        <v>#DIV/0!</v>
      </c>
      <c r="F486" s="46">
        <v>0.259</v>
      </c>
      <c r="G486" s="46">
        <v>0.259</v>
      </c>
      <c r="H486" s="47">
        <v>0</v>
      </c>
    </row>
    <row r="487" spans="1:8" ht="15.75" customHeight="1">
      <c r="A487" s="183">
        <v>10</v>
      </c>
      <c r="B487" s="60" t="s">
        <v>37</v>
      </c>
      <c r="C487" s="61">
        <f>SUM(C488:C488)</f>
        <v>215</v>
      </c>
      <c r="D487" s="61">
        <f>SUM(D488:D488)</f>
        <v>0</v>
      </c>
      <c r="E487" s="70">
        <f t="shared" si="35"/>
        <v>36.72093023255814</v>
      </c>
      <c r="F487" s="72">
        <f>SUM(F488:F488)</f>
        <v>7.895</v>
      </c>
      <c r="G487" s="72">
        <f>SUM(G488:G488)</f>
        <v>0</v>
      </c>
      <c r="H487" s="73">
        <f>SUM(H488:H488)</f>
        <v>0</v>
      </c>
    </row>
    <row r="488" spans="1:8" ht="15.75" customHeight="1">
      <c r="A488" s="285"/>
      <c r="B488" s="286" t="s">
        <v>87</v>
      </c>
      <c r="C488" s="287">
        <v>215</v>
      </c>
      <c r="D488" s="287"/>
      <c r="E488" s="31">
        <f t="shared" si="35"/>
        <v>36.72093023255814</v>
      </c>
      <c r="F488" s="287">
        <v>7.895</v>
      </c>
      <c r="G488" s="287"/>
      <c r="H488" s="288"/>
    </row>
    <row r="489" spans="1:8" ht="15.75" customHeight="1">
      <c r="A489" s="216" t="s">
        <v>135</v>
      </c>
      <c r="B489" s="217" t="s">
        <v>103</v>
      </c>
      <c r="C489" s="219">
        <f>C466+C469+C471+C473+C475+C478+C480+C482+C485+C487</f>
        <v>1795</v>
      </c>
      <c r="D489" s="219"/>
      <c r="E489" s="219"/>
      <c r="F489" s="218">
        <f>F466+F469+F471+F473+F475+F478+F480+F482+F485+F487</f>
        <v>36.864000000000004</v>
      </c>
      <c r="G489" s="218">
        <f>G466+G469+G471+G473+G475+G478+G480+G482+G485+G487</f>
        <v>21.989000000000004</v>
      </c>
      <c r="H489" s="272">
        <f>H466+H469+H471+H473+H475+H478+H480+H482+H485+H487</f>
        <v>0</v>
      </c>
    </row>
    <row r="490" spans="1:8" ht="15.75" customHeight="1">
      <c r="A490" s="343"/>
      <c r="B490" s="65" t="s">
        <v>45</v>
      </c>
      <c r="C490" s="66"/>
      <c r="D490" s="66"/>
      <c r="E490" s="69"/>
      <c r="F490" s="67"/>
      <c r="G490" s="67"/>
      <c r="H490" s="68"/>
    </row>
    <row r="491" spans="1:8" ht="15.75" customHeight="1">
      <c r="A491" s="177">
        <v>1</v>
      </c>
      <c r="B491" s="48" t="s">
        <v>119</v>
      </c>
      <c r="C491" s="39">
        <f>SUM(C492:C492)</f>
        <v>0</v>
      </c>
      <c r="D491" s="39">
        <f>SUM(D492:D492)</f>
        <v>0</v>
      </c>
      <c r="E491" s="40" t="e">
        <f>F491/C491*1000</f>
        <v>#DIV/0!</v>
      </c>
      <c r="F491" s="41">
        <f>SUM(F492:F492)</f>
        <v>27.034</v>
      </c>
      <c r="G491" s="41">
        <f>SUM(G492:G492)</f>
        <v>27.034</v>
      </c>
      <c r="H491" s="42">
        <f>SUM(H492:H492)</f>
        <v>0</v>
      </c>
    </row>
    <row r="492" spans="1:8" ht="15.75" customHeight="1">
      <c r="A492" s="181"/>
      <c r="B492" s="59" t="s">
        <v>85</v>
      </c>
      <c r="C492" s="44"/>
      <c r="D492" s="44"/>
      <c r="E492" s="45" t="e">
        <f>F492/C492*1000</f>
        <v>#DIV/0!</v>
      </c>
      <c r="F492" s="46">
        <v>27.034</v>
      </c>
      <c r="G492" s="46">
        <v>27.034</v>
      </c>
      <c r="H492" s="47"/>
    </row>
    <row r="493" spans="1:8" ht="15.75" customHeight="1">
      <c r="A493" s="183">
        <v>2</v>
      </c>
      <c r="B493" s="60" t="s">
        <v>64</v>
      </c>
      <c r="C493" s="61">
        <f>SUM(C494)</f>
        <v>114</v>
      </c>
      <c r="D493" s="61">
        <f>SUM(D494)</f>
        <v>0</v>
      </c>
      <c r="E493" s="70">
        <f>F493/C493*1000</f>
        <v>33.333333333333336</v>
      </c>
      <c r="F493" s="72">
        <f>SUM(F494)</f>
        <v>3.8</v>
      </c>
      <c r="G493" s="72">
        <f>SUM(G494)</f>
        <v>3.8</v>
      </c>
      <c r="H493" s="73">
        <f>SUM(H494)</f>
        <v>0</v>
      </c>
    </row>
    <row r="494" spans="1:8" ht="15.75" customHeight="1">
      <c r="A494" s="181"/>
      <c r="B494" s="59" t="s">
        <v>86</v>
      </c>
      <c r="C494" s="44">
        <v>114</v>
      </c>
      <c r="D494" s="44"/>
      <c r="E494" s="45">
        <f>F494/C494*1000</f>
        <v>33.333333333333336</v>
      </c>
      <c r="F494" s="46">
        <v>3.8</v>
      </c>
      <c r="G494" s="46">
        <v>3.8</v>
      </c>
      <c r="H494" s="47"/>
    </row>
    <row r="495" spans="1:8" ht="15.75" customHeight="1">
      <c r="A495" s="183">
        <v>3</v>
      </c>
      <c r="B495" s="60" t="s">
        <v>8</v>
      </c>
      <c r="C495" s="61">
        <f>SUM(C496:C497)</f>
        <v>100</v>
      </c>
      <c r="D495" s="61">
        <f>SUM(D496:D497)</f>
        <v>0</v>
      </c>
      <c r="E495" s="70">
        <f>F495/C495*1000</f>
        <v>87.64999999999999</v>
      </c>
      <c r="F495" s="72">
        <f>SUM(F496:F497)</f>
        <v>8.764999999999999</v>
      </c>
      <c r="G495" s="72">
        <f>SUM(G496:G497)</f>
        <v>8.764999999999999</v>
      </c>
      <c r="H495" s="73">
        <f>SUM(H496:H497)</f>
        <v>0</v>
      </c>
    </row>
    <row r="496" spans="1:8" ht="15.75" customHeight="1">
      <c r="A496" s="182"/>
      <c r="B496" s="53" t="s">
        <v>85</v>
      </c>
      <c r="C496" s="54"/>
      <c r="D496" s="54"/>
      <c r="E496" s="55"/>
      <c r="F496" s="56">
        <v>0.02</v>
      </c>
      <c r="G496" s="56">
        <v>0.02</v>
      </c>
      <c r="H496" s="57"/>
    </row>
    <row r="497" spans="1:8" ht="15.75" customHeight="1">
      <c r="A497" s="181"/>
      <c r="B497" s="59" t="s">
        <v>86</v>
      </c>
      <c r="C497" s="44">
        <v>100</v>
      </c>
      <c r="D497" s="44"/>
      <c r="E497" s="45">
        <f>F497/C497*1000</f>
        <v>87.44999999999999</v>
      </c>
      <c r="F497" s="46">
        <v>8.745</v>
      </c>
      <c r="G497" s="46">
        <v>8.745</v>
      </c>
      <c r="H497" s="47"/>
    </row>
    <row r="498" spans="1:8" ht="15.75" customHeight="1" thickBot="1">
      <c r="A498" s="208" t="s">
        <v>135</v>
      </c>
      <c r="B498" s="209" t="s">
        <v>102</v>
      </c>
      <c r="C498" s="331">
        <f>C491+C493+C495</f>
        <v>214</v>
      </c>
      <c r="D498" s="331"/>
      <c r="E498" s="210"/>
      <c r="F498" s="331">
        <f>F491+F493+F495</f>
        <v>39.599</v>
      </c>
      <c r="G498" s="331">
        <f>G491+G493+G495</f>
        <v>39.599</v>
      </c>
      <c r="H498" s="332">
        <f>H491+H493+H495</f>
        <v>0</v>
      </c>
    </row>
    <row r="499" spans="1:8" ht="15.75" customHeight="1" thickBot="1">
      <c r="A499" s="187" t="s">
        <v>135</v>
      </c>
      <c r="B499" s="167" t="s">
        <v>58</v>
      </c>
      <c r="C499" s="168">
        <f>C498+C489+C464</f>
        <v>3818</v>
      </c>
      <c r="D499" s="168">
        <f>D498+D489+D464</f>
        <v>0</v>
      </c>
      <c r="E499" s="169"/>
      <c r="F499" s="173">
        <f>F498+F489+F464</f>
        <v>125.187</v>
      </c>
      <c r="G499" s="173">
        <f>G498+G489+G464</f>
        <v>110.00200000000001</v>
      </c>
      <c r="H499" s="174">
        <f>H498+H489+H464</f>
        <v>0.222</v>
      </c>
    </row>
    <row r="500" spans="1:8" ht="15.75" customHeight="1">
      <c r="A500" s="342" t="s">
        <v>132</v>
      </c>
      <c r="B500" s="16" t="s">
        <v>69</v>
      </c>
      <c r="C500" s="17"/>
      <c r="D500" s="17"/>
      <c r="E500" s="17"/>
      <c r="F500" s="18"/>
      <c r="G500" s="18"/>
      <c r="H500" s="19"/>
    </row>
    <row r="501" spans="1:8" ht="15.75" customHeight="1">
      <c r="A501" s="179"/>
      <c r="B501" s="20" t="s">
        <v>47</v>
      </c>
      <c r="C501" s="21"/>
      <c r="D501" s="21"/>
      <c r="E501" s="21"/>
      <c r="F501" s="22"/>
      <c r="G501" s="22"/>
      <c r="H501" s="23"/>
    </row>
    <row r="502" spans="1:8" ht="15.75" customHeight="1">
      <c r="A502" s="180">
        <v>1</v>
      </c>
      <c r="B502" s="24" t="s">
        <v>26</v>
      </c>
      <c r="C502" s="25">
        <f>SUM(C503:C503)</f>
        <v>240</v>
      </c>
      <c r="D502" s="25">
        <f>SUM(D503:D503)</f>
        <v>0</v>
      </c>
      <c r="E502" s="26">
        <f aca="true" t="shared" si="36" ref="E502:E508">F502/C502*1000</f>
        <v>3.5625</v>
      </c>
      <c r="F502" s="27">
        <f>SUM(F503:F503)</f>
        <v>0.855</v>
      </c>
      <c r="G502" s="27">
        <f>SUM(G503:G503)</f>
        <v>0.855</v>
      </c>
      <c r="H502" s="28">
        <f>SUM(H503:H503)</f>
        <v>0</v>
      </c>
    </row>
    <row r="503" spans="1:12" ht="15.75" customHeight="1">
      <c r="A503" s="341"/>
      <c r="B503" s="29" t="s">
        <v>85</v>
      </c>
      <c r="C503" s="30">
        <v>240</v>
      </c>
      <c r="D503" s="30"/>
      <c r="E503" s="31">
        <f t="shared" si="36"/>
        <v>3.5625</v>
      </c>
      <c r="F503" s="32">
        <v>0.855</v>
      </c>
      <c r="G503" s="32">
        <v>0.855</v>
      </c>
      <c r="H503" s="33"/>
      <c r="J503" s="6"/>
      <c r="K503" s="6"/>
      <c r="L503" s="6"/>
    </row>
    <row r="504" spans="1:8" ht="15.75" customHeight="1">
      <c r="A504" s="177">
        <v>2</v>
      </c>
      <c r="B504" s="48" t="s">
        <v>17</v>
      </c>
      <c r="C504" s="39">
        <f>SUM(C505:C505)</f>
        <v>0</v>
      </c>
      <c r="D504" s="39">
        <f>SUM(D505:D505)</f>
        <v>0</v>
      </c>
      <c r="E504" s="40" t="e">
        <f t="shared" si="36"/>
        <v>#DIV/0!</v>
      </c>
      <c r="F504" s="41">
        <f>SUM(F505:F505)</f>
        <v>0.019</v>
      </c>
      <c r="G504" s="41">
        <f>SUM(G505:G505)</f>
        <v>0.019</v>
      </c>
      <c r="H504" s="42">
        <f>SUM(H505:H505)</f>
        <v>0</v>
      </c>
    </row>
    <row r="505" spans="1:8" ht="15.75" customHeight="1">
      <c r="A505" s="341"/>
      <c r="B505" s="43" t="s">
        <v>85</v>
      </c>
      <c r="C505" s="30"/>
      <c r="D505" s="30"/>
      <c r="E505" s="31"/>
      <c r="F505" s="32">
        <v>0.019</v>
      </c>
      <c r="G505" s="32">
        <v>0.019</v>
      </c>
      <c r="H505" s="33"/>
    </row>
    <row r="506" spans="1:8" ht="15.75" customHeight="1">
      <c r="A506" s="177">
        <v>3</v>
      </c>
      <c r="B506" s="48" t="s">
        <v>43</v>
      </c>
      <c r="C506" s="39">
        <f>SUM(C507:C507)</f>
        <v>0</v>
      </c>
      <c r="D506" s="39">
        <f>SUM(D507:D507)</f>
        <v>0</v>
      </c>
      <c r="E506" s="40" t="e">
        <f t="shared" si="36"/>
        <v>#DIV/0!</v>
      </c>
      <c r="F506" s="41">
        <f>SUM(F507:F507)</f>
        <v>3.138</v>
      </c>
      <c r="G506" s="41">
        <f>SUM(G507:G507)</f>
        <v>3.138</v>
      </c>
      <c r="H506" s="42">
        <f>SUM(H507:H507)</f>
        <v>0</v>
      </c>
    </row>
    <row r="507" spans="1:8" ht="15.75" customHeight="1">
      <c r="A507" s="337"/>
      <c r="B507" s="334" t="s">
        <v>85</v>
      </c>
      <c r="C507" s="338"/>
      <c r="D507" s="338"/>
      <c r="E507" s="78" t="e">
        <f t="shared" si="36"/>
        <v>#DIV/0!</v>
      </c>
      <c r="F507" s="339">
        <v>3.138</v>
      </c>
      <c r="G507" s="339">
        <v>3.138</v>
      </c>
      <c r="H507" s="340"/>
    </row>
    <row r="508" spans="1:8" ht="15.75" customHeight="1">
      <c r="A508" s="177">
        <v>4</v>
      </c>
      <c r="B508" s="48" t="s">
        <v>18</v>
      </c>
      <c r="C508" s="39">
        <f>SUM(C509:C509)</f>
        <v>252</v>
      </c>
      <c r="D508" s="39">
        <f>SUM(D509:D509)</f>
        <v>0</v>
      </c>
      <c r="E508" s="40">
        <f t="shared" si="36"/>
        <v>90</v>
      </c>
      <c r="F508" s="41">
        <f>SUM(F509:F509)</f>
        <v>22.68</v>
      </c>
      <c r="G508" s="41">
        <f>SUM(G509:G509)</f>
        <v>22</v>
      </c>
      <c r="H508" s="42">
        <f>SUM(H509:H509)</f>
        <v>0.68</v>
      </c>
    </row>
    <row r="509" spans="1:8" ht="15.75" customHeight="1">
      <c r="A509" s="344"/>
      <c r="B509" s="43" t="s">
        <v>86</v>
      </c>
      <c r="C509" s="30">
        <v>252</v>
      </c>
      <c r="D509" s="30"/>
      <c r="E509" s="31">
        <f>F509/C509*1000</f>
        <v>90</v>
      </c>
      <c r="F509" s="32">
        <v>22.68</v>
      </c>
      <c r="G509" s="32">
        <v>22</v>
      </c>
      <c r="H509" s="33">
        <v>0.68</v>
      </c>
    </row>
    <row r="510" spans="1:8" ht="15.75" customHeight="1">
      <c r="A510" s="177">
        <v>5</v>
      </c>
      <c r="B510" s="48" t="s">
        <v>19</v>
      </c>
      <c r="C510" s="39">
        <f>SUM(C511:C511)</f>
        <v>63</v>
      </c>
      <c r="D510" s="39">
        <f>SUM(D511:D511)</f>
        <v>0</v>
      </c>
      <c r="E510" s="40">
        <f>F510/C510*1000</f>
        <v>26</v>
      </c>
      <c r="F510" s="41">
        <f>SUM(F511:F511)</f>
        <v>1.638</v>
      </c>
      <c r="G510" s="41">
        <f>SUM(G511:G511)</f>
        <v>0</v>
      </c>
      <c r="H510" s="42">
        <f>SUM(H511:H511)</f>
        <v>1.638</v>
      </c>
    </row>
    <row r="511" spans="1:8" ht="15.75" customHeight="1">
      <c r="A511" s="181"/>
      <c r="B511" s="59" t="s">
        <v>86</v>
      </c>
      <c r="C511" s="44">
        <v>63</v>
      </c>
      <c r="D511" s="44"/>
      <c r="E511" s="45">
        <f>F511/C511*1000</f>
        <v>26</v>
      </c>
      <c r="F511" s="46">
        <v>1.638</v>
      </c>
      <c r="G511" s="46"/>
      <c r="H511" s="47">
        <v>1.638</v>
      </c>
    </row>
    <row r="512" spans="1:8" s="64" customFormat="1" ht="15.75" customHeight="1">
      <c r="A512" s="177">
        <v>6</v>
      </c>
      <c r="B512" s="48" t="s">
        <v>44</v>
      </c>
      <c r="C512" s="39">
        <f>SUM(C513:C513)</f>
        <v>0</v>
      </c>
      <c r="D512" s="39">
        <f>SUM(D513:D513)</f>
        <v>0</v>
      </c>
      <c r="E512" s="40" t="e">
        <f>F512/C512*1000</f>
        <v>#DIV/0!</v>
      </c>
      <c r="F512" s="41">
        <f>SUM(F513:F513)</f>
        <v>2.78</v>
      </c>
      <c r="G512" s="41">
        <f>SUM(G513:G513)</f>
        <v>2.78</v>
      </c>
      <c r="H512" s="42">
        <f>SUM(H513:H513)</f>
        <v>0</v>
      </c>
    </row>
    <row r="513" spans="1:8" ht="15.75" customHeight="1">
      <c r="A513" s="341"/>
      <c r="B513" s="43" t="s">
        <v>85</v>
      </c>
      <c r="C513" s="30"/>
      <c r="D513" s="30"/>
      <c r="E513" s="31" t="e">
        <f>F513/C513*1000</f>
        <v>#DIV/0!</v>
      </c>
      <c r="F513" s="32">
        <v>2.78</v>
      </c>
      <c r="G513" s="32">
        <v>2.78</v>
      </c>
      <c r="H513" s="33"/>
    </row>
    <row r="514" spans="1:8" ht="15.75" customHeight="1">
      <c r="A514" s="205" t="s">
        <v>188</v>
      </c>
      <c r="B514" s="206" t="s">
        <v>101</v>
      </c>
      <c r="C514" s="207">
        <f>C502+C504+C506+C508+C510+C512</f>
        <v>555</v>
      </c>
      <c r="D514" s="207"/>
      <c r="E514" s="207"/>
      <c r="F514" s="327">
        <f>F502+F504+F506+F508+F510+F512</f>
        <v>31.11</v>
      </c>
      <c r="G514" s="327">
        <f>G502+G504+G506+G508+G510+G512</f>
        <v>28.792</v>
      </c>
      <c r="H514" s="328">
        <f>H502+H504+H506+H508+H510+H512</f>
        <v>2.318</v>
      </c>
    </row>
    <row r="515" spans="1:8" ht="15.75" customHeight="1">
      <c r="A515" s="343"/>
      <c r="B515" s="65" t="s">
        <v>48</v>
      </c>
      <c r="C515" s="66"/>
      <c r="D515" s="66"/>
      <c r="E515" s="69"/>
      <c r="F515" s="67"/>
      <c r="G515" s="67"/>
      <c r="H515" s="68"/>
    </row>
    <row r="516" spans="1:8" ht="15.75" customHeight="1">
      <c r="A516" s="177">
        <v>1</v>
      </c>
      <c r="B516" s="48" t="s">
        <v>111</v>
      </c>
      <c r="C516" s="39">
        <f>SUM(C517:C517)</f>
        <v>240</v>
      </c>
      <c r="D516" s="39">
        <f>SUM(D517:D517)</f>
        <v>0</v>
      </c>
      <c r="E516" s="40">
        <f aca="true" t="shared" si="37" ref="E516:E525">F516/C516*1000</f>
        <v>4</v>
      </c>
      <c r="F516" s="41">
        <f>SUM(F517:F517)</f>
        <v>0.96</v>
      </c>
      <c r="G516" s="41">
        <f>SUM(G517:G517)</f>
        <v>0</v>
      </c>
      <c r="H516" s="42">
        <f>SUM(H517:H517)</f>
        <v>0</v>
      </c>
    </row>
    <row r="517" spans="1:8" ht="15.75" customHeight="1">
      <c r="A517" s="337"/>
      <c r="B517" s="334" t="s">
        <v>93</v>
      </c>
      <c r="C517" s="338">
        <v>240</v>
      </c>
      <c r="D517" s="338"/>
      <c r="E517" s="78">
        <f t="shared" si="37"/>
        <v>4</v>
      </c>
      <c r="F517" s="339">
        <v>0.96</v>
      </c>
      <c r="G517" s="339"/>
      <c r="H517" s="340"/>
    </row>
    <row r="518" spans="1:8" ht="15.75" customHeight="1">
      <c r="A518" s="183">
        <v>2</v>
      </c>
      <c r="B518" s="60" t="s">
        <v>33</v>
      </c>
      <c r="C518" s="61">
        <f>SUM(C519:C521)</f>
        <v>205</v>
      </c>
      <c r="D518" s="61">
        <f>SUM(D519:D521)</f>
        <v>0</v>
      </c>
      <c r="E518" s="70">
        <f t="shared" si="37"/>
        <v>4.317073170731708</v>
      </c>
      <c r="F518" s="72">
        <f>SUM(F519:F521)</f>
        <v>0.885</v>
      </c>
      <c r="G518" s="72">
        <f>SUM(G519:G521)</f>
        <v>0.885</v>
      </c>
      <c r="H518" s="73">
        <f>SUM(H519:H521)</f>
        <v>0</v>
      </c>
    </row>
    <row r="519" spans="1:8" ht="15.75" customHeight="1">
      <c r="A519" s="185"/>
      <c r="B519" s="43" t="s">
        <v>83</v>
      </c>
      <c r="C519" s="30">
        <v>35</v>
      </c>
      <c r="D519" s="30"/>
      <c r="E519" s="31">
        <f t="shared" si="37"/>
        <v>10</v>
      </c>
      <c r="F519" s="32">
        <v>0.35</v>
      </c>
      <c r="G519" s="32">
        <v>0.35</v>
      </c>
      <c r="H519" s="33"/>
    </row>
    <row r="520" spans="1:8" ht="15.75" customHeight="1">
      <c r="A520" s="419"/>
      <c r="B520" s="51" t="s">
        <v>85</v>
      </c>
      <c r="C520" s="35">
        <v>40</v>
      </c>
      <c r="D520" s="35"/>
      <c r="E520" s="52">
        <f t="shared" si="37"/>
        <v>0.375</v>
      </c>
      <c r="F520" s="36">
        <v>0.015</v>
      </c>
      <c r="G520" s="36">
        <v>0.015</v>
      </c>
      <c r="H520" s="37"/>
    </row>
    <row r="521" spans="1:8" ht="15.75" customHeight="1">
      <c r="A521" s="181"/>
      <c r="B521" s="59" t="s">
        <v>86</v>
      </c>
      <c r="C521" s="44">
        <v>130</v>
      </c>
      <c r="D521" s="44"/>
      <c r="E521" s="45">
        <f t="shared" si="37"/>
        <v>4</v>
      </c>
      <c r="F521" s="46">
        <v>0.52</v>
      </c>
      <c r="G521" s="46">
        <v>0.52</v>
      </c>
      <c r="H521" s="47"/>
    </row>
    <row r="522" spans="1:8" ht="15.75" customHeight="1">
      <c r="A522" s="183">
        <v>3</v>
      </c>
      <c r="B522" s="60" t="s">
        <v>21</v>
      </c>
      <c r="C522" s="61">
        <f>SUM(C523:C523)</f>
        <v>720</v>
      </c>
      <c r="D522" s="61">
        <f>SUM(D523:D523)</f>
        <v>0</v>
      </c>
      <c r="E522" s="70">
        <f t="shared" si="37"/>
        <v>10</v>
      </c>
      <c r="F522" s="72">
        <f>SUM(F523:F523)</f>
        <v>7.2</v>
      </c>
      <c r="G522" s="72">
        <f>SUM(G523:G523)</f>
        <v>0</v>
      </c>
      <c r="H522" s="73">
        <f>SUM(H523:H523)</f>
        <v>0</v>
      </c>
    </row>
    <row r="523" spans="1:8" ht="15.75" customHeight="1">
      <c r="A523" s="186"/>
      <c r="B523" s="59" t="s">
        <v>93</v>
      </c>
      <c r="C523" s="44">
        <v>720</v>
      </c>
      <c r="D523" s="44"/>
      <c r="E523" s="45">
        <f t="shared" si="37"/>
        <v>10</v>
      </c>
      <c r="F523" s="46">
        <v>7.2</v>
      </c>
      <c r="G523" s="46"/>
      <c r="H523" s="47"/>
    </row>
    <row r="524" spans="1:8" ht="15.75" customHeight="1">
      <c r="A524" s="183">
        <v>4</v>
      </c>
      <c r="B524" s="60" t="s">
        <v>24</v>
      </c>
      <c r="C524" s="61">
        <f>SUM(C525:C525)</f>
        <v>200</v>
      </c>
      <c r="D524" s="61">
        <f>SUM(D525:D525)</f>
        <v>0</v>
      </c>
      <c r="E524" s="70">
        <f t="shared" si="37"/>
        <v>10</v>
      </c>
      <c r="F524" s="72">
        <f>SUM(F525:F525)</f>
        <v>2</v>
      </c>
      <c r="G524" s="72">
        <f>SUM(G525:G525)</f>
        <v>2</v>
      </c>
      <c r="H524" s="73">
        <f>SUM(H525:H525)</f>
        <v>0</v>
      </c>
    </row>
    <row r="525" spans="1:8" ht="15.75" customHeight="1">
      <c r="A525" s="181"/>
      <c r="B525" s="59" t="s">
        <v>86</v>
      </c>
      <c r="C525" s="44">
        <v>200</v>
      </c>
      <c r="D525" s="44"/>
      <c r="E525" s="45">
        <f t="shared" si="37"/>
        <v>10</v>
      </c>
      <c r="F525" s="46">
        <v>2</v>
      </c>
      <c r="G525" s="46">
        <v>2</v>
      </c>
      <c r="H525" s="47"/>
    </row>
    <row r="526" spans="1:8" ht="15.75" customHeight="1">
      <c r="A526" s="183">
        <v>5</v>
      </c>
      <c r="B526" s="60" t="s">
        <v>74</v>
      </c>
      <c r="C526" s="61">
        <f>SUM(C527:C527)</f>
        <v>0</v>
      </c>
      <c r="D526" s="61">
        <f>SUM(D527:D527)</f>
        <v>0</v>
      </c>
      <c r="E526" s="70" t="e">
        <f aca="true" t="shared" si="38" ref="E526:E531">F526/C526*1000</f>
        <v>#DIV/0!</v>
      </c>
      <c r="F526" s="72">
        <f>SUM(F527:F527)</f>
        <v>0.07</v>
      </c>
      <c r="G526" s="72">
        <f>SUM(G527:G527)</f>
        <v>0.07</v>
      </c>
      <c r="H526" s="73">
        <f>SUM(H527:H527)</f>
        <v>0</v>
      </c>
    </row>
    <row r="527" spans="1:8" ht="15.75" customHeight="1">
      <c r="A527" s="186"/>
      <c r="B527" s="59" t="s">
        <v>85</v>
      </c>
      <c r="C527" s="44"/>
      <c r="D527" s="44"/>
      <c r="E527" s="45" t="e">
        <f t="shared" si="38"/>
        <v>#DIV/0!</v>
      </c>
      <c r="F527" s="46">
        <v>0.07</v>
      </c>
      <c r="G527" s="46">
        <v>0.07</v>
      </c>
      <c r="H527" s="47"/>
    </row>
    <row r="528" spans="1:8" ht="15.75" customHeight="1">
      <c r="A528" s="183">
        <v>6</v>
      </c>
      <c r="B528" s="60" t="s">
        <v>57</v>
      </c>
      <c r="C528" s="61">
        <f>SUM(C529)</f>
        <v>30</v>
      </c>
      <c r="D528" s="61">
        <f>SUM(D529)</f>
        <v>0</v>
      </c>
      <c r="E528" s="70">
        <f t="shared" si="38"/>
        <v>8</v>
      </c>
      <c r="F528" s="72">
        <f>SUM(F529)</f>
        <v>0.24</v>
      </c>
      <c r="G528" s="72">
        <f>SUM(G529)</f>
        <v>0.24</v>
      </c>
      <c r="H528" s="73">
        <f>SUM(H529)</f>
        <v>0</v>
      </c>
    </row>
    <row r="529" spans="1:8" ht="15.75" customHeight="1">
      <c r="A529" s="181"/>
      <c r="B529" s="59" t="s">
        <v>83</v>
      </c>
      <c r="C529" s="44">
        <v>30</v>
      </c>
      <c r="D529" s="44"/>
      <c r="E529" s="45">
        <f t="shared" si="38"/>
        <v>8</v>
      </c>
      <c r="F529" s="46">
        <v>0.24</v>
      </c>
      <c r="G529" s="46">
        <v>0.24</v>
      </c>
      <c r="H529" s="47"/>
    </row>
    <row r="530" spans="1:8" ht="15.75" customHeight="1">
      <c r="A530" s="183">
        <v>7</v>
      </c>
      <c r="B530" s="60" t="s">
        <v>37</v>
      </c>
      <c r="C530" s="61">
        <f>SUM(C531:C531)</f>
        <v>215</v>
      </c>
      <c r="D530" s="61">
        <f>SUM(D531:D531)</f>
        <v>0</v>
      </c>
      <c r="E530" s="70">
        <f t="shared" si="38"/>
        <v>16.64651162790698</v>
      </c>
      <c r="F530" s="72">
        <f>SUM(F531:F531)</f>
        <v>3.579</v>
      </c>
      <c r="G530" s="72">
        <f>SUM(G531:G531)</f>
        <v>0</v>
      </c>
      <c r="H530" s="73">
        <f>SUM(H531:H531)</f>
        <v>0</v>
      </c>
    </row>
    <row r="531" spans="1:8" ht="15.75" customHeight="1">
      <c r="A531" s="184"/>
      <c r="B531" s="171" t="s">
        <v>87</v>
      </c>
      <c r="C531" s="74">
        <v>215</v>
      </c>
      <c r="D531" s="74"/>
      <c r="E531" s="62">
        <f t="shared" si="38"/>
        <v>16.64651162790698</v>
      </c>
      <c r="F531" s="75">
        <v>3.579</v>
      </c>
      <c r="G531" s="75"/>
      <c r="H531" s="76"/>
    </row>
    <row r="532" spans="1:8" ht="15.75" customHeight="1">
      <c r="A532" s="216" t="s">
        <v>132</v>
      </c>
      <c r="B532" s="217" t="s">
        <v>103</v>
      </c>
      <c r="C532" s="219">
        <f>C530+C528+C526+C524+C522+C518+C516</f>
        <v>1610</v>
      </c>
      <c r="D532" s="219"/>
      <c r="E532" s="219"/>
      <c r="F532" s="218">
        <f>F530+F528+F526+F524+F522+F518+F516</f>
        <v>14.933999999999997</v>
      </c>
      <c r="G532" s="218">
        <f>G530+G528+G526+G524+G522+G518+G516</f>
        <v>3.1950000000000003</v>
      </c>
      <c r="H532" s="218">
        <f>H530+H528+H526+H524+H522+H518+H516</f>
        <v>0</v>
      </c>
    </row>
    <row r="533" spans="1:8" ht="15.75" customHeight="1">
      <c r="A533" s="343"/>
      <c r="B533" s="65" t="s">
        <v>45</v>
      </c>
      <c r="C533" s="66"/>
      <c r="D533" s="66"/>
      <c r="E533" s="69"/>
      <c r="F533" s="67"/>
      <c r="G533" s="67"/>
      <c r="H533" s="68"/>
    </row>
    <row r="534" spans="1:8" ht="15.75" customHeight="1">
      <c r="A534" s="183">
        <v>1</v>
      </c>
      <c r="B534" s="60" t="s">
        <v>64</v>
      </c>
      <c r="C534" s="61">
        <f>SUM(C535)</f>
        <v>9</v>
      </c>
      <c r="D534" s="61">
        <f>SUM(D535)</f>
        <v>0</v>
      </c>
      <c r="E534" s="70">
        <f aca="true" t="shared" si="39" ref="E534:E539">F534/C534*1000</f>
        <v>66.66666666666667</v>
      </c>
      <c r="F534" s="72">
        <f>SUM(F535)</f>
        <v>0.6</v>
      </c>
      <c r="G534" s="72">
        <f>SUM(G535)</f>
        <v>0.6</v>
      </c>
      <c r="H534" s="73">
        <f>SUM(H535)</f>
        <v>0</v>
      </c>
    </row>
    <row r="535" spans="1:8" ht="15.75" customHeight="1">
      <c r="A535" s="181"/>
      <c r="B535" s="59" t="s">
        <v>86</v>
      </c>
      <c r="C535" s="44">
        <v>9</v>
      </c>
      <c r="D535" s="44"/>
      <c r="E535" s="45">
        <f t="shared" si="39"/>
        <v>66.66666666666667</v>
      </c>
      <c r="F535" s="46">
        <v>0.6</v>
      </c>
      <c r="G535" s="46">
        <v>0.6</v>
      </c>
      <c r="H535" s="47"/>
    </row>
    <row r="536" spans="1:8" ht="15.75" customHeight="1">
      <c r="A536" s="177">
        <v>2</v>
      </c>
      <c r="B536" s="48" t="s">
        <v>152</v>
      </c>
      <c r="C536" s="39">
        <f>SUM(C537:C537)</f>
        <v>0</v>
      </c>
      <c r="D536" s="39">
        <f>SUM(D537:D537)</f>
        <v>0</v>
      </c>
      <c r="E536" s="40" t="e">
        <f t="shared" si="39"/>
        <v>#DIV/0!</v>
      </c>
      <c r="F536" s="41">
        <f>SUM(F537:F537)</f>
        <v>1.213</v>
      </c>
      <c r="G536" s="41">
        <f>SUM(G537:G537)</f>
        <v>1.213</v>
      </c>
      <c r="H536" s="42">
        <f>SUM(H537:H537)</f>
        <v>0</v>
      </c>
    </row>
    <row r="537" spans="1:11" ht="15.75" customHeight="1">
      <c r="A537" s="181"/>
      <c r="B537" s="59" t="s">
        <v>85</v>
      </c>
      <c r="C537" s="44"/>
      <c r="D537" s="44"/>
      <c r="E537" s="45" t="e">
        <f t="shared" si="39"/>
        <v>#DIV/0!</v>
      </c>
      <c r="F537" s="46">
        <v>1.213</v>
      </c>
      <c r="G537" s="46">
        <v>1.213</v>
      </c>
      <c r="H537" s="47"/>
      <c r="J537" s="6"/>
      <c r="K537" s="6"/>
    </row>
    <row r="538" spans="1:8" ht="15.75" customHeight="1">
      <c r="A538" s="183">
        <v>3</v>
      </c>
      <c r="B538" s="60" t="s">
        <v>206</v>
      </c>
      <c r="C538" s="61">
        <f>SUM(C539:C539)</f>
        <v>0</v>
      </c>
      <c r="D538" s="61">
        <f>SUM(D539:D539)</f>
        <v>0</v>
      </c>
      <c r="E538" s="70" t="e">
        <f t="shared" si="39"/>
        <v>#DIV/0!</v>
      </c>
      <c r="F538" s="72">
        <f>SUM(F539:F539)</f>
        <v>0.235</v>
      </c>
      <c r="G538" s="72">
        <f>SUM(G539:G539)</f>
        <v>0.235</v>
      </c>
      <c r="H538" s="73">
        <f>SUM(H539:H539)</f>
        <v>0</v>
      </c>
    </row>
    <row r="539" spans="1:8" ht="15.75" customHeight="1">
      <c r="A539" s="181"/>
      <c r="B539" s="59" t="s">
        <v>85</v>
      </c>
      <c r="C539" s="44"/>
      <c r="D539" s="44"/>
      <c r="E539" s="45" t="e">
        <f t="shared" si="39"/>
        <v>#DIV/0!</v>
      </c>
      <c r="F539" s="46">
        <v>0.235</v>
      </c>
      <c r="G539" s="46">
        <v>0.235</v>
      </c>
      <c r="H539" s="47">
        <v>0</v>
      </c>
    </row>
    <row r="540" spans="1:8" ht="15.75" customHeight="1" thickBot="1">
      <c r="A540" s="208" t="s">
        <v>132</v>
      </c>
      <c r="B540" s="209" t="s">
        <v>102</v>
      </c>
      <c r="C540" s="210">
        <f>C534+C536+C538</f>
        <v>9</v>
      </c>
      <c r="D540" s="210"/>
      <c r="E540" s="210"/>
      <c r="F540" s="210">
        <f>F534+F536+F538</f>
        <v>2.048</v>
      </c>
      <c r="G540" s="210">
        <f>G534+G536+G538</f>
        <v>2.048</v>
      </c>
      <c r="H540" s="308">
        <f>H534+H536+H538</f>
        <v>0</v>
      </c>
    </row>
    <row r="541" spans="1:8" ht="15.75" customHeight="1" thickBot="1">
      <c r="A541" s="187" t="s">
        <v>132</v>
      </c>
      <c r="B541" s="167" t="s">
        <v>68</v>
      </c>
      <c r="C541" s="168">
        <f>C540+C532+C514</f>
        <v>2174</v>
      </c>
      <c r="D541" s="168">
        <f>D540+D532+D514</f>
        <v>0</v>
      </c>
      <c r="E541" s="169"/>
      <c r="F541" s="173">
        <f>F540+F532+F514</f>
        <v>48.092</v>
      </c>
      <c r="G541" s="173">
        <f>G540+G532+G514</f>
        <v>34.035000000000004</v>
      </c>
      <c r="H541" s="174">
        <f>H540+H532+H514</f>
        <v>2.318</v>
      </c>
    </row>
    <row r="542" spans="1:8" ht="15.75" customHeight="1" thickBot="1">
      <c r="A542" s="279" t="s">
        <v>117</v>
      </c>
      <c r="B542" s="280" t="s">
        <v>77</v>
      </c>
      <c r="C542" s="281"/>
      <c r="D542" s="281"/>
      <c r="E542" s="282"/>
      <c r="F542" s="283"/>
      <c r="G542" s="283"/>
      <c r="H542" s="284"/>
    </row>
    <row r="543" spans="1:8" ht="15.75" customHeight="1">
      <c r="A543" s="179"/>
      <c r="B543" s="16" t="s">
        <v>47</v>
      </c>
      <c r="C543" s="21"/>
      <c r="D543" s="21"/>
      <c r="E543" s="21"/>
      <c r="F543" s="22"/>
      <c r="G543" s="22"/>
      <c r="H543" s="23"/>
    </row>
    <row r="544" spans="1:8" ht="15.75" customHeight="1">
      <c r="A544" s="177">
        <v>1</v>
      </c>
      <c r="B544" s="50" t="s">
        <v>52</v>
      </c>
      <c r="C544" s="39">
        <f>SUM(C545)</f>
        <v>80</v>
      </c>
      <c r="D544" s="39">
        <f>SUM(D545)</f>
        <v>0</v>
      </c>
      <c r="E544" s="58">
        <f aca="true" t="shared" si="40" ref="E544:E549">F544/C544*1000</f>
        <v>2.3125</v>
      </c>
      <c r="F544" s="41">
        <f>SUM(F545)</f>
        <v>0.185</v>
      </c>
      <c r="G544" s="41">
        <f>SUM(G545)</f>
        <v>0.185</v>
      </c>
      <c r="H544" s="42">
        <f>SUM(H545)</f>
        <v>0</v>
      </c>
    </row>
    <row r="545" spans="1:8" ht="15.75" customHeight="1">
      <c r="A545" s="181"/>
      <c r="B545" s="49" t="s">
        <v>86</v>
      </c>
      <c r="C545" s="44">
        <v>80</v>
      </c>
      <c r="D545" s="44"/>
      <c r="E545" s="45">
        <f t="shared" si="40"/>
        <v>2.3125</v>
      </c>
      <c r="F545" s="46">
        <v>0.185</v>
      </c>
      <c r="G545" s="46">
        <v>0.185</v>
      </c>
      <c r="H545" s="47"/>
    </row>
    <row r="546" spans="1:8" ht="15.75" customHeight="1">
      <c r="A546" s="177">
        <v>2</v>
      </c>
      <c r="B546" s="48" t="s">
        <v>43</v>
      </c>
      <c r="C546" s="39">
        <f>SUM(C547:C547)</f>
        <v>0</v>
      </c>
      <c r="D546" s="39">
        <f>SUM(D547:D547)</f>
        <v>0</v>
      </c>
      <c r="E546" s="40" t="e">
        <f t="shared" si="40"/>
        <v>#DIV/0!</v>
      </c>
      <c r="F546" s="41">
        <f>SUM(F547:F547)</f>
        <v>2.133</v>
      </c>
      <c r="G546" s="41">
        <f>SUM(G547:G547)</f>
        <v>2.133</v>
      </c>
      <c r="H546" s="42">
        <f>SUM(H547:H547)</f>
        <v>0</v>
      </c>
    </row>
    <row r="547" spans="1:8" ht="15.75" customHeight="1">
      <c r="A547" s="181"/>
      <c r="B547" s="59" t="s">
        <v>85</v>
      </c>
      <c r="C547" s="44"/>
      <c r="D547" s="44"/>
      <c r="E547" s="45" t="e">
        <f t="shared" si="40"/>
        <v>#DIV/0!</v>
      </c>
      <c r="F547" s="46">
        <v>2.133</v>
      </c>
      <c r="G547" s="46">
        <v>2.133</v>
      </c>
      <c r="H547" s="47"/>
    </row>
    <row r="548" spans="1:8" ht="15.75" customHeight="1">
      <c r="A548" s="177">
        <v>3</v>
      </c>
      <c r="B548" s="50" t="s">
        <v>82</v>
      </c>
      <c r="C548" s="39">
        <f>SUM(C549)</f>
        <v>20</v>
      </c>
      <c r="D548" s="39">
        <f>SUM(D549)</f>
        <v>0</v>
      </c>
      <c r="E548" s="40">
        <f t="shared" si="40"/>
        <v>7.2</v>
      </c>
      <c r="F548" s="41">
        <f>SUM(F549)</f>
        <v>0.144</v>
      </c>
      <c r="G548" s="41">
        <f>SUM(G549)</f>
        <v>0.144</v>
      </c>
      <c r="H548" s="42">
        <f>SUM(H549)</f>
        <v>0</v>
      </c>
    </row>
    <row r="549" spans="1:8" ht="15.75" customHeight="1">
      <c r="A549" s="181"/>
      <c r="B549" s="273" t="s">
        <v>86</v>
      </c>
      <c r="C549" s="44">
        <v>20</v>
      </c>
      <c r="D549" s="44"/>
      <c r="E549" s="45">
        <f t="shared" si="40"/>
        <v>7.2</v>
      </c>
      <c r="F549" s="46">
        <v>0.144</v>
      </c>
      <c r="G549" s="46">
        <v>0.144</v>
      </c>
      <c r="H549" s="47"/>
    </row>
    <row r="550" spans="1:8" ht="15.75" customHeight="1">
      <c r="A550" s="177">
        <v>4</v>
      </c>
      <c r="B550" s="48" t="s">
        <v>18</v>
      </c>
      <c r="C550" s="39">
        <f>SUM(C552:C552)</f>
        <v>84</v>
      </c>
      <c r="D550" s="39">
        <f>SUM(D552:D552)</f>
        <v>0</v>
      </c>
      <c r="E550" s="40">
        <f aca="true" t="shared" si="41" ref="E550:E556">F550/C550*1000</f>
        <v>50.36904761904762</v>
      </c>
      <c r="F550" s="41">
        <f>SUM(F551:F552)</f>
        <v>4.231</v>
      </c>
      <c r="G550" s="41">
        <f>SUM(G551:G552)</f>
        <v>3.696</v>
      </c>
      <c r="H550" s="42">
        <f>SUM(H551:H552)</f>
        <v>0</v>
      </c>
    </row>
    <row r="551" spans="1:8" ht="15.75" customHeight="1">
      <c r="A551" s="184"/>
      <c r="B551" s="171" t="s">
        <v>85</v>
      </c>
      <c r="C551" s="74"/>
      <c r="D551" s="74"/>
      <c r="E551" s="62"/>
      <c r="F551" s="75">
        <v>0.535</v>
      </c>
      <c r="G551" s="75"/>
      <c r="H551" s="76"/>
    </row>
    <row r="552" spans="1:8" ht="15.75" customHeight="1">
      <c r="A552" s="344"/>
      <c r="B552" s="43" t="s">
        <v>86</v>
      </c>
      <c r="C552" s="30">
        <v>84</v>
      </c>
      <c r="D552" s="30"/>
      <c r="E552" s="31">
        <f t="shared" si="41"/>
        <v>44.00000000000001</v>
      </c>
      <c r="F552" s="32">
        <v>3.696</v>
      </c>
      <c r="G552" s="32">
        <v>3.696</v>
      </c>
      <c r="H552" s="33"/>
    </row>
    <row r="553" spans="1:8" ht="15.75" customHeight="1">
      <c r="A553" s="177">
        <v>5</v>
      </c>
      <c r="B553" s="48" t="s">
        <v>19</v>
      </c>
      <c r="C553" s="39">
        <f>SUM(C554)</f>
        <v>1150</v>
      </c>
      <c r="D553" s="39">
        <f>SUM(D554)</f>
        <v>0</v>
      </c>
      <c r="E553" s="40">
        <f t="shared" si="41"/>
        <v>17</v>
      </c>
      <c r="F553" s="41">
        <f>SUM(F554)</f>
        <v>19.55</v>
      </c>
      <c r="G553" s="41">
        <f>SUM(G554)</f>
        <v>19.55</v>
      </c>
      <c r="H553" s="42">
        <f>SUM(H554)</f>
        <v>0</v>
      </c>
    </row>
    <row r="554" spans="1:8" ht="15.75" customHeight="1">
      <c r="A554" s="181"/>
      <c r="B554" s="59" t="s">
        <v>86</v>
      </c>
      <c r="C554" s="44">
        <v>1150</v>
      </c>
      <c r="D554" s="44"/>
      <c r="E554" s="45">
        <f t="shared" si="41"/>
        <v>17</v>
      </c>
      <c r="F554" s="46">
        <v>19.55</v>
      </c>
      <c r="G554" s="46">
        <v>19.55</v>
      </c>
      <c r="H554" s="47"/>
    </row>
    <row r="555" spans="1:8" ht="15.75" customHeight="1">
      <c r="A555" s="177">
        <v>6</v>
      </c>
      <c r="B555" s="48" t="s">
        <v>44</v>
      </c>
      <c r="C555" s="39">
        <f>SUM(C556:C556)</f>
        <v>0</v>
      </c>
      <c r="D555" s="39">
        <f>SUM(D556:D556)</f>
        <v>0</v>
      </c>
      <c r="E555" s="40" t="e">
        <f t="shared" si="41"/>
        <v>#DIV/0!</v>
      </c>
      <c r="F555" s="41">
        <f>SUM(F556:F556)</f>
        <v>8.334</v>
      </c>
      <c r="G555" s="41">
        <f>SUM(G556:G556)</f>
        <v>8.334</v>
      </c>
      <c r="H555" s="42">
        <f>SUM(H556:H556)</f>
        <v>0</v>
      </c>
    </row>
    <row r="556" spans="1:11" ht="15.75" customHeight="1">
      <c r="A556" s="181"/>
      <c r="B556" s="59" t="s">
        <v>85</v>
      </c>
      <c r="C556" s="44"/>
      <c r="D556" s="44"/>
      <c r="E556" s="45" t="e">
        <f t="shared" si="41"/>
        <v>#DIV/0!</v>
      </c>
      <c r="F556" s="46">
        <v>8.334</v>
      </c>
      <c r="G556" s="46">
        <v>8.334</v>
      </c>
      <c r="H556" s="47"/>
      <c r="J556" s="6"/>
      <c r="K556" s="6"/>
    </row>
    <row r="557" spans="1:8" ht="15.75" customHeight="1">
      <c r="A557" s="205" t="s">
        <v>117</v>
      </c>
      <c r="B557" s="206" t="s">
        <v>101</v>
      </c>
      <c r="C557" s="207">
        <f>C544+C546+C548+C550+C553+C555</f>
        <v>1334</v>
      </c>
      <c r="D557" s="207">
        <v>0</v>
      </c>
      <c r="E557" s="382"/>
      <c r="F557" s="207">
        <f>F544+F546+F548+F550+F553+F555</f>
        <v>34.577</v>
      </c>
      <c r="G557" s="207">
        <f>G544+G546+G548+G550+G553+G555</f>
        <v>34.042</v>
      </c>
      <c r="H557" s="290">
        <f>H544+H546+H548+H550+H553+H555</f>
        <v>0</v>
      </c>
    </row>
    <row r="558" spans="1:8" ht="15.75" customHeight="1">
      <c r="A558" s="343"/>
      <c r="B558" s="65" t="s">
        <v>48</v>
      </c>
      <c r="C558" s="66"/>
      <c r="D558" s="66"/>
      <c r="E558" s="69"/>
      <c r="F558" s="67"/>
      <c r="G558" s="67"/>
      <c r="H558" s="68"/>
    </row>
    <row r="559" spans="1:8" ht="15.75" customHeight="1">
      <c r="A559" s="177">
        <v>1</v>
      </c>
      <c r="B559" s="48" t="s">
        <v>21</v>
      </c>
      <c r="C559" s="39">
        <f>SUM(C560:C560)</f>
        <v>0</v>
      </c>
      <c r="D559" s="39">
        <f>SUM(D560:D560)</f>
        <v>0</v>
      </c>
      <c r="E559" s="40" t="e">
        <f aca="true" t="shared" si="42" ref="E559:E566">F559/C559*1000</f>
        <v>#DIV/0!</v>
      </c>
      <c r="F559" s="41">
        <f>SUM(F560:F560)</f>
        <v>5.3</v>
      </c>
      <c r="G559" s="41">
        <f>SUM(G560:G560)</f>
        <v>0</v>
      </c>
      <c r="H559" s="42">
        <f>SUM(H560:H560)</f>
        <v>0</v>
      </c>
    </row>
    <row r="560" spans="1:8" ht="15.75" customHeight="1">
      <c r="A560" s="181"/>
      <c r="B560" s="59" t="s">
        <v>85</v>
      </c>
      <c r="C560" s="44"/>
      <c r="D560" s="44"/>
      <c r="E560" s="45" t="e">
        <f t="shared" si="42"/>
        <v>#DIV/0!</v>
      </c>
      <c r="F560" s="46">
        <v>5.3</v>
      </c>
      <c r="G560" s="46"/>
      <c r="H560" s="47"/>
    </row>
    <row r="561" spans="1:8" ht="15.75" customHeight="1">
      <c r="A561" s="177">
        <v>2</v>
      </c>
      <c r="B561" s="48" t="s">
        <v>120</v>
      </c>
      <c r="C561" s="39">
        <f>SUM(C562:C562)</f>
        <v>0</v>
      </c>
      <c r="D561" s="39">
        <f>SUM(D562:D562)</f>
        <v>0</v>
      </c>
      <c r="E561" s="40" t="e">
        <f>F561/C561*1000</f>
        <v>#DIV/0!</v>
      </c>
      <c r="F561" s="41">
        <f>SUM(F562:F562)</f>
        <v>1.436</v>
      </c>
      <c r="G561" s="41">
        <f>SUM(G562:G562)</f>
        <v>1.436</v>
      </c>
      <c r="H561" s="42">
        <f>SUM(H562:H562)</f>
        <v>0</v>
      </c>
    </row>
    <row r="562" spans="1:8" ht="15.75" customHeight="1">
      <c r="A562" s="181"/>
      <c r="B562" s="59" t="s">
        <v>85</v>
      </c>
      <c r="C562" s="44"/>
      <c r="D562" s="44"/>
      <c r="E562" s="45" t="e">
        <f>F562/C562*1000</f>
        <v>#DIV/0!</v>
      </c>
      <c r="F562" s="46">
        <v>1.436</v>
      </c>
      <c r="G562" s="46">
        <v>1.436</v>
      </c>
      <c r="H562" s="47"/>
    </row>
    <row r="563" spans="1:8" ht="15.75" customHeight="1">
      <c r="A563" s="177">
        <v>3</v>
      </c>
      <c r="B563" s="48" t="s">
        <v>33</v>
      </c>
      <c r="C563" s="39">
        <f>SUM(C564:C564)</f>
        <v>0</v>
      </c>
      <c r="D563" s="39">
        <f>SUM(D564:D564)</f>
        <v>0</v>
      </c>
      <c r="E563" s="40" t="e">
        <f t="shared" si="42"/>
        <v>#DIV/0!</v>
      </c>
      <c r="F563" s="41">
        <f>SUM(F564:F564)</f>
        <v>0.277</v>
      </c>
      <c r="G563" s="41">
        <f>SUM(G564:G564)</f>
        <v>0.277</v>
      </c>
      <c r="H563" s="42">
        <f>SUM(H564:H564)</f>
        <v>0</v>
      </c>
    </row>
    <row r="564" spans="1:8" ht="15.75" customHeight="1">
      <c r="A564" s="181"/>
      <c r="B564" s="59" t="s">
        <v>85</v>
      </c>
      <c r="C564" s="44"/>
      <c r="D564" s="44"/>
      <c r="E564" s="45" t="e">
        <f t="shared" si="42"/>
        <v>#DIV/0!</v>
      </c>
      <c r="F564" s="46">
        <v>0.277</v>
      </c>
      <c r="G564" s="46">
        <v>0.277</v>
      </c>
      <c r="H564" s="47"/>
    </row>
    <row r="565" spans="1:8" ht="15.75" customHeight="1">
      <c r="A565" s="177">
        <v>4</v>
      </c>
      <c r="B565" s="48" t="s">
        <v>22</v>
      </c>
      <c r="C565" s="39">
        <f>SUM(C566:C566)</f>
        <v>0</v>
      </c>
      <c r="D565" s="39">
        <f>SUM(D566:D566)</f>
        <v>0</v>
      </c>
      <c r="E565" s="40" t="e">
        <f t="shared" si="42"/>
        <v>#DIV/0!</v>
      </c>
      <c r="F565" s="41">
        <f>SUM(F566:F566)</f>
        <v>0.65</v>
      </c>
      <c r="G565" s="41">
        <f>SUM(G566:G566)</f>
        <v>0.65</v>
      </c>
      <c r="H565" s="42">
        <f>SUM(H566:H566)</f>
        <v>0</v>
      </c>
    </row>
    <row r="566" spans="1:8" ht="15.75" customHeight="1">
      <c r="A566" s="181"/>
      <c r="B566" s="59" t="s">
        <v>85</v>
      </c>
      <c r="C566" s="44"/>
      <c r="D566" s="44"/>
      <c r="E566" s="45" t="e">
        <f t="shared" si="42"/>
        <v>#DIV/0!</v>
      </c>
      <c r="F566" s="46">
        <v>0.65</v>
      </c>
      <c r="G566" s="46">
        <v>0.65</v>
      </c>
      <c r="H566" s="47"/>
    </row>
    <row r="567" spans="1:8" ht="15.75" customHeight="1">
      <c r="A567" s="317" t="s">
        <v>117</v>
      </c>
      <c r="B567" s="318" t="s">
        <v>103</v>
      </c>
      <c r="C567" s="322">
        <f>C559+C561+C563+C565</f>
        <v>0</v>
      </c>
      <c r="D567" s="322"/>
      <c r="E567" s="322"/>
      <c r="F567" s="323">
        <f>F559+F561+F563+F565</f>
        <v>7.663</v>
      </c>
      <c r="G567" s="323">
        <f>G559+G561+G563+G565</f>
        <v>2.363</v>
      </c>
      <c r="H567" s="324">
        <f>H559+H561+H563+H565</f>
        <v>0</v>
      </c>
    </row>
    <row r="568" spans="1:8" ht="15.75" customHeight="1">
      <c r="A568" s="343"/>
      <c r="B568" s="65" t="s">
        <v>45</v>
      </c>
      <c r="C568" s="66"/>
      <c r="D568" s="66"/>
      <c r="E568" s="69"/>
      <c r="F568" s="67"/>
      <c r="G568" s="67"/>
      <c r="H568" s="68"/>
    </row>
    <row r="569" spans="1:8" ht="15.75" customHeight="1">
      <c r="A569" s="183">
        <v>1</v>
      </c>
      <c r="B569" s="60" t="s">
        <v>99</v>
      </c>
      <c r="C569" s="61">
        <f>SUM(C570)</f>
        <v>10</v>
      </c>
      <c r="D569" s="61">
        <f>SUM(D570)</f>
        <v>0</v>
      </c>
      <c r="E569" s="70">
        <f aca="true" t="shared" si="43" ref="E569:E576">F569/C569*1000</f>
        <v>1.6</v>
      </c>
      <c r="F569" s="72">
        <f>SUM(F570)</f>
        <v>0.016</v>
      </c>
      <c r="G569" s="72">
        <f>SUM(G570)</f>
        <v>0.016</v>
      </c>
      <c r="H569" s="73">
        <f>SUM(H570)</f>
        <v>0</v>
      </c>
    </row>
    <row r="570" spans="1:8" ht="15.75" customHeight="1">
      <c r="A570" s="181"/>
      <c r="B570" s="59" t="s">
        <v>86</v>
      </c>
      <c r="C570" s="44">
        <v>10</v>
      </c>
      <c r="D570" s="44"/>
      <c r="E570" s="45">
        <f t="shared" si="43"/>
        <v>1.6</v>
      </c>
      <c r="F570" s="46">
        <v>0.016</v>
      </c>
      <c r="G570" s="46">
        <v>0.016</v>
      </c>
      <c r="H570" s="47"/>
    </row>
    <row r="571" spans="1:8" ht="15.75" customHeight="1">
      <c r="A571" s="177">
        <v>2</v>
      </c>
      <c r="B571" s="48" t="s">
        <v>56</v>
      </c>
      <c r="C571" s="39">
        <f>SUM(C572:C572)</f>
        <v>0</v>
      </c>
      <c r="D571" s="39">
        <f>SUM(D572:D572)</f>
        <v>0</v>
      </c>
      <c r="E571" s="40" t="e">
        <f t="shared" si="43"/>
        <v>#DIV/0!</v>
      </c>
      <c r="F571" s="41">
        <f>SUM(F572:F572)</f>
        <v>0.848</v>
      </c>
      <c r="G571" s="41">
        <f>SUM(G572:G572)</f>
        <v>0.37</v>
      </c>
      <c r="H571" s="42">
        <f>SUM(H572:H572)</f>
        <v>0</v>
      </c>
    </row>
    <row r="572" spans="1:8" ht="15.75" customHeight="1">
      <c r="A572" s="181"/>
      <c r="B572" s="59" t="s">
        <v>85</v>
      </c>
      <c r="C572" s="44"/>
      <c r="D572" s="44"/>
      <c r="E572" s="45" t="e">
        <f t="shared" si="43"/>
        <v>#DIV/0!</v>
      </c>
      <c r="F572" s="46">
        <v>0.848</v>
      </c>
      <c r="G572" s="46">
        <v>0.37</v>
      </c>
      <c r="H572" s="47"/>
    </row>
    <row r="573" spans="1:8" ht="15.75" customHeight="1">
      <c r="A573" s="177">
        <v>3</v>
      </c>
      <c r="B573" s="48" t="s">
        <v>79</v>
      </c>
      <c r="C573" s="39">
        <f>SUM(C574:C574)</f>
        <v>0</v>
      </c>
      <c r="D573" s="39">
        <f>SUM(D574:D574)</f>
        <v>0</v>
      </c>
      <c r="E573" s="40" t="e">
        <f t="shared" si="43"/>
        <v>#DIV/0!</v>
      </c>
      <c r="F573" s="41">
        <f>SUM(F574:F574)</f>
        <v>1.715</v>
      </c>
      <c r="G573" s="41">
        <f>SUM(G574:G574)</f>
        <v>1.715</v>
      </c>
      <c r="H573" s="42">
        <f>SUM(H574:H574)</f>
        <v>0</v>
      </c>
    </row>
    <row r="574" spans="1:8" ht="15.75" customHeight="1">
      <c r="A574" s="181"/>
      <c r="B574" s="59" t="s">
        <v>85</v>
      </c>
      <c r="C574" s="44"/>
      <c r="D574" s="44"/>
      <c r="E574" s="45" t="e">
        <f t="shared" si="43"/>
        <v>#DIV/0!</v>
      </c>
      <c r="F574" s="46">
        <v>1.715</v>
      </c>
      <c r="G574" s="46">
        <v>1.715</v>
      </c>
      <c r="H574" s="47"/>
    </row>
    <row r="575" spans="1:8" ht="15.75" customHeight="1">
      <c r="A575" s="177">
        <v>4</v>
      </c>
      <c r="B575" s="48" t="s">
        <v>8</v>
      </c>
      <c r="C575" s="39">
        <f>SUM(C576:C576)</f>
        <v>0</v>
      </c>
      <c r="D575" s="39">
        <f>SUM(D576:D576)</f>
        <v>0</v>
      </c>
      <c r="E575" s="40" t="e">
        <f t="shared" si="43"/>
        <v>#DIV/0!</v>
      </c>
      <c r="F575" s="41">
        <f>SUM(F576:F576)</f>
        <v>2.855</v>
      </c>
      <c r="G575" s="41">
        <f>SUM(G576:G576)</f>
        <v>2.855</v>
      </c>
      <c r="H575" s="42">
        <f>SUM(H576:H576)</f>
        <v>0</v>
      </c>
    </row>
    <row r="576" spans="1:8" ht="15.75" customHeight="1" thickBot="1">
      <c r="A576" s="181"/>
      <c r="B576" s="59" t="s">
        <v>85</v>
      </c>
      <c r="C576" s="44"/>
      <c r="D576" s="44"/>
      <c r="E576" s="45" t="e">
        <f t="shared" si="43"/>
        <v>#DIV/0!</v>
      </c>
      <c r="F576" s="46">
        <v>2.855</v>
      </c>
      <c r="G576" s="46">
        <v>2.855</v>
      </c>
      <c r="H576" s="47"/>
    </row>
    <row r="577" spans="1:8" ht="15.75" customHeight="1" thickBot="1">
      <c r="A577" s="315" t="s">
        <v>117</v>
      </c>
      <c r="B577" s="316" t="s">
        <v>102</v>
      </c>
      <c r="C577" s="325">
        <f>C569+C571+C573+C575</f>
        <v>10</v>
      </c>
      <c r="D577" s="325">
        <f>D569+D571+D573+D575</f>
        <v>0</v>
      </c>
      <c r="E577" s="325"/>
      <c r="F577" s="358">
        <f>F569+F571+F573+F575</f>
        <v>5.434</v>
      </c>
      <c r="G577" s="358">
        <f>G569+G571+G573+G575</f>
        <v>4.9559999999999995</v>
      </c>
      <c r="H577" s="326">
        <f>H569+H571+H573+H575</f>
        <v>0</v>
      </c>
    </row>
    <row r="578" spans="1:8" ht="15.75" customHeight="1" thickBot="1">
      <c r="A578" s="187" t="s">
        <v>117</v>
      </c>
      <c r="B578" s="167" t="s">
        <v>179</v>
      </c>
      <c r="C578" s="168">
        <f>C577+C567+C557</f>
        <v>1344</v>
      </c>
      <c r="D578" s="168">
        <f>D577+D567+D557</f>
        <v>0</v>
      </c>
      <c r="E578" s="169"/>
      <c r="F578" s="173">
        <f>F577+F567+F557</f>
        <v>47.674</v>
      </c>
      <c r="G578" s="173">
        <f>G577+G567+G557</f>
        <v>41.361000000000004</v>
      </c>
      <c r="H578" s="174">
        <f>H577+H567+H557</f>
        <v>0</v>
      </c>
    </row>
    <row r="579" spans="1:8" ht="15.75" customHeight="1">
      <c r="A579" s="342" t="s">
        <v>189</v>
      </c>
      <c r="B579" s="16" t="s">
        <v>92</v>
      </c>
      <c r="C579" s="17"/>
      <c r="D579" s="17"/>
      <c r="E579" s="17"/>
      <c r="F579" s="18"/>
      <c r="G579" s="18"/>
      <c r="H579" s="19"/>
    </row>
    <row r="580" spans="1:8" ht="15" customHeight="1">
      <c r="A580" s="343"/>
      <c r="B580" s="65" t="s">
        <v>47</v>
      </c>
      <c r="C580" s="66"/>
      <c r="D580" s="66"/>
      <c r="E580" s="66"/>
      <c r="F580" s="67"/>
      <c r="G580" s="67"/>
      <c r="H580" s="68"/>
    </row>
    <row r="581" spans="1:8" ht="15" customHeight="1">
      <c r="A581" s="177">
        <v>1</v>
      </c>
      <c r="B581" s="48" t="s">
        <v>43</v>
      </c>
      <c r="C581" s="39">
        <f>SUM(C582:C582)</f>
        <v>0</v>
      </c>
      <c r="D581" s="39">
        <f>SUM(D582:D582)</f>
        <v>0</v>
      </c>
      <c r="E581" s="40" t="e">
        <f>F581/C581*1000</f>
        <v>#DIV/0!</v>
      </c>
      <c r="F581" s="41">
        <f>SUM(F582:F582)</f>
        <v>0.185</v>
      </c>
      <c r="G581" s="41">
        <f>SUM(G582:G582)</f>
        <v>0.185</v>
      </c>
      <c r="H581" s="42">
        <f>SUM(H582:H582)</f>
        <v>0</v>
      </c>
    </row>
    <row r="582" spans="1:8" ht="15" customHeight="1">
      <c r="A582" s="181"/>
      <c r="B582" s="59" t="s">
        <v>85</v>
      </c>
      <c r="C582" s="44"/>
      <c r="D582" s="44"/>
      <c r="E582" s="45" t="e">
        <f>F582/C582*1000</f>
        <v>#DIV/0!</v>
      </c>
      <c r="F582" s="46">
        <v>0.185</v>
      </c>
      <c r="G582" s="46">
        <v>0.185</v>
      </c>
      <c r="H582" s="47"/>
    </row>
    <row r="583" spans="1:8" ht="15" customHeight="1">
      <c r="A583" s="177">
        <v>2</v>
      </c>
      <c r="B583" s="48" t="s">
        <v>44</v>
      </c>
      <c r="C583" s="39">
        <f>SUM(C584:C584)</f>
        <v>0</v>
      </c>
      <c r="D583" s="39">
        <f>SUM(D584:D584)</f>
        <v>0</v>
      </c>
      <c r="E583" s="40" t="e">
        <f>F583/C583*1000</f>
        <v>#DIV/0!</v>
      </c>
      <c r="F583" s="41">
        <f>SUM(F584:F584)</f>
        <v>0.846</v>
      </c>
      <c r="G583" s="41">
        <f>SUM(G584:G584)</f>
        <v>0.846</v>
      </c>
      <c r="H583" s="42">
        <f>SUM(H584:H584)</f>
        <v>0</v>
      </c>
    </row>
    <row r="584" spans="1:8" ht="15" customHeight="1">
      <c r="A584" s="181"/>
      <c r="B584" s="59" t="s">
        <v>85</v>
      </c>
      <c r="C584" s="44"/>
      <c r="D584" s="44"/>
      <c r="E584" s="45" t="e">
        <f>F584/C584*1000</f>
        <v>#DIV/0!</v>
      </c>
      <c r="F584" s="46">
        <v>0.846</v>
      </c>
      <c r="G584" s="46">
        <v>0.846</v>
      </c>
      <c r="H584" s="47"/>
    </row>
    <row r="585" spans="1:8" ht="15.75" customHeight="1">
      <c r="A585" s="205" t="s">
        <v>189</v>
      </c>
      <c r="B585" s="206" t="s">
        <v>101</v>
      </c>
      <c r="C585" s="207">
        <f>C581+C583</f>
        <v>0</v>
      </c>
      <c r="D585" s="207">
        <f>D581+D583</f>
        <v>0</v>
      </c>
      <c r="E585" s="207"/>
      <c r="F585" s="327">
        <f>F581+F583</f>
        <v>1.031</v>
      </c>
      <c r="G585" s="327">
        <f>G581+G583</f>
        <v>1.031</v>
      </c>
      <c r="H585" s="328">
        <f>H581+H583</f>
        <v>0</v>
      </c>
    </row>
    <row r="586" spans="1:8" ht="15.75" customHeight="1">
      <c r="A586" s="343"/>
      <c r="B586" s="65" t="s">
        <v>48</v>
      </c>
      <c r="C586" s="66"/>
      <c r="D586" s="66"/>
      <c r="E586" s="69"/>
      <c r="F586" s="67"/>
      <c r="G586" s="67"/>
      <c r="H586" s="68"/>
    </row>
    <row r="587" spans="1:8" ht="15.75" customHeight="1">
      <c r="A587" s="177">
        <v>1</v>
      </c>
      <c r="B587" s="48" t="s">
        <v>104</v>
      </c>
      <c r="C587" s="39">
        <f>SUM(C588:C588)</f>
        <v>0</v>
      </c>
      <c r="D587" s="39">
        <f>SUM(D588:D588)</f>
        <v>0</v>
      </c>
      <c r="E587" s="40" t="e">
        <f aca="true" t="shared" si="44" ref="E587:E596">F587/C587*1000</f>
        <v>#DIV/0!</v>
      </c>
      <c r="F587" s="41">
        <f>SUM(F588:F588)</f>
        <v>0.975</v>
      </c>
      <c r="G587" s="41">
        <f>SUM(G588:G588)</f>
        <v>0.975</v>
      </c>
      <c r="H587" s="42">
        <f>SUM(H588:H588)</f>
        <v>0</v>
      </c>
    </row>
    <row r="588" spans="1:11" ht="15.75" customHeight="1">
      <c r="A588" s="181"/>
      <c r="B588" s="59" t="s">
        <v>85</v>
      </c>
      <c r="C588" s="44"/>
      <c r="D588" s="44"/>
      <c r="E588" s="45" t="e">
        <f t="shared" si="44"/>
        <v>#DIV/0!</v>
      </c>
      <c r="F588" s="46">
        <v>0.975</v>
      </c>
      <c r="G588" s="46">
        <v>0.975</v>
      </c>
      <c r="H588" s="47"/>
      <c r="J588" s="6"/>
      <c r="K588" s="6"/>
    </row>
    <row r="589" spans="1:8" ht="15.75" customHeight="1">
      <c r="A589" s="177">
        <v>2</v>
      </c>
      <c r="B589" s="48" t="s">
        <v>50</v>
      </c>
      <c r="C589" s="39">
        <f>SUM(C590:C590)</f>
        <v>0</v>
      </c>
      <c r="D589" s="39">
        <f>SUM(D590:D590)</f>
        <v>0</v>
      </c>
      <c r="E589" s="40" t="e">
        <f t="shared" si="44"/>
        <v>#DIV/0!</v>
      </c>
      <c r="F589" s="41">
        <f>SUM(F590:F590)</f>
        <v>0.104</v>
      </c>
      <c r="G589" s="41">
        <f>SUM(G590:G590)</f>
        <v>0.104</v>
      </c>
      <c r="H589" s="42">
        <f>SUM(H590:H590)</f>
        <v>0</v>
      </c>
    </row>
    <row r="590" spans="1:8" ht="15.75" customHeight="1">
      <c r="A590" s="181"/>
      <c r="B590" s="59" t="s">
        <v>85</v>
      </c>
      <c r="C590" s="44"/>
      <c r="D590" s="44"/>
      <c r="E590" s="45" t="e">
        <f t="shared" si="44"/>
        <v>#DIV/0!</v>
      </c>
      <c r="F590" s="46">
        <v>0.104</v>
      </c>
      <c r="G590" s="46">
        <v>0.104</v>
      </c>
      <c r="H590" s="47"/>
    </row>
    <row r="591" spans="1:8" ht="15.75" customHeight="1">
      <c r="A591" s="177">
        <v>3</v>
      </c>
      <c r="B591" s="48" t="s">
        <v>120</v>
      </c>
      <c r="C591" s="39">
        <f>SUM(C592:C592)</f>
        <v>0</v>
      </c>
      <c r="D591" s="39">
        <f>SUM(D592:D592)</f>
        <v>0</v>
      </c>
      <c r="E591" s="40" t="e">
        <f t="shared" si="44"/>
        <v>#DIV/0!</v>
      </c>
      <c r="F591" s="41">
        <f>SUM(F592:F592)</f>
        <v>0.095</v>
      </c>
      <c r="G591" s="41">
        <f>SUM(G592:G592)</f>
        <v>0.095</v>
      </c>
      <c r="H591" s="42">
        <f>SUM(H592:H592)</f>
        <v>0</v>
      </c>
    </row>
    <row r="592" spans="1:8" ht="15.75" customHeight="1">
      <c r="A592" s="181"/>
      <c r="B592" s="59" t="s">
        <v>85</v>
      </c>
      <c r="C592" s="44"/>
      <c r="D592" s="44"/>
      <c r="E592" s="45" t="e">
        <f t="shared" si="44"/>
        <v>#DIV/0!</v>
      </c>
      <c r="F592" s="46">
        <v>0.095</v>
      </c>
      <c r="G592" s="46">
        <v>0.095</v>
      </c>
      <c r="H592" s="47"/>
    </row>
    <row r="593" spans="1:8" ht="15.75" customHeight="1">
      <c r="A593" s="177">
        <v>5</v>
      </c>
      <c r="B593" s="161" t="s">
        <v>121</v>
      </c>
      <c r="C593" s="162">
        <f>SUM(C594)</f>
        <v>126</v>
      </c>
      <c r="D593" s="162">
        <f>SUM(D594)</f>
        <v>0</v>
      </c>
      <c r="E593" s="163">
        <f t="shared" si="44"/>
        <v>1</v>
      </c>
      <c r="F593" s="41">
        <f>SUM(F594)</f>
        <v>0.126</v>
      </c>
      <c r="G593" s="41">
        <f>SUM(G594)</f>
        <v>0.126</v>
      </c>
      <c r="H593" s="271">
        <f>SUM(H594)</f>
        <v>0</v>
      </c>
    </row>
    <row r="594" spans="1:8" ht="15.75" customHeight="1">
      <c r="A594" s="181"/>
      <c r="B594" s="164" t="s">
        <v>83</v>
      </c>
      <c r="C594" s="165">
        <v>126</v>
      </c>
      <c r="D594" s="165"/>
      <c r="E594" s="166">
        <f t="shared" si="44"/>
        <v>1</v>
      </c>
      <c r="F594" s="46">
        <v>0.126</v>
      </c>
      <c r="G594" s="46">
        <v>0.126</v>
      </c>
      <c r="H594" s="47"/>
    </row>
    <row r="595" spans="1:8" ht="15.75" customHeight="1">
      <c r="A595" s="183">
        <v>7</v>
      </c>
      <c r="B595" s="60" t="s">
        <v>36</v>
      </c>
      <c r="C595" s="61">
        <f>SUM(C596:C596)</f>
        <v>140</v>
      </c>
      <c r="D595" s="61">
        <f>SUM(D596:D596)</f>
        <v>0</v>
      </c>
      <c r="E595" s="274">
        <f t="shared" si="44"/>
        <v>0.42142857142857143</v>
      </c>
      <c r="F595" s="72">
        <f>SUM(F596:F596)</f>
        <v>0.059</v>
      </c>
      <c r="G595" s="72">
        <f>SUM(G596:G596)</f>
        <v>0.059</v>
      </c>
      <c r="H595" s="73">
        <f>SUM(H596:H596)</f>
        <v>0</v>
      </c>
    </row>
    <row r="596" spans="1:8" ht="15.75" customHeight="1">
      <c r="A596" s="182"/>
      <c r="B596" s="53" t="s">
        <v>83</v>
      </c>
      <c r="C596" s="54">
        <v>140</v>
      </c>
      <c r="D596" s="54"/>
      <c r="E596" s="175">
        <f t="shared" si="44"/>
        <v>0.42142857142857143</v>
      </c>
      <c r="F596" s="56">
        <v>0.059</v>
      </c>
      <c r="G596" s="56">
        <v>0.059</v>
      </c>
      <c r="H596" s="57"/>
    </row>
    <row r="597" spans="1:8" ht="15.75" customHeight="1">
      <c r="A597" s="216" t="s">
        <v>189</v>
      </c>
      <c r="B597" s="217" t="s">
        <v>103</v>
      </c>
      <c r="C597" s="218">
        <f>C587+C589+C591+C593+C595</f>
        <v>266</v>
      </c>
      <c r="D597" s="218"/>
      <c r="E597" s="218"/>
      <c r="F597" s="218">
        <f>F587+F589+F591+F593+F595</f>
        <v>1.3589999999999998</v>
      </c>
      <c r="G597" s="218">
        <f>G587+G589+G591+G593+G595</f>
        <v>1.3589999999999998</v>
      </c>
      <c r="H597" s="272">
        <f>H587+H589+H591+H593+H595</f>
        <v>0</v>
      </c>
    </row>
    <row r="598" spans="1:8" ht="15.75" customHeight="1">
      <c r="A598" s="343"/>
      <c r="B598" s="65" t="s">
        <v>45</v>
      </c>
      <c r="C598" s="66"/>
      <c r="D598" s="66"/>
      <c r="E598" s="69"/>
      <c r="F598" s="67"/>
      <c r="G598" s="67"/>
      <c r="H598" s="68"/>
    </row>
    <row r="599" spans="1:8" ht="15.75" customHeight="1">
      <c r="A599" s="183">
        <v>1</v>
      </c>
      <c r="B599" s="60" t="s">
        <v>64</v>
      </c>
      <c r="C599" s="61">
        <f>SUM(C600)</f>
        <v>1530</v>
      </c>
      <c r="D599" s="61">
        <f>SUM(D600)</f>
        <v>0</v>
      </c>
      <c r="E599" s="70">
        <f>F599/C599*1000</f>
        <v>46</v>
      </c>
      <c r="F599" s="72">
        <f>SUM(F600)</f>
        <v>70.38</v>
      </c>
      <c r="G599" s="72">
        <f>SUM(G600)</f>
        <v>70.38</v>
      </c>
      <c r="H599" s="73">
        <f>SUM(H600)</f>
        <v>0</v>
      </c>
    </row>
    <row r="600" spans="1:11" ht="15.75" customHeight="1">
      <c r="A600" s="181"/>
      <c r="B600" s="59" t="s">
        <v>86</v>
      </c>
      <c r="C600" s="44">
        <v>1530</v>
      </c>
      <c r="D600" s="44"/>
      <c r="E600" s="45">
        <f>F600/C600*1000</f>
        <v>46</v>
      </c>
      <c r="F600" s="46">
        <v>70.38</v>
      </c>
      <c r="G600" s="46">
        <v>70.38</v>
      </c>
      <c r="H600" s="47"/>
      <c r="J600" s="6"/>
      <c r="K600" s="6"/>
    </row>
    <row r="601" spans="1:10" ht="15.75" customHeight="1">
      <c r="A601" s="177">
        <v>2</v>
      </c>
      <c r="B601" s="48" t="s">
        <v>183</v>
      </c>
      <c r="C601" s="39">
        <f>SUM(C602:C602)</f>
        <v>0</v>
      </c>
      <c r="D601" s="39">
        <f>SUM(D602:D602)</f>
        <v>0</v>
      </c>
      <c r="E601" s="40" t="e">
        <f aca="true" t="shared" si="45" ref="E601:E608">F601/C601*1000</f>
        <v>#DIV/0!</v>
      </c>
      <c r="F601" s="41">
        <f>SUM(F602:F602)</f>
        <v>0.33</v>
      </c>
      <c r="G601" s="41">
        <f>SUM(G602:G602)</f>
        <v>0.33</v>
      </c>
      <c r="H601" s="42">
        <f>SUM(H602:H602)</f>
        <v>0</v>
      </c>
      <c r="J601" s="6"/>
    </row>
    <row r="602" spans="1:8" ht="15.75" customHeight="1">
      <c r="A602" s="181"/>
      <c r="B602" s="59" t="s">
        <v>85</v>
      </c>
      <c r="C602" s="44"/>
      <c r="D602" s="44"/>
      <c r="E602" s="45" t="e">
        <f t="shared" si="45"/>
        <v>#DIV/0!</v>
      </c>
      <c r="F602" s="46">
        <v>0.33</v>
      </c>
      <c r="G602" s="46">
        <v>0.33</v>
      </c>
      <c r="H602" s="47"/>
    </row>
    <row r="603" spans="1:8" ht="15.75" customHeight="1">
      <c r="A603" s="177">
        <v>3</v>
      </c>
      <c r="B603" s="48" t="s">
        <v>79</v>
      </c>
      <c r="C603" s="39">
        <f>SUM(C604:C604)</f>
        <v>0</v>
      </c>
      <c r="D603" s="39">
        <f>SUM(D604:D604)</f>
        <v>0</v>
      </c>
      <c r="E603" s="40" t="e">
        <f>F603/C603*1000</f>
        <v>#DIV/0!</v>
      </c>
      <c r="F603" s="41">
        <f>SUM(F604:F604)</f>
        <v>0.406</v>
      </c>
      <c r="G603" s="41">
        <f>SUM(G604:G604)</f>
        <v>0.406</v>
      </c>
      <c r="H603" s="42">
        <f>SUM(H604:H604)</f>
        <v>0</v>
      </c>
    </row>
    <row r="604" spans="1:8" ht="15.75" customHeight="1">
      <c r="A604" s="181"/>
      <c r="B604" s="59" t="s">
        <v>85</v>
      </c>
      <c r="C604" s="44"/>
      <c r="D604" s="44"/>
      <c r="E604" s="45" t="e">
        <f>F604/C604*1000</f>
        <v>#DIV/0!</v>
      </c>
      <c r="F604" s="46">
        <v>0.406</v>
      </c>
      <c r="G604" s="46">
        <v>0.406</v>
      </c>
      <c r="H604" s="47"/>
    </row>
    <row r="605" spans="1:8" ht="15.75" customHeight="1">
      <c r="A605" s="177">
        <v>4</v>
      </c>
      <c r="B605" s="48" t="s">
        <v>125</v>
      </c>
      <c r="C605" s="39">
        <f>SUM(C606:C606)</f>
        <v>0</v>
      </c>
      <c r="D605" s="39">
        <f>SUM(D606:D606)</f>
        <v>0</v>
      </c>
      <c r="E605" s="40" t="e">
        <f t="shared" si="45"/>
        <v>#DIV/0!</v>
      </c>
      <c r="F605" s="41">
        <f>SUM(F606:F606)</f>
        <v>0.723</v>
      </c>
      <c r="G605" s="41">
        <f>SUM(G606:G606)</f>
        <v>0.723</v>
      </c>
      <c r="H605" s="42">
        <f>SUM(H606:H606)</f>
        <v>0</v>
      </c>
    </row>
    <row r="606" spans="1:8" ht="15.75" customHeight="1">
      <c r="A606" s="181"/>
      <c r="B606" s="59" t="s">
        <v>85</v>
      </c>
      <c r="C606" s="44"/>
      <c r="D606" s="44"/>
      <c r="E606" s="45" t="e">
        <f t="shared" si="45"/>
        <v>#DIV/0!</v>
      </c>
      <c r="F606" s="46">
        <v>0.723</v>
      </c>
      <c r="G606" s="46">
        <v>0.723</v>
      </c>
      <c r="H606" s="47"/>
    </row>
    <row r="607" spans="1:8" ht="15.75" customHeight="1">
      <c r="A607" s="177">
        <v>5</v>
      </c>
      <c r="B607" s="48" t="s">
        <v>67</v>
      </c>
      <c r="C607" s="39">
        <f>SUM(C608:C608)</f>
        <v>0</v>
      </c>
      <c r="D607" s="39">
        <f>SUM(D608:D608)</f>
        <v>0</v>
      </c>
      <c r="E607" s="40" t="e">
        <f t="shared" si="45"/>
        <v>#DIV/0!</v>
      </c>
      <c r="F607" s="41">
        <f>SUM(F608:F608)</f>
        <v>0.08</v>
      </c>
      <c r="G607" s="41">
        <f>SUM(G608:G608)</f>
        <v>0.08</v>
      </c>
      <c r="H607" s="42">
        <f>SUM(H608:H608)</f>
        <v>0</v>
      </c>
    </row>
    <row r="608" spans="1:8" ht="15.75" customHeight="1">
      <c r="A608" s="181"/>
      <c r="B608" s="59" t="s">
        <v>85</v>
      </c>
      <c r="C608" s="44"/>
      <c r="D608" s="44"/>
      <c r="E608" s="45" t="e">
        <f t="shared" si="45"/>
        <v>#DIV/0!</v>
      </c>
      <c r="F608" s="46">
        <v>0.08</v>
      </c>
      <c r="G608" s="46">
        <v>0.08</v>
      </c>
      <c r="H608" s="47"/>
    </row>
    <row r="609" spans="1:8" ht="15.75" customHeight="1">
      <c r="A609" s="183">
        <v>6</v>
      </c>
      <c r="B609" s="60" t="s">
        <v>8</v>
      </c>
      <c r="C609" s="61">
        <f>SUM(C610:C611)</f>
        <v>15</v>
      </c>
      <c r="D609" s="61">
        <f>SUM(D610:D611)</f>
        <v>0</v>
      </c>
      <c r="E609" s="70">
        <f>F609/C609*1000</f>
        <v>427.6666666666667</v>
      </c>
      <c r="F609" s="72">
        <f>SUM(F610:F611)</f>
        <v>6.415</v>
      </c>
      <c r="G609" s="72">
        <f>SUM(G610:G611)</f>
        <v>6.415</v>
      </c>
      <c r="H609" s="73">
        <f>SUM(H610:H611)</f>
        <v>0</v>
      </c>
    </row>
    <row r="610" spans="1:8" ht="15.75" customHeight="1">
      <c r="A610" s="182"/>
      <c r="B610" s="53" t="s">
        <v>85</v>
      </c>
      <c r="C610" s="54"/>
      <c r="D610" s="54"/>
      <c r="E610" s="55"/>
      <c r="F610" s="56">
        <v>5.665</v>
      </c>
      <c r="G610" s="56">
        <v>5.665</v>
      </c>
      <c r="H610" s="57"/>
    </row>
    <row r="611" spans="1:8" ht="15.75" customHeight="1">
      <c r="A611" s="186"/>
      <c r="B611" s="59" t="s">
        <v>83</v>
      </c>
      <c r="C611" s="44">
        <v>15</v>
      </c>
      <c r="D611" s="44"/>
      <c r="E611" s="45">
        <f>F611/C611*1000</f>
        <v>50</v>
      </c>
      <c r="F611" s="46">
        <v>0.75</v>
      </c>
      <c r="G611" s="46">
        <v>0.75</v>
      </c>
      <c r="H611" s="47"/>
    </row>
    <row r="612" spans="1:8" ht="15.75" customHeight="1" thickBot="1">
      <c r="A612" s="208" t="s">
        <v>189</v>
      </c>
      <c r="B612" s="209" t="s">
        <v>102</v>
      </c>
      <c r="C612" s="210">
        <f>C599+C609+C601+C605+C607+C603</f>
        <v>1545</v>
      </c>
      <c r="D612" s="210"/>
      <c r="E612" s="210"/>
      <c r="F612" s="331">
        <f>F599+F609+F601+F605+F607+F603</f>
        <v>78.334</v>
      </c>
      <c r="G612" s="331">
        <f>G599+G609+G601+G605+G607+G603</f>
        <v>78.334</v>
      </c>
      <c r="H612" s="308">
        <f>H599+H609+H601+H605+H607+H603</f>
        <v>0</v>
      </c>
    </row>
    <row r="613" spans="1:8" ht="15.75" customHeight="1" thickBot="1">
      <c r="A613" s="187" t="s">
        <v>189</v>
      </c>
      <c r="B613" s="167" t="s">
        <v>126</v>
      </c>
      <c r="C613" s="168">
        <f>C585+C597+C612</f>
        <v>1811</v>
      </c>
      <c r="D613" s="169">
        <f>D585+D597+D612</f>
        <v>0</v>
      </c>
      <c r="E613" s="169"/>
      <c r="F613" s="173">
        <f>F585+F597+F612</f>
        <v>80.724</v>
      </c>
      <c r="G613" s="173">
        <f>G585+G597+G612</f>
        <v>80.724</v>
      </c>
      <c r="H613" s="174">
        <f>H585+H597+H612</f>
        <v>0</v>
      </c>
    </row>
    <row r="614" spans="1:8" ht="15.75" customHeight="1">
      <c r="A614" s="342" t="s">
        <v>109</v>
      </c>
      <c r="B614" s="16" t="s">
        <v>110</v>
      </c>
      <c r="C614" s="17"/>
      <c r="D614" s="17"/>
      <c r="E614" s="17"/>
      <c r="F614" s="18"/>
      <c r="G614" s="18"/>
      <c r="H614" s="19"/>
    </row>
    <row r="615" spans="1:8" ht="15.75" customHeight="1">
      <c r="A615" s="179"/>
      <c r="B615" s="20" t="s">
        <v>47</v>
      </c>
      <c r="C615" s="21"/>
      <c r="D615" s="21"/>
      <c r="E615" s="21"/>
      <c r="F615" s="22"/>
      <c r="G615" s="22"/>
      <c r="H615" s="23"/>
    </row>
    <row r="616" spans="1:8" ht="15.75" customHeight="1">
      <c r="A616" s="177">
        <v>1</v>
      </c>
      <c r="B616" s="48" t="s">
        <v>16</v>
      </c>
      <c r="C616" s="39">
        <f>SUM(C617:C617)</f>
        <v>0</v>
      </c>
      <c r="D616" s="39">
        <f>SUM(D617:D617)</f>
        <v>0</v>
      </c>
      <c r="E616" s="40" t="e">
        <f>F616/C616*1000</f>
        <v>#DIV/0!</v>
      </c>
      <c r="F616" s="41">
        <f>SUM(F617:F617)</f>
        <v>0.57</v>
      </c>
      <c r="G616" s="41">
        <f>SUM(G617:G617)</f>
        <v>0.57</v>
      </c>
      <c r="H616" s="42">
        <f>SUM(H617:H617)</f>
        <v>0</v>
      </c>
    </row>
    <row r="617" spans="1:8" ht="15.75" customHeight="1">
      <c r="A617" s="181"/>
      <c r="B617" s="59" t="s">
        <v>85</v>
      </c>
      <c r="C617" s="44"/>
      <c r="D617" s="44"/>
      <c r="E617" s="45" t="e">
        <f>F617/C617*1000</f>
        <v>#DIV/0!</v>
      </c>
      <c r="F617" s="46">
        <v>0.57</v>
      </c>
      <c r="G617" s="46">
        <v>0.57</v>
      </c>
      <c r="H617" s="47"/>
    </row>
    <row r="618" spans="1:8" ht="15.75" customHeight="1">
      <c r="A618" s="177">
        <v>2</v>
      </c>
      <c r="B618" s="48" t="s">
        <v>44</v>
      </c>
      <c r="C618" s="39">
        <f>SUM(C619:C619)</f>
        <v>0</v>
      </c>
      <c r="D618" s="39">
        <f>SUM(D619:D619)</f>
        <v>0</v>
      </c>
      <c r="E618" s="40" t="e">
        <f>F618/C618*1000</f>
        <v>#DIV/0!</v>
      </c>
      <c r="F618" s="41">
        <f>SUM(F619:F619)</f>
        <v>1.363</v>
      </c>
      <c r="G618" s="41">
        <f>SUM(G619:G619)</f>
        <v>1.363</v>
      </c>
      <c r="H618" s="42">
        <f>SUM(H619:H619)</f>
        <v>0</v>
      </c>
    </row>
    <row r="619" spans="1:8" ht="15.75" customHeight="1">
      <c r="A619" s="181"/>
      <c r="B619" s="59" t="s">
        <v>85</v>
      </c>
      <c r="C619" s="44"/>
      <c r="D619" s="44"/>
      <c r="E619" s="45" t="e">
        <f>F619/C619*1000</f>
        <v>#DIV/0!</v>
      </c>
      <c r="F619" s="46">
        <v>1.363</v>
      </c>
      <c r="G619" s="46">
        <v>1.363</v>
      </c>
      <c r="H619" s="47"/>
    </row>
    <row r="620" spans="1:8" ht="15.75" customHeight="1">
      <c r="A620" s="205" t="s">
        <v>163</v>
      </c>
      <c r="B620" s="206" t="s">
        <v>101</v>
      </c>
      <c r="C620" s="207">
        <f>C616+C618</f>
        <v>0</v>
      </c>
      <c r="D620" s="207"/>
      <c r="E620" s="207"/>
      <c r="F620" s="207">
        <f>F616+F618</f>
        <v>1.9329999999999998</v>
      </c>
      <c r="G620" s="207">
        <f>G616+G618</f>
        <v>1.9329999999999998</v>
      </c>
      <c r="H620" s="290">
        <f>H616+H618</f>
        <v>0</v>
      </c>
    </row>
    <row r="621" spans="1:8" ht="15.75" customHeight="1">
      <c r="A621" s="343"/>
      <c r="B621" s="65" t="s">
        <v>48</v>
      </c>
      <c r="C621" s="66"/>
      <c r="D621" s="66"/>
      <c r="E621" s="69"/>
      <c r="F621" s="67"/>
      <c r="G621" s="67"/>
      <c r="H621" s="68"/>
    </row>
    <row r="622" spans="1:8" ht="15.75" customHeight="1">
      <c r="A622" s="211" t="s">
        <v>109</v>
      </c>
      <c r="B622" s="212" t="s">
        <v>103</v>
      </c>
      <c r="C622" s="329">
        <v>0</v>
      </c>
      <c r="D622" s="329"/>
      <c r="E622" s="329"/>
      <c r="F622" s="218">
        <v>0</v>
      </c>
      <c r="G622" s="218">
        <v>0</v>
      </c>
      <c r="H622" s="330">
        <v>0</v>
      </c>
    </row>
    <row r="623" spans="1:8" ht="15.75" customHeight="1">
      <c r="A623" s="343"/>
      <c r="B623" s="65" t="s">
        <v>45</v>
      </c>
      <c r="C623" s="66"/>
      <c r="D623" s="66"/>
      <c r="E623" s="69"/>
      <c r="F623" s="67"/>
      <c r="G623" s="67"/>
      <c r="H623" s="68"/>
    </row>
    <row r="624" spans="1:8" ht="15.75" customHeight="1">
      <c r="A624" s="183">
        <v>1</v>
      </c>
      <c r="B624" s="60" t="s">
        <v>64</v>
      </c>
      <c r="C624" s="61">
        <f>SUM(C625)</f>
        <v>340</v>
      </c>
      <c r="D624" s="61">
        <f>SUM(D625)</f>
        <v>0</v>
      </c>
      <c r="E624" s="70">
        <f>F624/C624*1000</f>
        <v>26</v>
      </c>
      <c r="F624" s="72">
        <f>SUM(F625)</f>
        <v>8.84</v>
      </c>
      <c r="G624" s="72">
        <f>SUM(G625)</f>
        <v>8.84</v>
      </c>
      <c r="H624" s="73">
        <f>SUM(H625)</f>
        <v>0</v>
      </c>
    </row>
    <row r="625" spans="1:8" ht="15.75" customHeight="1">
      <c r="A625" s="181"/>
      <c r="B625" s="59" t="s">
        <v>86</v>
      </c>
      <c r="C625" s="44">
        <v>340</v>
      </c>
      <c r="D625" s="44"/>
      <c r="E625" s="45">
        <f>F625/C625*1000</f>
        <v>26</v>
      </c>
      <c r="F625" s="46">
        <v>8.84</v>
      </c>
      <c r="G625" s="46">
        <v>8.84</v>
      </c>
      <c r="H625" s="47"/>
    </row>
    <row r="626" spans="1:8" ht="15.75" customHeight="1">
      <c r="A626" s="183">
        <v>2</v>
      </c>
      <c r="B626" s="60" t="s">
        <v>8</v>
      </c>
      <c r="C626" s="61">
        <f>SUM(C627:C627)</f>
        <v>0</v>
      </c>
      <c r="D626" s="61">
        <f>SUM(D627:D627)</f>
        <v>0</v>
      </c>
      <c r="E626" s="70" t="e">
        <f>F626/C626*1000</f>
        <v>#DIV/0!</v>
      </c>
      <c r="F626" s="72">
        <f>SUM(F627:F627)</f>
        <v>3.61</v>
      </c>
      <c r="G626" s="72">
        <f>SUM(G627:G627)</f>
        <v>3.61</v>
      </c>
      <c r="H626" s="73">
        <f>SUM(H627:H627)</f>
        <v>0</v>
      </c>
    </row>
    <row r="627" spans="1:8" ht="15.75" customHeight="1">
      <c r="A627" s="181"/>
      <c r="B627" s="59" t="s">
        <v>85</v>
      </c>
      <c r="C627" s="44"/>
      <c r="D627" s="44"/>
      <c r="E627" s="45" t="e">
        <f>F627/C627*1000</f>
        <v>#DIV/0!</v>
      </c>
      <c r="F627" s="46">
        <v>3.61</v>
      </c>
      <c r="G627" s="46">
        <v>3.61</v>
      </c>
      <c r="H627" s="47"/>
    </row>
    <row r="628" spans="1:8" ht="15.75" customHeight="1">
      <c r="A628" s="428" t="s">
        <v>109</v>
      </c>
      <c r="B628" s="429" t="s">
        <v>102</v>
      </c>
      <c r="C628" s="432">
        <f>C624+C626</f>
        <v>340</v>
      </c>
      <c r="D628" s="430">
        <f>D624</f>
        <v>0</v>
      </c>
      <c r="E628" s="430"/>
      <c r="F628" s="430">
        <f>F624+F626</f>
        <v>12.45</v>
      </c>
      <c r="G628" s="430">
        <f>G624+G626</f>
        <v>12.45</v>
      </c>
      <c r="H628" s="431">
        <f>H624+H626</f>
        <v>0</v>
      </c>
    </row>
    <row r="629" spans="1:8" ht="15.75" customHeight="1" thickBot="1">
      <c r="A629" s="423" t="s">
        <v>109</v>
      </c>
      <c r="B629" s="424" t="s">
        <v>118</v>
      </c>
      <c r="C629" s="433">
        <f>C620+C622+C628</f>
        <v>340</v>
      </c>
      <c r="D629" s="426">
        <f>D620+D622+D628</f>
        <v>0</v>
      </c>
      <c r="E629" s="426"/>
      <c r="F629" s="425">
        <f>F620+F622+F628</f>
        <v>14.383</v>
      </c>
      <c r="G629" s="425">
        <f>G620+G622+G628</f>
        <v>14.383</v>
      </c>
      <c r="H629" s="427">
        <f>H620+H622+H628</f>
        <v>0</v>
      </c>
    </row>
    <row r="630" spans="1:8" ht="15.75" customHeight="1">
      <c r="A630" s="342" t="s">
        <v>164</v>
      </c>
      <c r="B630" s="16" t="s">
        <v>127</v>
      </c>
      <c r="C630" s="17"/>
      <c r="D630" s="17"/>
      <c r="E630" s="17"/>
      <c r="F630" s="18"/>
      <c r="G630" s="18"/>
      <c r="H630" s="19"/>
    </row>
    <row r="631" spans="1:8" ht="15.75" customHeight="1">
      <c r="A631" s="343"/>
      <c r="B631" s="65" t="s">
        <v>47</v>
      </c>
      <c r="C631" s="66"/>
      <c r="D631" s="66"/>
      <c r="E631" s="66"/>
      <c r="F631" s="67"/>
      <c r="G631" s="67"/>
      <c r="H631" s="68"/>
    </row>
    <row r="632" spans="1:8" ht="15.75" customHeight="1">
      <c r="A632" s="205" t="s">
        <v>109</v>
      </c>
      <c r="B632" s="206" t="s">
        <v>101</v>
      </c>
      <c r="C632" s="207">
        <v>0</v>
      </c>
      <c r="D632" s="207">
        <v>0</v>
      </c>
      <c r="E632" s="207"/>
      <c r="F632" s="327">
        <v>0</v>
      </c>
      <c r="G632" s="327">
        <v>0</v>
      </c>
      <c r="H632" s="290">
        <v>0</v>
      </c>
    </row>
    <row r="633" spans="1:8" ht="15.75" customHeight="1">
      <c r="A633" s="179"/>
      <c r="B633" s="20" t="s">
        <v>48</v>
      </c>
      <c r="C633" s="21"/>
      <c r="D633" s="21"/>
      <c r="E633" s="55"/>
      <c r="F633" s="22"/>
      <c r="G633" s="22"/>
      <c r="H633" s="23"/>
    </row>
    <row r="634" spans="1:8" ht="15">
      <c r="A634" s="177">
        <v>1</v>
      </c>
      <c r="B634" s="48" t="s">
        <v>137</v>
      </c>
      <c r="C634" s="39">
        <f>SUM(C635)</f>
        <v>42</v>
      </c>
      <c r="D634" s="39">
        <f>SUM(D635)</f>
        <v>0</v>
      </c>
      <c r="E634" s="71">
        <f>F634/C634*1000</f>
        <v>2</v>
      </c>
      <c r="F634" s="41">
        <f>SUM(F635)</f>
        <v>0.084</v>
      </c>
      <c r="G634" s="41">
        <f>SUM(G635)</f>
        <v>0.084</v>
      </c>
      <c r="H634" s="42">
        <f>SUM(H635)</f>
        <v>0</v>
      </c>
    </row>
    <row r="635" spans="1:8" ht="15.75" customHeight="1">
      <c r="A635" s="181"/>
      <c r="B635" s="59" t="s">
        <v>83</v>
      </c>
      <c r="C635" s="44">
        <v>42</v>
      </c>
      <c r="D635" s="44"/>
      <c r="E635" s="45">
        <f>F635/C635*1000</f>
        <v>2</v>
      </c>
      <c r="F635" s="46">
        <v>0.084</v>
      </c>
      <c r="G635" s="46">
        <v>0.084</v>
      </c>
      <c r="H635" s="47"/>
    </row>
    <row r="636" spans="1:8" ht="15.75" customHeight="1">
      <c r="A636" s="213" t="s">
        <v>190</v>
      </c>
      <c r="B636" s="214" t="s">
        <v>103</v>
      </c>
      <c r="C636" s="218">
        <f>C634</f>
        <v>42</v>
      </c>
      <c r="D636" s="218">
        <f>D634</f>
        <v>0</v>
      </c>
      <c r="E636" s="329"/>
      <c r="F636" s="218">
        <f>F634</f>
        <v>0.084</v>
      </c>
      <c r="G636" s="218">
        <f>G634</f>
        <v>0.084</v>
      </c>
      <c r="H636" s="218">
        <f>H634</f>
        <v>0</v>
      </c>
    </row>
    <row r="637" spans="1:8" ht="15.75" customHeight="1">
      <c r="A637" s="343"/>
      <c r="B637" s="65" t="s">
        <v>45</v>
      </c>
      <c r="C637" s="66"/>
      <c r="D637" s="66"/>
      <c r="E637" s="69"/>
      <c r="F637" s="67"/>
      <c r="G637" s="67"/>
      <c r="H637" s="68"/>
    </row>
    <row r="638" spans="1:8" ht="15.75" customHeight="1" thickBot="1">
      <c r="A638" s="208" t="s">
        <v>190</v>
      </c>
      <c r="B638" s="209" t="s">
        <v>102</v>
      </c>
      <c r="C638" s="210">
        <v>0</v>
      </c>
      <c r="D638" s="210"/>
      <c r="E638" s="210"/>
      <c r="F638" s="331">
        <v>0</v>
      </c>
      <c r="G638" s="331">
        <v>0</v>
      </c>
      <c r="H638" s="332">
        <v>0</v>
      </c>
    </row>
    <row r="639" spans="1:8" ht="30.75" thickBot="1">
      <c r="A639" s="187" t="s">
        <v>190</v>
      </c>
      <c r="B639" s="167" t="s">
        <v>191</v>
      </c>
      <c r="C639" s="319">
        <f>C638+C636+C632</f>
        <v>42</v>
      </c>
      <c r="D639" s="319"/>
      <c r="E639" s="319"/>
      <c r="F639" s="320">
        <f>F638+F636+F632</f>
        <v>0.084</v>
      </c>
      <c r="G639" s="320">
        <f>G638+G636+G632</f>
        <v>0.084</v>
      </c>
      <c r="H639" s="321">
        <f>H638+H636+H632</f>
        <v>0</v>
      </c>
    </row>
    <row r="640" spans="1:8" ht="15.75" customHeight="1">
      <c r="A640" s="188" t="s">
        <v>172</v>
      </c>
      <c r="B640" s="79" t="s">
        <v>128</v>
      </c>
      <c r="C640" s="80" t="s">
        <v>5</v>
      </c>
      <c r="D640" s="80"/>
      <c r="E640" s="81"/>
      <c r="F640" s="82" t="s">
        <v>5</v>
      </c>
      <c r="G640" s="82"/>
      <c r="H640" s="83"/>
    </row>
    <row r="641" spans="1:8" ht="15.75" customHeight="1" thickBot="1">
      <c r="A641" s="189"/>
      <c r="B641" s="84" t="s">
        <v>47</v>
      </c>
      <c r="C641" s="85"/>
      <c r="D641" s="85"/>
      <c r="E641" s="69"/>
      <c r="F641" s="86"/>
      <c r="G641" s="86"/>
      <c r="H641" s="87"/>
    </row>
    <row r="642" spans="1:8" ht="15.75" customHeight="1" thickBot="1">
      <c r="A642" s="222" t="s">
        <v>172</v>
      </c>
      <c r="B642" s="223" t="s">
        <v>101</v>
      </c>
      <c r="C642" s="224">
        <v>0</v>
      </c>
      <c r="D642" s="224"/>
      <c r="E642" s="224"/>
      <c r="F642" s="349">
        <v>0</v>
      </c>
      <c r="G642" s="349">
        <v>0</v>
      </c>
      <c r="H642" s="291">
        <v>0</v>
      </c>
    </row>
    <row r="643" spans="1:8" ht="15.75" customHeight="1" thickBot="1">
      <c r="A643" s="193"/>
      <c r="B643" s="108" t="s">
        <v>48</v>
      </c>
      <c r="C643" s="109"/>
      <c r="D643" s="109"/>
      <c r="E643" s="55" t="s">
        <v>5</v>
      </c>
      <c r="F643" s="110"/>
      <c r="G643" s="110"/>
      <c r="H643" s="111"/>
    </row>
    <row r="644" spans="1:8" ht="15.75" customHeight="1" thickBot="1">
      <c r="A644" s="220" t="s">
        <v>172</v>
      </c>
      <c r="B644" s="221" t="s">
        <v>103</v>
      </c>
      <c r="C644" s="383">
        <v>0</v>
      </c>
      <c r="D644" s="383"/>
      <c r="E644" s="383"/>
      <c r="F644" s="384">
        <v>0</v>
      </c>
      <c r="G644" s="384">
        <v>0</v>
      </c>
      <c r="H644" s="385">
        <v>0</v>
      </c>
    </row>
    <row r="645" spans="1:8" ht="15.75" customHeight="1" thickBot="1">
      <c r="A645" s="193"/>
      <c r="B645" s="108" t="s">
        <v>45</v>
      </c>
      <c r="C645" s="109"/>
      <c r="D645" s="109"/>
      <c r="E645" s="55" t="s">
        <v>5</v>
      </c>
      <c r="F645" s="110"/>
      <c r="G645" s="110"/>
      <c r="H645" s="111"/>
    </row>
    <row r="646" spans="1:8" ht="15.75" customHeight="1" thickBot="1">
      <c r="A646" s="225" t="s">
        <v>172</v>
      </c>
      <c r="B646" s="226" t="s">
        <v>102</v>
      </c>
      <c r="C646" s="227">
        <v>0</v>
      </c>
      <c r="D646" s="227"/>
      <c r="E646" s="227"/>
      <c r="F646" s="227">
        <v>0</v>
      </c>
      <c r="G646" s="227">
        <v>0</v>
      </c>
      <c r="H646" s="228">
        <v>0</v>
      </c>
    </row>
    <row r="647" spans="1:8" s="7" customFormat="1" ht="18" customHeight="1" thickBot="1">
      <c r="A647" s="215" t="s">
        <v>172</v>
      </c>
      <c r="B647" s="434" t="s">
        <v>192</v>
      </c>
      <c r="C647" s="320">
        <f>C642+C644+C646</f>
        <v>0</v>
      </c>
      <c r="D647" s="320"/>
      <c r="E647" s="320"/>
      <c r="F647" s="320">
        <f>F642+F644+F646</f>
        <v>0</v>
      </c>
      <c r="G647" s="320">
        <f>G642+G644+G646</f>
        <v>0</v>
      </c>
      <c r="H647" s="321">
        <f>H642+H644+H646</f>
        <v>0</v>
      </c>
    </row>
    <row r="648" spans="1:8" ht="15.75" customHeight="1">
      <c r="A648" s="196" t="s">
        <v>193</v>
      </c>
      <c r="B648" s="121" t="s">
        <v>129</v>
      </c>
      <c r="C648" s="114"/>
      <c r="D648" s="114"/>
      <c r="E648" s="122"/>
      <c r="F648" s="115"/>
      <c r="G648" s="115"/>
      <c r="H648" s="116"/>
    </row>
    <row r="649" spans="1:8" ht="15.75" customHeight="1" thickBot="1">
      <c r="A649" s="197"/>
      <c r="B649" s="124" t="s">
        <v>47</v>
      </c>
      <c r="C649" s="125"/>
      <c r="D649" s="125"/>
      <c r="E649" s="126"/>
      <c r="F649" s="127"/>
      <c r="G649" s="127"/>
      <c r="H649" s="128"/>
    </row>
    <row r="650" spans="1:8" ht="15.75" customHeight="1" thickBot="1">
      <c r="A650" s="222" t="s">
        <v>194</v>
      </c>
      <c r="B650" s="223" t="s">
        <v>101</v>
      </c>
      <c r="C650" s="224">
        <v>0</v>
      </c>
      <c r="D650" s="224"/>
      <c r="E650" s="224"/>
      <c r="F650" s="349">
        <v>0</v>
      </c>
      <c r="G650" s="349">
        <v>0</v>
      </c>
      <c r="H650" s="386">
        <v>0</v>
      </c>
    </row>
    <row r="651" spans="1:8" ht="15.75" customHeight="1" thickBot="1">
      <c r="A651" s="193"/>
      <c r="B651" s="108" t="s">
        <v>48</v>
      </c>
      <c r="C651" s="109"/>
      <c r="D651" s="109"/>
      <c r="E651" s="55"/>
      <c r="F651" s="110"/>
      <c r="G651" s="110"/>
      <c r="H651" s="111"/>
    </row>
    <row r="652" spans="1:8" ht="15.75" customHeight="1" thickBot="1">
      <c r="A652" s="230" t="s">
        <v>194</v>
      </c>
      <c r="B652" s="231" t="s">
        <v>103</v>
      </c>
      <c r="C652" s="232">
        <v>0</v>
      </c>
      <c r="D652" s="232"/>
      <c r="E652" s="232"/>
      <c r="F652" s="240">
        <v>0</v>
      </c>
      <c r="G652" s="240">
        <v>0</v>
      </c>
      <c r="H652" s="292">
        <v>0</v>
      </c>
    </row>
    <row r="653" spans="1:8" ht="15.75" customHeight="1" thickBot="1">
      <c r="A653" s="199"/>
      <c r="B653" s="129" t="s">
        <v>45</v>
      </c>
      <c r="C653" s="130"/>
      <c r="D653" s="130"/>
      <c r="E653" s="131"/>
      <c r="F653" s="132"/>
      <c r="G653" s="132"/>
      <c r="H653" s="133"/>
    </row>
    <row r="654" spans="1:8" ht="15.75" customHeight="1" thickBot="1">
      <c r="A654" s="225" t="s">
        <v>194</v>
      </c>
      <c r="B654" s="226" t="s">
        <v>102</v>
      </c>
      <c r="C654" s="233"/>
      <c r="D654" s="233"/>
      <c r="E654" s="233"/>
      <c r="F654" s="227">
        <v>0</v>
      </c>
      <c r="G654" s="227">
        <v>0</v>
      </c>
      <c r="H654" s="228">
        <v>0</v>
      </c>
    </row>
    <row r="655" spans="1:8" ht="15.75" customHeight="1" thickBot="1">
      <c r="A655" s="260" t="s">
        <v>194</v>
      </c>
      <c r="B655" s="261" t="s">
        <v>131</v>
      </c>
      <c r="C655" s="243"/>
      <c r="D655" s="243"/>
      <c r="E655" s="243"/>
      <c r="F655" s="244">
        <f>F654+F652+F650</f>
        <v>0</v>
      </c>
      <c r="G655" s="244">
        <f>G654+G652+G650</f>
        <v>0</v>
      </c>
      <c r="H655" s="245">
        <f>H654+H652+H650</f>
        <v>0</v>
      </c>
    </row>
    <row r="656" spans="1:8" ht="15.75" customHeight="1">
      <c r="A656" s="200" t="s">
        <v>144</v>
      </c>
      <c r="B656" s="170" t="s">
        <v>138</v>
      </c>
      <c r="C656" s="114"/>
      <c r="D656" s="114"/>
      <c r="E656" s="122"/>
      <c r="F656" s="115"/>
      <c r="G656" s="115"/>
      <c r="H656" s="116"/>
    </row>
    <row r="657" spans="1:8" ht="15.75" customHeight="1">
      <c r="A657" s="189"/>
      <c r="B657" s="84" t="s">
        <v>47</v>
      </c>
      <c r="C657" s="85"/>
      <c r="D657" s="85"/>
      <c r="E657" s="69"/>
      <c r="F657" s="86"/>
      <c r="G657" s="86"/>
      <c r="H657" s="87"/>
    </row>
    <row r="658" spans="1:8" ht="15.75" customHeight="1">
      <c r="A658" s="195">
        <v>1</v>
      </c>
      <c r="B658" s="95" t="s">
        <v>44</v>
      </c>
      <c r="C658" s="96"/>
      <c r="D658" s="96"/>
      <c r="E658" s="70" t="e">
        <f>F658/C658*1000</f>
        <v>#DIV/0!</v>
      </c>
      <c r="F658" s="97">
        <f>SUM(F659:F659)</f>
        <v>0.75</v>
      </c>
      <c r="G658" s="97">
        <f>SUM(G659:G659)</f>
        <v>0.75</v>
      </c>
      <c r="H658" s="98">
        <f>SUM(H659:H659)</f>
        <v>0</v>
      </c>
    </row>
    <row r="659" spans="1:9" ht="15.75" customHeight="1">
      <c r="A659" s="190"/>
      <c r="B659" s="29" t="s">
        <v>83</v>
      </c>
      <c r="C659" s="91">
        <v>250</v>
      </c>
      <c r="D659" s="91"/>
      <c r="E659" s="31">
        <f>F659/C659*1000</f>
        <v>3</v>
      </c>
      <c r="F659" s="92">
        <v>0.75</v>
      </c>
      <c r="G659" s="92">
        <v>0.75</v>
      </c>
      <c r="H659" s="93"/>
      <c r="I659" s="94"/>
    </row>
    <row r="660" spans="1:8" ht="15.75" customHeight="1">
      <c r="A660" s="234" t="s">
        <v>144</v>
      </c>
      <c r="B660" s="235" t="s">
        <v>101</v>
      </c>
      <c r="C660" s="236"/>
      <c r="D660" s="236"/>
      <c r="E660" s="236"/>
      <c r="F660" s="237">
        <f>F658</f>
        <v>0.75</v>
      </c>
      <c r="G660" s="237">
        <f>G658</f>
        <v>0.75</v>
      </c>
      <c r="H660" s="238">
        <f>H658</f>
        <v>0</v>
      </c>
    </row>
    <row r="661" spans="1:8" ht="15.75" customHeight="1" thickBot="1">
      <c r="A661" s="193"/>
      <c r="B661" s="108" t="s">
        <v>48</v>
      </c>
      <c r="C661" s="109"/>
      <c r="D661" s="109"/>
      <c r="E661" s="55"/>
      <c r="F661" s="110"/>
      <c r="G661" s="110"/>
      <c r="H661" s="111"/>
    </row>
    <row r="662" spans="1:8" ht="15.75" customHeight="1" thickBot="1">
      <c r="A662" s="230" t="s">
        <v>144</v>
      </c>
      <c r="B662" s="231" t="s">
        <v>103</v>
      </c>
      <c r="C662" s="239"/>
      <c r="D662" s="239"/>
      <c r="E662" s="239"/>
      <c r="F662" s="240">
        <v>0</v>
      </c>
      <c r="G662" s="240">
        <v>0</v>
      </c>
      <c r="H662" s="292">
        <v>0</v>
      </c>
    </row>
    <row r="663" spans="1:8" ht="15.75" customHeight="1" thickBot="1">
      <c r="A663" s="199"/>
      <c r="B663" s="129" t="s">
        <v>45</v>
      </c>
      <c r="C663" s="130"/>
      <c r="D663" s="130"/>
      <c r="E663" s="131"/>
      <c r="F663" s="132"/>
      <c r="G663" s="132"/>
      <c r="H663" s="133"/>
    </row>
    <row r="664" spans="1:8" ht="15.75" customHeight="1" thickBot="1">
      <c r="A664" s="225" t="s">
        <v>144</v>
      </c>
      <c r="B664" s="226" t="s">
        <v>102</v>
      </c>
      <c r="C664" s="233"/>
      <c r="D664" s="233"/>
      <c r="E664" s="233"/>
      <c r="F664" s="227">
        <v>0</v>
      </c>
      <c r="G664" s="227">
        <v>0</v>
      </c>
      <c r="H664" s="228">
        <v>0</v>
      </c>
    </row>
    <row r="665" spans="1:8" ht="15.75" customHeight="1" thickBot="1">
      <c r="A665" s="241" t="s">
        <v>144</v>
      </c>
      <c r="B665" s="242" t="s">
        <v>139</v>
      </c>
      <c r="C665" s="243"/>
      <c r="D665" s="243"/>
      <c r="E665" s="243"/>
      <c r="F665" s="244">
        <f>F660+F662+F664</f>
        <v>0.75</v>
      </c>
      <c r="G665" s="244">
        <f>G660+G662+G664</f>
        <v>0.75</v>
      </c>
      <c r="H665" s="245">
        <f>H660+H662+H664</f>
        <v>0</v>
      </c>
    </row>
    <row r="666" spans="1:8" ht="15.75" customHeight="1">
      <c r="A666" s="201" t="s">
        <v>148</v>
      </c>
      <c r="B666" s="170" t="s">
        <v>149</v>
      </c>
      <c r="C666" s="135"/>
      <c r="D666" s="135"/>
      <c r="E666" s="136"/>
      <c r="F666" s="137"/>
      <c r="G666" s="137"/>
      <c r="H666" s="138"/>
    </row>
    <row r="667" spans="1:8" s="64" customFormat="1" ht="15.75" customHeight="1">
      <c r="A667" s="202"/>
      <c r="B667" s="139" t="s">
        <v>47</v>
      </c>
      <c r="C667" s="120"/>
      <c r="D667" s="120"/>
      <c r="E667" s="140"/>
      <c r="F667" s="141"/>
      <c r="G667" s="141"/>
      <c r="H667" s="142"/>
    </row>
    <row r="668" spans="1:8" ht="15.75" customHeight="1">
      <c r="A668" s="191">
        <v>1</v>
      </c>
      <c r="B668" s="143" t="s">
        <v>88</v>
      </c>
      <c r="C668" s="100"/>
      <c r="D668" s="100"/>
      <c r="E668" s="100"/>
      <c r="F668" s="112">
        <f>SUM(F669:F669)</f>
        <v>0.342</v>
      </c>
      <c r="G668" s="112">
        <f>SUM(G669:G669)</f>
        <v>0.342</v>
      </c>
      <c r="H668" s="113">
        <f>SUM(H669:H669)</f>
        <v>0</v>
      </c>
    </row>
    <row r="669" spans="1:8" ht="15.75" customHeight="1" thickBot="1">
      <c r="A669" s="198"/>
      <c r="B669" s="144" t="s">
        <v>83</v>
      </c>
      <c r="C669" s="101">
        <v>19</v>
      </c>
      <c r="D669" s="101"/>
      <c r="E669" s="102"/>
      <c r="F669" s="103">
        <v>0.342</v>
      </c>
      <c r="G669" s="103">
        <v>0.342</v>
      </c>
      <c r="H669" s="104"/>
    </row>
    <row r="670" spans="1:8" ht="15.75" customHeight="1" thickBot="1">
      <c r="A670" s="246" t="s">
        <v>148</v>
      </c>
      <c r="B670" s="247" t="s">
        <v>101</v>
      </c>
      <c r="C670" s="248"/>
      <c r="D670" s="248"/>
      <c r="E670" s="248"/>
      <c r="F670" s="249">
        <f>F668</f>
        <v>0.342</v>
      </c>
      <c r="G670" s="249">
        <f>G668</f>
        <v>0.342</v>
      </c>
      <c r="H670" s="259">
        <f>H668</f>
        <v>0</v>
      </c>
    </row>
    <row r="671" spans="1:8" s="64" customFormat="1" ht="15.75" customHeight="1" thickBot="1">
      <c r="A671" s="203"/>
      <c r="B671" s="146" t="s">
        <v>48</v>
      </c>
      <c r="C671" s="135"/>
      <c r="D671" s="135"/>
      <c r="E671" s="147"/>
      <c r="F671" s="137"/>
      <c r="G671" s="137"/>
      <c r="H671" s="138"/>
    </row>
    <row r="672" spans="1:8" ht="15.75" customHeight="1" thickBot="1">
      <c r="A672" s="250" t="s">
        <v>148</v>
      </c>
      <c r="B672" s="251" t="s">
        <v>103</v>
      </c>
      <c r="C672" s="252"/>
      <c r="D672" s="252"/>
      <c r="E672" s="252"/>
      <c r="F672" s="253">
        <v>0</v>
      </c>
      <c r="G672" s="253">
        <v>0</v>
      </c>
      <c r="H672" s="293">
        <v>0</v>
      </c>
    </row>
    <row r="673" spans="1:8" ht="15.75" customHeight="1" thickBot="1">
      <c r="A673" s="196"/>
      <c r="B673" s="121" t="s">
        <v>45</v>
      </c>
      <c r="C673" s="114"/>
      <c r="D673" s="114"/>
      <c r="E673" s="122"/>
      <c r="F673" s="115"/>
      <c r="G673" s="115"/>
      <c r="H673" s="148"/>
    </row>
    <row r="674" spans="1:8" ht="15.75" customHeight="1" thickBot="1">
      <c r="A674" s="254" t="s">
        <v>148</v>
      </c>
      <c r="B674" s="255" t="s">
        <v>102</v>
      </c>
      <c r="C674" s="256"/>
      <c r="D674" s="256"/>
      <c r="E674" s="256"/>
      <c r="F674" s="257">
        <v>0</v>
      </c>
      <c r="G674" s="257">
        <v>0</v>
      </c>
      <c r="H674" s="258">
        <v>0</v>
      </c>
    </row>
    <row r="675" spans="1:8" ht="15.75" customHeight="1" thickBot="1">
      <c r="A675" s="260" t="s">
        <v>148</v>
      </c>
      <c r="B675" s="261" t="s">
        <v>150</v>
      </c>
      <c r="C675" s="243"/>
      <c r="D675" s="243"/>
      <c r="E675" s="243"/>
      <c r="F675" s="244">
        <f>F670+F672+F674</f>
        <v>0.342</v>
      </c>
      <c r="G675" s="244">
        <f>G670+G672+G674</f>
        <v>0.342</v>
      </c>
      <c r="H675" s="245">
        <f>H670+H672+H674</f>
        <v>0</v>
      </c>
    </row>
    <row r="676" spans="1:8" ht="15.75" customHeight="1">
      <c r="A676" s="203" t="s">
        <v>154</v>
      </c>
      <c r="B676" s="146" t="s">
        <v>155</v>
      </c>
      <c r="C676" s="149"/>
      <c r="D676" s="149"/>
      <c r="E676" s="147"/>
      <c r="F676" s="150"/>
      <c r="G676" s="150"/>
      <c r="H676" s="151"/>
    </row>
    <row r="677" spans="1:8" ht="15.75" customHeight="1">
      <c r="A677" s="197"/>
      <c r="B677" s="124" t="s">
        <v>89</v>
      </c>
      <c r="C677" s="125"/>
      <c r="D677" s="125"/>
      <c r="E677" s="126"/>
      <c r="F677" s="127"/>
      <c r="G677" s="127"/>
      <c r="H677" s="128"/>
    </row>
    <row r="678" spans="1:8" ht="15.75" customHeight="1">
      <c r="A678" s="191">
        <v>1</v>
      </c>
      <c r="B678" s="143" t="s">
        <v>17</v>
      </c>
      <c r="C678" s="100"/>
      <c r="D678" s="100"/>
      <c r="E678" s="100"/>
      <c r="F678" s="112">
        <f>SUM(F679:F679)</f>
        <v>0.07</v>
      </c>
      <c r="G678" s="112">
        <f>SUM(G679:G679)</f>
        <v>0</v>
      </c>
      <c r="H678" s="113">
        <f>SUM(H679:H679)</f>
        <v>0</v>
      </c>
    </row>
    <row r="679" spans="1:8" ht="15.75" customHeight="1" thickBot="1">
      <c r="A679" s="194"/>
      <c r="B679" s="145" t="s">
        <v>86</v>
      </c>
      <c r="C679" s="105">
        <v>35</v>
      </c>
      <c r="D679" s="105"/>
      <c r="E679" s="118"/>
      <c r="F679" s="106">
        <v>0.07</v>
      </c>
      <c r="G679" s="106"/>
      <c r="H679" s="107"/>
    </row>
    <row r="680" spans="1:8" ht="15.75" customHeight="1" thickBot="1">
      <c r="A680" s="246" t="s">
        <v>154</v>
      </c>
      <c r="B680" s="247" t="s">
        <v>101</v>
      </c>
      <c r="C680" s="248"/>
      <c r="D680" s="248"/>
      <c r="E680" s="248"/>
      <c r="F680" s="249">
        <f>F678</f>
        <v>0.07</v>
      </c>
      <c r="G680" s="249">
        <f>G678</f>
        <v>0</v>
      </c>
      <c r="H680" s="259">
        <f>H678</f>
        <v>0</v>
      </c>
    </row>
    <row r="681" spans="1:8" ht="15.75" customHeight="1" thickBot="1">
      <c r="A681" s="203"/>
      <c r="B681" s="146" t="s">
        <v>48</v>
      </c>
      <c r="C681" s="149"/>
      <c r="D681" s="149"/>
      <c r="E681" s="147"/>
      <c r="F681" s="150"/>
      <c r="G681" s="150"/>
      <c r="H681" s="151"/>
    </row>
    <row r="682" spans="1:8" s="64" customFormat="1" ht="15.75" customHeight="1" thickBot="1">
      <c r="A682" s="250" t="s">
        <v>154</v>
      </c>
      <c r="B682" s="251" t="s">
        <v>103</v>
      </c>
      <c r="C682" s="252"/>
      <c r="D682" s="252"/>
      <c r="E682" s="252"/>
      <c r="F682" s="253">
        <v>0</v>
      </c>
      <c r="G682" s="253">
        <v>0</v>
      </c>
      <c r="H682" s="293">
        <v>0</v>
      </c>
    </row>
    <row r="683" spans="1:8" ht="15.75" customHeight="1" thickBot="1">
      <c r="A683" s="203"/>
      <c r="B683" s="146" t="s">
        <v>45</v>
      </c>
      <c r="C683" s="149"/>
      <c r="D683" s="149"/>
      <c r="E683" s="147"/>
      <c r="F683" s="150"/>
      <c r="G683" s="150"/>
      <c r="H683" s="151"/>
    </row>
    <row r="684" spans="1:8" ht="15.75" customHeight="1" thickBot="1">
      <c r="A684" s="254" t="s">
        <v>154</v>
      </c>
      <c r="B684" s="255" t="s">
        <v>102</v>
      </c>
      <c r="C684" s="256"/>
      <c r="D684" s="256"/>
      <c r="E684" s="256"/>
      <c r="F684" s="257">
        <v>0</v>
      </c>
      <c r="G684" s="257">
        <v>0</v>
      </c>
      <c r="H684" s="258">
        <v>0</v>
      </c>
    </row>
    <row r="685" spans="1:8" ht="15.75" customHeight="1" thickBot="1">
      <c r="A685" s="260" t="s">
        <v>154</v>
      </c>
      <c r="B685" s="261" t="s">
        <v>156</v>
      </c>
      <c r="C685" s="262"/>
      <c r="D685" s="262"/>
      <c r="E685" s="262"/>
      <c r="F685" s="244">
        <f>F680+F682+F684</f>
        <v>0.07</v>
      </c>
      <c r="G685" s="244">
        <f>G680+G682+G684</f>
        <v>0</v>
      </c>
      <c r="H685" s="245">
        <f>H680+H682+H684</f>
        <v>0</v>
      </c>
    </row>
    <row r="686" spans="1:8" ht="15.75" customHeight="1">
      <c r="A686" s="203" t="s">
        <v>165</v>
      </c>
      <c r="B686" s="146" t="s">
        <v>166</v>
      </c>
      <c r="C686" s="149"/>
      <c r="D686" s="149"/>
      <c r="E686" s="147"/>
      <c r="F686" s="150"/>
      <c r="G686" s="150"/>
      <c r="H686" s="151"/>
    </row>
    <row r="687" spans="1:8" ht="15.75" customHeight="1" thickBot="1">
      <c r="A687" s="197"/>
      <c r="B687" s="124" t="s">
        <v>89</v>
      </c>
      <c r="C687" s="125"/>
      <c r="D687" s="125"/>
      <c r="E687" s="351"/>
      <c r="F687" s="127"/>
      <c r="G687" s="127"/>
      <c r="H687" s="128"/>
    </row>
    <row r="688" spans="1:8" ht="15.75" customHeight="1" thickBot="1">
      <c r="A688" s="246" t="s">
        <v>165</v>
      </c>
      <c r="B688" s="247" t="s">
        <v>101</v>
      </c>
      <c r="C688" s="248"/>
      <c r="D688" s="248"/>
      <c r="E688" s="352"/>
      <c r="F688" s="249">
        <v>0</v>
      </c>
      <c r="G688" s="249">
        <v>0</v>
      </c>
      <c r="H688" s="259">
        <v>0</v>
      </c>
    </row>
    <row r="689" spans="1:8" ht="15.75" customHeight="1" thickBot="1">
      <c r="A689" s="250" t="s">
        <v>165</v>
      </c>
      <c r="B689" s="251" t="s">
        <v>103</v>
      </c>
      <c r="C689" s="252"/>
      <c r="D689" s="252"/>
      <c r="E689" s="353"/>
      <c r="F689" s="253">
        <v>0</v>
      </c>
      <c r="G689" s="253">
        <v>0</v>
      </c>
      <c r="H689" s="293">
        <v>0</v>
      </c>
    </row>
    <row r="690" spans="1:8" ht="15.75" customHeight="1" thickBot="1">
      <c r="A690" s="196"/>
      <c r="B690" s="121" t="s">
        <v>45</v>
      </c>
      <c r="C690" s="114"/>
      <c r="D690" s="114"/>
      <c r="E690" s="122"/>
      <c r="F690" s="115"/>
      <c r="G690" s="115"/>
      <c r="H690" s="116"/>
    </row>
    <row r="691" spans="1:8" ht="15.75" customHeight="1" thickBot="1">
      <c r="A691" s="254" t="s">
        <v>165</v>
      </c>
      <c r="B691" s="255" t="s">
        <v>102</v>
      </c>
      <c r="C691" s="256"/>
      <c r="D691" s="256"/>
      <c r="E691" s="256"/>
      <c r="F691" s="257">
        <v>0</v>
      </c>
      <c r="G691" s="257">
        <v>0</v>
      </c>
      <c r="H691" s="258">
        <v>0</v>
      </c>
    </row>
    <row r="692" spans="1:8" ht="15.75" customHeight="1" thickBot="1">
      <c r="A692" s="260" t="s">
        <v>165</v>
      </c>
      <c r="B692" s="261" t="s">
        <v>167</v>
      </c>
      <c r="C692" s="243"/>
      <c r="D692" s="243"/>
      <c r="E692" s="243"/>
      <c r="F692" s="244">
        <f>F688+F689+F691</f>
        <v>0</v>
      </c>
      <c r="G692" s="244">
        <f>G688+G689+G691</f>
        <v>0</v>
      </c>
      <c r="H692" s="245">
        <f>H688+H689+H691</f>
        <v>0</v>
      </c>
    </row>
    <row r="693" spans="1:8" s="64" customFormat="1" ht="15.75" customHeight="1">
      <c r="A693" s="203" t="s">
        <v>173</v>
      </c>
      <c r="B693" s="64" t="s">
        <v>174</v>
      </c>
      <c r="C693" s="135"/>
      <c r="D693" s="135"/>
      <c r="E693" s="136"/>
      <c r="F693" s="137"/>
      <c r="G693" s="137"/>
      <c r="H693" s="138"/>
    </row>
    <row r="694" spans="1:8" ht="15.75" customHeight="1" thickBot="1">
      <c r="A694" s="197" t="s">
        <v>173</v>
      </c>
      <c r="B694" s="124" t="s">
        <v>89</v>
      </c>
      <c r="C694" s="125"/>
      <c r="D694" s="125"/>
      <c r="E694" s="126"/>
      <c r="F694" s="127"/>
      <c r="G694" s="127"/>
      <c r="H694" s="128"/>
    </row>
    <row r="695" spans="1:8" ht="15.75" customHeight="1" thickBot="1">
      <c r="A695" s="246" t="s">
        <v>165</v>
      </c>
      <c r="B695" s="247" t="s">
        <v>101</v>
      </c>
      <c r="C695" s="248"/>
      <c r="D695" s="248"/>
      <c r="E695" s="248"/>
      <c r="F695" s="249">
        <v>0</v>
      </c>
      <c r="G695" s="249">
        <v>0</v>
      </c>
      <c r="H695" s="259">
        <v>0</v>
      </c>
    </row>
    <row r="696" spans="1:8" ht="15.75" customHeight="1" thickBot="1">
      <c r="A696" s="203" t="s">
        <v>173</v>
      </c>
      <c r="B696" s="146" t="s">
        <v>48</v>
      </c>
      <c r="C696" s="149"/>
      <c r="D696" s="149"/>
      <c r="E696" s="147"/>
      <c r="F696" s="150"/>
      <c r="G696" s="150"/>
      <c r="H696" s="151"/>
    </row>
    <row r="697" spans="1:8" ht="15.75" customHeight="1" thickBot="1">
      <c r="A697" s="250" t="s">
        <v>165</v>
      </c>
      <c r="B697" s="251" t="s">
        <v>103</v>
      </c>
      <c r="C697" s="252"/>
      <c r="D697" s="252"/>
      <c r="E697" s="354"/>
      <c r="F697" s="253">
        <v>0</v>
      </c>
      <c r="G697" s="253">
        <v>0</v>
      </c>
      <c r="H697" s="293">
        <v>0</v>
      </c>
    </row>
    <row r="698" spans="1:8" ht="15.75" customHeight="1" thickBot="1">
      <c r="A698" s="203" t="s">
        <v>173</v>
      </c>
      <c r="B698" s="146" t="s">
        <v>45</v>
      </c>
      <c r="C698" s="149"/>
      <c r="D698" s="149"/>
      <c r="E698" s="147"/>
      <c r="F698" s="150"/>
      <c r="G698" s="150"/>
      <c r="H698" s="151"/>
    </row>
    <row r="699" spans="1:8" ht="15.75" customHeight="1" thickBot="1">
      <c r="A699" s="254" t="s">
        <v>165</v>
      </c>
      <c r="B699" s="255" t="s">
        <v>102</v>
      </c>
      <c r="C699" s="256"/>
      <c r="D699" s="256"/>
      <c r="E699" s="256"/>
      <c r="F699" s="257">
        <v>0</v>
      </c>
      <c r="G699" s="257">
        <v>0</v>
      </c>
      <c r="H699" s="258">
        <v>0</v>
      </c>
    </row>
    <row r="700" spans="1:8" ht="15.75" customHeight="1" thickBot="1">
      <c r="A700" s="260" t="s">
        <v>173</v>
      </c>
      <c r="B700" s="261" t="s">
        <v>175</v>
      </c>
      <c r="C700" s="243"/>
      <c r="D700" s="243"/>
      <c r="E700" s="243"/>
      <c r="F700" s="244">
        <f>F695+F697+F699</f>
        <v>0</v>
      </c>
      <c r="G700" s="244">
        <f>G695+G697+G699</f>
        <v>0</v>
      </c>
      <c r="H700" s="245">
        <f>H695+H697+H699</f>
        <v>0</v>
      </c>
    </row>
    <row r="701" spans="1:8" ht="15.75" customHeight="1">
      <c r="A701" s="203" t="s">
        <v>196</v>
      </c>
      <c r="B701" s="146" t="s">
        <v>195</v>
      </c>
      <c r="C701" s="135"/>
      <c r="D701" s="135"/>
      <c r="E701" s="136"/>
      <c r="F701" s="137"/>
      <c r="G701" s="137"/>
      <c r="H701" s="138"/>
    </row>
    <row r="702" spans="1:8" ht="15.75" customHeight="1">
      <c r="A702" s="197"/>
      <c r="B702" s="124" t="s">
        <v>89</v>
      </c>
      <c r="C702" s="125"/>
      <c r="D702" s="125"/>
      <c r="E702" s="126"/>
      <c r="F702" s="127"/>
      <c r="G702" s="127"/>
      <c r="H702" s="128"/>
    </row>
    <row r="703" spans="1:8" ht="15.75" customHeight="1">
      <c r="A703" s="191">
        <v>1</v>
      </c>
      <c r="B703" s="143" t="s">
        <v>91</v>
      </c>
      <c r="C703" s="100">
        <f>SUM(C704:C704)</f>
        <v>8</v>
      </c>
      <c r="D703" s="100"/>
      <c r="E703" s="100"/>
      <c r="F703" s="112">
        <f>SUM(F704:F704)</f>
        <v>0.024</v>
      </c>
      <c r="G703" s="112">
        <f>SUM(G704:G704)</f>
        <v>0</v>
      </c>
      <c r="H703" s="113">
        <f>SUM(H704:H704)</f>
        <v>0</v>
      </c>
    </row>
    <row r="704" spans="1:8" ht="15.75" customHeight="1" thickBot="1">
      <c r="A704" s="194"/>
      <c r="B704" s="145" t="s">
        <v>86</v>
      </c>
      <c r="C704" s="105">
        <v>8</v>
      </c>
      <c r="D704" s="105"/>
      <c r="E704" s="118"/>
      <c r="F704" s="106">
        <v>0.024</v>
      </c>
      <c r="G704" s="106"/>
      <c r="H704" s="107"/>
    </row>
    <row r="705" spans="1:8" s="64" customFormat="1" ht="15.75" customHeight="1" thickBot="1">
      <c r="A705" s="246" t="s">
        <v>196</v>
      </c>
      <c r="B705" s="247" t="s">
        <v>101</v>
      </c>
      <c r="C705" s="248">
        <f>C703</f>
        <v>8</v>
      </c>
      <c r="D705" s="248"/>
      <c r="E705" s="248"/>
      <c r="F705" s="249">
        <f>F703</f>
        <v>0.024</v>
      </c>
      <c r="G705" s="249">
        <f>G703</f>
        <v>0</v>
      </c>
      <c r="H705" s="259">
        <f>H703</f>
        <v>0</v>
      </c>
    </row>
    <row r="706" spans="1:8" ht="15.75" customHeight="1" thickBot="1">
      <c r="A706" s="260" t="s">
        <v>196</v>
      </c>
      <c r="B706" s="261" t="s">
        <v>197</v>
      </c>
      <c r="C706" s="243"/>
      <c r="D706" s="243"/>
      <c r="E706" s="263"/>
      <c r="F706" s="244">
        <f>F705</f>
        <v>0.024</v>
      </c>
      <c r="G706" s="244">
        <f>G705</f>
        <v>0</v>
      </c>
      <c r="H706" s="245">
        <f>H705</f>
        <v>0</v>
      </c>
    </row>
    <row r="707" spans="1:8" ht="15.75" customHeight="1">
      <c r="A707" s="495" t="s">
        <v>76</v>
      </c>
      <c r="B707" s="496"/>
      <c r="C707" s="496"/>
      <c r="D707" s="496"/>
      <c r="E707" s="496"/>
      <c r="F707" s="496"/>
      <c r="G707" s="496"/>
      <c r="H707" s="497"/>
    </row>
    <row r="708" spans="1:8" ht="15.75" customHeight="1">
      <c r="A708" s="123" t="s">
        <v>146</v>
      </c>
      <c r="B708" s="369" t="s">
        <v>7</v>
      </c>
      <c r="C708" s="264"/>
      <c r="D708" s="264"/>
      <c r="E708" s="264"/>
      <c r="F708" s="264"/>
      <c r="G708" s="264"/>
      <c r="H708" s="265"/>
    </row>
    <row r="709" spans="1:8" ht="15.75" customHeight="1">
      <c r="A709" s="123"/>
      <c r="B709" s="369" t="s">
        <v>47</v>
      </c>
      <c r="C709" s="264"/>
      <c r="D709" s="264"/>
      <c r="E709" s="264"/>
      <c r="F709" s="264"/>
      <c r="G709" s="264"/>
      <c r="H709" s="265"/>
    </row>
    <row r="710" spans="1:8" ht="15.75" customHeight="1">
      <c r="A710" s="99">
        <v>1</v>
      </c>
      <c r="B710" s="266" t="s">
        <v>184</v>
      </c>
      <c r="C710" s="267">
        <f>SUM(C711)</f>
        <v>0</v>
      </c>
      <c r="D710" s="267">
        <f>SUM(D711)</f>
        <v>0</v>
      </c>
      <c r="E710" s="267" t="e">
        <f>F710/C710*1000</f>
        <v>#DIV/0!</v>
      </c>
      <c r="F710" s="112">
        <f>SUM(F711)</f>
        <v>1.9</v>
      </c>
      <c r="G710" s="112">
        <f>SUM(G711)</f>
        <v>1.9</v>
      </c>
      <c r="H710" s="113">
        <f>SUM(H711)</f>
        <v>0</v>
      </c>
    </row>
    <row r="711" spans="1:8" ht="15.75" customHeight="1" thickBot="1">
      <c r="A711" s="370"/>
      <c r="B711" s="371" t="s">
        <v>85</v>
      </c>
      <c r="C711" s="372"/>
      <c r="D711" s="372"/>
      <c r="E711" s="372" t="e">
        <f>F711/C711*1000</f>
        <v>#DIV/0!</v>
      </c>
      <c r="F711" s="435">
        <v>1.9</v>
      </c>
      <c r="G711" s="435">
        <v>1.9</v>
      </c>
      <c r="H711" s="436"/>
    </row>
    <row r="712" spans="1:8" ht="15.75" customHeight="1" thickBot="1">
      <c r="A712" s="246" t="s">
        <v>146</v>
      </c>
      <c r="B712" s="247" t="s">
        <v>101</v>
      </c>
      <c r="C712" s="248">
        <f aca="true" t="shared" si="46" ref="C712:H712">C710</f>
        <v>0</v>
      </c>
      <c r="D712" s="248">
        <f t="shared" si="46"/>
        <v>0</v>
      </c>
      <c r="E712" s="248" t="e">
        <f t="shared" si="46"/>
        <v>#DIV/0!</v>
      </c>
      <c r="F712" s="249">
        <f t="shared" si="46"/>
        <v>1.9</v>
      </c>
      <c r="G712" s="249">
        <f t="shared" si="46"/>
        <v>1.9</v>
      </c>
      <c r="H712" s="259">
        <f t="shared" si="46"/>
        <v>0</v>
      </c>
    </row>
    <row r="713" spans="1:8" ht="15.75" customHeight="1">
      <c r="A713" s="123"/>
      <c r="B713" s="369" t="s">
        <v>48</v>
      </c>
      <c r="C713" s="264"/>
      <c r="D713" s="264"/>
      <c r="E713" s="264"/>
      <c r="F713" s="264"/>
      <c r="G713" s="264"/>
      <c r="H713" s="265"/>
    </row>
    <row r="714" spans="1:8" ht="15.75" customHeight="1">
      <c r="A714" s="99">
        <v>1</v>
      </c>
      <c r="B714" s="266" t="s">
        <v>31</v>
      </c>
      <c r="C714" s="267">
        <f>SUM(C715)</f>
        <v>0</v>
      </c>
      <c r="D714" s="267">
        <f>SUM(D715)</f>
        <v>0</v>
      </c>
      <c r="E714" s="267" t="e">
        <f>F714/C714*1000</f>
        <v>#DIV/0!</v>
      </c>
      <c r="F714" s="112">
        <f>SUM(F715)</f>
        <v>4</v>
      </c>
      <c r="G714" s="112">
        <f>SUM(G715)</f>
        <v>4</v>
      </c>
      <c r="H714" s="289">
        <f>SUM(H715)</f>
        <v>0</v>
      </c>
    </row>
    <row r="715" spans="1:8" ht="15.75" customHeight="1" thickBot="1">
      <c r="A715" s="370"/>
      <c r="B715" s="371" t="s">
        <v>85</v>
      </c>
      <c r="C715" s="372"/>
      <c r="D715" s="372"/>
      <c r="E715" s="372" t="e">
        <f>F715/C715*1000</f>
        <v>#DIV/0!</v>
      </c>
      <c r="F715" s="435">
        <v>4</v>
      </c>
      <c r="G715" s="435">
        <v>4</v>
      </c>
      <c r="H715" s="373"/>
    </row>
    <row r="716" spans="1:8" ht="15.75" customHeight="1" thickBot="1">
      <c r="A716" s="374"/>
      <c r="B716" s="375" t="s">
        <v>103</v>
      </c>
      <c r="C716" s="376">
        <f>C714</f>
        <v>0</v>
      </c>
      <c r="D716" s="376">
        <f>D714</f>
        <v>0</v>
      </c>
      <c r="E716" s="376"/>
      <c r="F716" s="437">
        <f>F714</f>
        <v>4</v>
      </c>
      <c r="G716" s="437">
        <f>G714</f>
        <v>4</v>
      </c>
      <c r="H716" s="377">
        <f>H714</f>
        <v>0</v>
      </c>
    </row>
    <row r="717" spans="1:8" ht="15.75" customHeight="1" thickBot="1">
      <c r="A717" s="378" t="s">
        <v>146</v>
      </c>
      <c r="B717" s="379" t="s">
        <v>112</v>
      </c>
      <c r="C717" s="438">
        <f>C712+C716</f>
        <v>0</v>
      </c>
      <c r="D717" s="380">
        <f>D712+D716</f>
        <v>0</v>
      </c>
      <c r="E717" s="380"/>
      <c r="F717" s="456">
        <f>F712+F716</f>
        <v>5.9</v>
      </c>
      <c r="G717" s="456">
        <f>G712+G716</f>
        <v>5.9</v>
      </c>
      <c r="H717" s="381">
        <f>H712+H716</f>
        <v>0</v>
      </c>
    </row>
    <row r="718" spans="1:8" ht="15.75" customHeight="1">
      <c r="A718" s="123" t="s">
        <v>162</v>
      </c>
      <c r="B718" s="369" t="s">
        <v>12</v>
      </c>
      <c r="C718" s="264"/>
      <c r="D718" s="264"/>
      <c r="E718" s="264"/>
      <c r="F718" s="264"/>
      <c r="G718" s="264"/>
      <c r="H718" s="265"/>
    </row>
    <row r="719" spans="1:8" ht="15.75" customHeight="1" thickBot="1">
      <c r="A719" s="123"/>
      <c r="B719" s="369" t="s">
        <v>47</v>
      </c>
      <c r="C719" s="264"/>
      <c r="D719" s="264"/>
      <c r="E719" s="264"/>
      <c r="F719" s="264"/>
      <c r="G719" s="264"/>
      <c r="H719" s="265"/>
    </row>
    <row r="720" spans="1:8" s="64" customFormat="1" ht="15.75" customHeight="1" thickBot="1">
      <c r="A720" s="246" t="s">
        <v>162</v>
      </c>
      <c r="B720" s="247" t="s">
        <v>101</v>
      </c>
      <c r="C720" s="248">
        <v>0</v>
      </c>
      <c r="D720" s="248">
        <v>0</v>
      </c>
      <c r="E720" s="248"/>
      <c r="F720" s="249">
        <v>0</v>
      </c>
      <c r="G720" s="249">
        <v>0</v>
      </c>
      <c r="H720" s="259">
        <v>0</v>
      </c>
    </row>
    <row r="721" spans="1:8" ht="15.75" customHeight="1">
      <c r="A721" s="123"/>
      <c r="B721" s="369" t="s">
        <v>48</v>
      </c>
      <c r="C721" s="264"/>
      <c r="D721" s="264"/>
      <c r="E721" s="264"/>
      <c r="F721" s="264"/>
      <c r="G721" s="264"/>
      <c r="H721" s="265"/>
    </row>
    <row r="722" spans="1:8" ht="15.75" customHeight="1">
      <c r="A722" s="99">
        <v>1</v>
      </c>
      <c r="B722" s="266" t="s">
        <v>130</v>
      </c>
      <c r="C722" s="267">
        <f>SUM(C723)</f>
        <v>0</v>
      </c>
      <c r="D722" s="267">
        <f>SUM(D723)</f>
        <v>0</v>
      </c>
      <c r="E722" s="267" t="e">
        <f>F722/C722*1000</f>
        <v>#DIV/0!</v>
      </c>
      <c r="F722" s="112">
        <f>SUM(F723)</f>
        <v>0.7</v>
      </c>
      <c r="G722" s="112">
        <f>SUM(G723)</f>
        <v>0.7</v>
      </c>
      <c r="H722" s="289">
        <f>SUM(H723)</f>
        <v>0</v>
      </c>
    </row>
    <row r="723" spans="1:8" ht="15.75" customHeight="1" thickBot="1">
      <c r="A723" s="370"/>
      <c r="B723" s="371" t="s">
        <v>85</v>
      </c>
      <c r="C723" s="372"/>
      <c r="D723" s="372"/>
      <c r="E723" s="372" t="e">
        <f>F723/C723*1000</f>
        <v>#DIV/0!</v>
      </c>
      <c r="F723" s="435">
        <v>0.7</v>
      </c>
      <c r="G723" s="435">
        <v>0.7</v>
      </c>
      <c r="H723" s="373"/>
    </row>
    <row r="724" spans="1:8" s="64" customFormat="1" ht="15.75" customHeight="1" thickBot="1">
      <c r="A724" s="374"/>
      <c r="B724" s="375" t="s">
        <v>103</v>
      </c>
      <c r="C724" s="376">
        <f>C722</f>
        <v>0</v>
      </c>
      <c r="D724" s="376">
        <f>D722</f>
        <v>0</v>
      </c>
      <c r="E724" s="376"/>
      <c r="F724" s="437">
        <f>F722</f>
        <v>0.7</v>
      </c>
      <c r="G724" s="376">
        <f>G722</f>
        <v>0.7</v>
      </c>
      <c r="H724" s="377">
        <f>H722</f>
        <v>0</v>
      </c>
    </row>
    <row r="725" spans="1:8" s="64" customFormat="1" ht="15.75" customHeight="1" thickBot="1">
      <c r="A725" s="378" t="s">
        <v>162</v>
      </c>
      <c r="B725" s="379" t="s">
        <v>9</v>
      </c>
      <c r="C725" s="438">
        <f>C720+C724</f>
        <v>0</v>
      </c>
      <c r="D725" s="380">
        <f>D720+D724</f>
        <v>0</v>
      </c>
      <c r="E725" s="380"/>
      <c r="F725" s="456">
        <f>F720+F724</f>
        <v>0.7</v>
      </c>
      <c r="G725" s="456">
        <f>G720+G724</f>
        <v>0.7</v>
      </c>
      <c r="H725" s="381">
        <f>H720+H724</f>
        <v>0</v>
      </c>
    </row>
    <row r="726" spans="1:8" ht="15.75" customHeight="1">
      <c r="A726" s="297"/>
      <c r="B726" s="309"/>
      <c r="C726" s="310"/>
      <c r="D726" s="310"/>
      <c r="E726" s="311"/>
      <c r="F726" s="312"/>
      <c r="G726" s="312"/>
      <c r="H726" s="312"/>
    </row>
    <row r="727" spans="1:8" ht="15.75" customHeight="1">
      <c r="A727" s="298"/>
      <c r="B727" s="304"/>
      <c r="C727" s="313"/>
      <c r="D727" s="313"/>
      <c r="E727" s="314"/>
      <c r="F727" s="134"/>
      <c r="G727" s="134"/>
      <c r="H727" s="134"/>
    </row>
    <row r="728" spans="1:8" ht="15.75" customHeight="1">
      <c r="A728" s="498" t="s">
        <v>51</v>
      </c>
      <c r="B728" s="498"/>
      <c r="C728" s="498"/>
      <c r="D728" s="498"/>
      <c r="E728" s="498"/>
      <c r="F728" s="498"/>
      <c r="G728" s="498"/>
      <c r="H728" s="498"/>
    </row>
    <row r="729" spans="1:8" ht="15.75" customHeight="1" thickBot="1">
      <c r="A729" s="299"/>
      <c r="B729" s="300"/>
      <c r="C729" s="301"/>
      <c r="D729" s="301"/>
      <c r="E729" s="302"/>
      <c r="F729" s="303"/>
      <c r="G729" s="303"/>
      <c r="H729" s="303"/>
    </row>
    <row r="730" spans="1:8" ht="15.75" customHeight="1">
      <c r="A730" s="499" t="s">
        <v>71</v>
      </c>
      <c r="B730" s="479" t="s">
        <v>6</v>
      </c>
      <c r="C730" s="482" t="s">
        <v>72</v>
      </c>
      <c r="D730" s="482"/>
      <c r="E730" s="507" t="s">
        <v>0</v>
      </c>
      <c r="F730" s="507"/>
      <c r="G730" s="501" t="s">
        <v>1</v>
      </c>
      <c r="H730" s="502"/>
    </row>
    <row r="731" spans="1:8" ht="15.75" customHeight="1">
      <c r="A731" s="500"/>
      <c r="B731" s="480"/>
      <c r="C731" s="483"/>
      <c r="D731" s="483"/>
      <c r="E731" s="508"/>
      <c r="F731" s="508"/>
      <c r="G731" s="503" t="s">
        <v>3</v>
      </c>
      <c r="H731" s="490" t="s">
        <v>4</v>
      </c>
    </row>
    <row r="732" spans="1:8" ht="43.5" customHeight="1">
      <c r="A732" s="500"/>
      <c r="B732" s="506"/>
      <c r="C732" s="305" t="s">
        <v>95</v>
      </c>
      <c r="D732" s="305" t="s">
        <v>96</v>
      </c>
      <c r="E732" s="156" t="s">
        <v>97</v>
      </c>
      <c r="F732" s="306" t="s">
        <v>2</v>
      </c>
      <c r="G732" s="504"/>
      <c r="H732" s="505"/>
    </row>
    <row r="733" spans="1:8" ht="15.75" customHeight="1">
      <c r="A733" s="484" t="s">
        <v>73</v>
      </c>
      <c r="B733" s="485"/>
      <c r="C733" s="485"/>
      <c r="D733" s="485"/>
      <c r="E733" s="485"/>
      <c r="F733" s="485"/>
      <c r="G733" s="485"/>
      <c r="H733" s="486"/>
    </row>
    <row r="734" spans="1:8" ht="15.75" customHeight="1">
      <c r="A734" s="367" t="s">
        <v>146</v>
      </c>
      <c r="B734" s="48" t="s">
        <v>7</v>
      </c>
      <c r="C734" s="469">
        <f>C125</f>
        <v>221909</v>
      </c>
      <c r="D734" s="470">
        <f>D125</f>
        <v>29628.760000000006</v>
      </c>
      <c r="E734" s="470"/>
      <c r="F734" s="470">
        <f>F125</f>
        <v>5029.718999999999</v>
      </c>
      <c r="G734" s="470">
        <f>G125</f>
        <v>3862.8279999999995</v>
      </c>
      <c r="H734" s="471">
        <f>H125</f>
        <v>1023.239</v>
      </c>
    </row>
    <row r="735" spans="1:8" ht="15.75" customHeight="1">
      <c r="A735" s="204" t="s">
        <v>29</v>
      </c>
      <c r="B735" s="157" t="s">
        <v>12</v>
      </c>
      <c r="C735" s="445">
        <f>C244</f>
        <v>43584.5</v>
      </c>
      <c r="D735" s="74">
        <f>D244</f>
        <v>1303.9779999999998</v>
      </c>
      <c r="E735" s="446"/>
      <c r="F735" s="74">
        <f>F244</f>
        <v>1049.5809999999997</v>
      </c>
      <c r="G735" s="74">
        <f>G244</f>
        <v>915.5809999999999</v>
      </c>
      <c r="H735" s="447">
        <f>H244</f>
        <v>85.294</v>
      </c>
    </row>
    <row r="736" spans="1:8" ht="15.75" customHeight="1">
      <c r="A736" s="204" t="s">
        <v>39</v>
      </c>
      <c r="B736" s="157" t="s">
        <v>13</v>
      </c>
      <c r="C736" s="406">
        <f>C323</f>
        <v>9603</v>
      </c>
      <c r="D736" s="30">
        <f>D323</f>
        <v>236.55</v>
      </c>
      <c r="E736" s="30"/>
      <c r="F736" s="30">
        <f>F323</f>
        <v>213.748</v>
      </c>
      <c r="G736" s="30">
        <f>G323</f>
        <v>151.952</v>
      </c>
      <c r="H736" s="407">
        <f>H323</f>
        <v>52.338</v>
      </c>
    </row>
    <row r="737" spans="1:8" ht="15.75" customHeight="1">
      <c r="A737" s="204" t="s">
        <v>40</v>
      </c>
      <c r="B737" s="157" t="s">
        <v>14</v>
      </c>
      <c r="C737" s="406">
        <f>C377</f>
        <v>7016</v>
      </c>
      <c r="D737" s="30"/>
      <c r="E737" s="30"/>
      <c r="F737" s="30">
        <f>F377</f>
        <v>114.78400000000002</v>
      </c>
      <c r="G737" s="30">
        <f>G377</f>
        <v>98.091</v>
      </c>
      <c r="H737" s="407">
        <f>H377</f>
        <v>11.459999999999999</v>
      </c>
    </row>
    <row r="738" spans="1:8" ht="15.75" customHeight="1">
      <c r="A738" s="204" t="s">
        <v>41</v>
      </c>
      <c r="B738" s="157" t="s">
        <v>15</v>
      </c>
      <c r="C738" s="406">
        <f>C433</f>
        <v>6150</v>
      </c>
      <c r="D738" s="30">
        <f>D433</f>
        <v>0</v>
      </c>
      <c r="E738" s="30"/>
      <c r="F738" s="32">
        <f>F433</f>
        <v>229.988</v>
      </c>
      <c r="G738" s="30">
        <f>G433</f>
        <v>194.872</v>
      </c>
      <c r="H738" s="407">
        <f>H433</f>
        <v>16.195</v>
      </c>
    </row>
    <row r="739" spans="1:8" ht="15.75" customHeight="1">
      <c r="A739" s="204" t="s">
        <v>90</v>
      </c>
      <c r="B739" s="157" t="s">
        <v>38</v>
      </c>
      <c r="C739" s="406">
        <f>C499</f>
        <v>3818</v>
      </c>
      <c r="D739" s="30">
        <f>D499</f>
        <v>0</v>
      </c>
      <c r="E739" s="30"/>
      <c r="F739" s="32">
        <f>F499</f>
        <v>125.187</v>
      </c>
      <c r="G739" s="30">
        <f>G499</f>
        <v>110.00200000000001</v>
      </c>
      <c r="H739" s="407">
        <f>H499</f>
        <v>0.222</v>
      </c>
    </row>
    <row r="740" spans="1:8" ht="15.75" customHeight="1">
      <c r="A740" s="204" t="s">
        <v>61</v>
      </c>
      <c r="B740" s="157" t="s">
        <v>69</v>
      </c>
      <c r="C740" s="32">
        <f>C541</f>
        <v>2174</v>
      </c>
      <c r="D740" s="32">
        <f>D541</f>
        <v>0</v>
      </c>
      <c r="E740" s="32"/>
      <c r="F740" s="32">
        <f>F541</f>
        <v>48.092</v>
      </c>
      <c r="G740" s="32">
        <f>G541</f>
        <v>34.035000000000004</v>
      </c>
      <c r="H740" s="33">
        <f>H541</f>
        <v>2.318</v>
      </c>
    </row>
    <row r="741" spans="1:8" ht="15.75" customHeight="1">
      <c r="A741" s="204" t="s">
        <v>105</v>
      </c>
      <c r="B741" s="157" t="s">
        <v>77</v>
      </c>
      <c r="C741" s="32">
        <f>C578</f>
        <v>1344</v>
      </c>
      <c r="D741" s="32">
        <f>D578</f>
        <v>0</v>
      </c>
      <c r="E741" s="32"/>
      <c r="F741" s="32">
        <f>F578</f>
        <v>47.674</v>
      </c>
      <c r="G741" s="32">
        <f>G578</f>
        <v>41.361000000000004</v>
      </c>
      <c r="H741" s="33">
        <f>H578</f>
        <v>0</v>
      </c>
    </row>
    <row r="742" spans="1:8" ht="15.75" customHeight="1">
      <c r="A742" s="204" t="s">
        <v>100</v>
      </c>
      <c r="B742" s="157" t="s">
        <v>92</v>
      </c>
      <c r="C742" s="92">
        <f>C613</f>
        <v>1811</v>
      </c>
      <c r="D742" s="92">
        <f>D613</f>
        <v>0</v>
      </c>
      <c r="E742" s="92"/>
      <c r="F742" s="92">
        <f>F613</f>
        <v>80.724</v>
      </c>
      <c r="G742" s="92">
        <f>G613</f>
        <v>80.724</v>
      </c>
      <c r="H742" s="93">
        <f>H613</f>
        <v>0</v>
      </c>
    </row>
    <row r="743" spans="1:8" ht="15.75" customHeight="1">
      <c r="A743" s="204" t="s">
        <v>109</v>
      </c>
      <c r="B743" s="157" t="s">
        <v>110</v>
      </c>
      <c r="C743" s="92">
        <f>C629</f>
        <v>340</v>
      </c>
      <c r="D743" s="92"/>
      <c r="E743" s="92"/>
      <c r="F743" s="92">
        <f>F629</f>
        <v>14.383</v>
      </c>
      <c r="G743" s="92">
        <f>G629</f>
        <v>14.383</v>
      </c>
      <c r="H743" s="93">
        <f>H629</f>
        <v>0</v>
      </c>
    </row>
    <row r="744" spans="1:8" ht="15.75" customHeight="1">
      <c r="A744" s="204" t="s">
        <v>122</v>
      </c>
      <c r="B744" s="157" t="s">
        <v>127</v>
      </c>
      <c r="C744" s="92">
        <f>C639</f>
        <v>42</v>
      </c>
      <c r="D744" s="92"/>
      <c r="E744" s="92"/>
      <c r="F744" s="92">
        <f>F639</f>
        <v>0.084</v>
      </c>
      <c r="G744" s="92">
        <f>G639</f>
        <v>0.084</v>
      </c>
      <c r="H744" s="93">
        <f>H639</f>
        <v>0</v>
      </c>
    </row>
    <row r="745" spans="1:8" ht="15.75" customHeight="1">
      <c r="A745" s="335" t="s">
        <v>123</v>
      </c>
      <c r="B745" s="278" t="s">
        <v>128</v>
      </c>
      <c r="C745" s="92">
        <f>C647</f>
        <v>0</v>
      </c>
      <c r="D745" s="92"/>
      <c r="E745" s="92"/>
      <c r="F745" s="92">
        <f>F647</f>
        <v>0</v>
      </c>
      <c r="G745" s="92">
        <f>G647</f>
        <v>0</v>
      </c>
      <c r="H745" s="93">
        <f>H647</f>
        <v>0</v>
      </c>
    </row>
    <row r="746" spans="1:8" ht="15.75" customHeight="1">
      <c r="A746" s="336" t="s">
        <v>133</v>
      </c>
      <c r="B746" s="278" t="s">
        <v>129</v>
      </c>
      <c r="C746" s="92"/>
      <c r="D746" s="92"/>
      <c r="E746" s="92"/>
      <c r="F746" s="92">
        <f>F655</f>
        <v>0</v>
      </c>
      <c r="G746" s="92">
        <f>G655</f>
        <v>0</v>
      </c>
      <c r="H746" s="93">
        <f>H655</f>
        <v>0</v>
      </c>
    </row>
    <row r="747" spans="1:8" ht="15.75" customHeight="1">
      <c r="A747" s="336" t="s">
        <v>144</v>
      </c>
      <c r="B747" s="278" t="s">
        <v>138</v>
      </c>
      <c r="C747" s="92"/>
      <c r="D747" s="92"/>
      <c r="E747" s="92"/>
      <c r="F747" s="92">
        <f>F665</f>
        <v>0.75</v>
      </c>
      <c r="G747" s="92">
        <f>G665</f>
        <v>0.75</v>
      </c>
      <c r="H747" s="93">
        <f>H665</f>
        <v>0</v>
      </c>
    </row>
    <row r="748" spans="1:8" ht="15.75" customHeight="1">
      <c r="A748" s="336" t="s">
        <v>153</v>
      </c>
      <c r="B748" s="278" t="s">
        <v>149</v>
      </c>
      <c r="C748" s="92"/>
      <c r="D748" s="92"/>
      <c r="E748" s="92"/>
      <c r="F748" s="92">
        <f>F675</f>
        <v>0.342</v>
      </c>
      <c r="G748" s="92">
        <f>G675</f>
        <v>0.342</v>
      </c>
      <c r="H748" s="93">
        <f>H675</f>
        <v>0</v>
      </c>
    </row>
    <row r="749" spans="1:8" ht="15.75" customHeight="1">
      <c r="A749" s="336" t="s">
        <v>157</v>
      </c>
      <c r="B749" s="278" t="s">
        <v>155</v>
      </c>
      <c r="C749" s="92"/>
      <c r="D749" s="92"/>
      <c r="E749" s="92"/>
      <c r="F749" s="92">
        <f>F685</f>
        <v>0.07</v>
      </c>
      <c r="G749" s="92">
        <f>G685</f>
        <v>0</v>
      </c>
      <c r="H749" s="93">
        <f>H685</f>
        <v>0</v>
      </c>
    </row>
    <row r="750" spans="1:8" ht="15.75" customHeight="1">
      <c r="A750" s="335" t="s">
        <v>170</v>
      </c>
      <c r="B750" s="278" t="s">
        <v>166</v>
      </c>
      <c r="C750" s="92"/>
      <c r="D750" s="92"/>
      <c r="E750" s="92"/>
      <c r="F750" s="92">
        <f>F692</f>
        <v>0</v>
      </c>
      <c r="G750" s="92">
        <f>G692</f>
        <v>0</v>
      </c>
      <c r="H750" s="93">
        <f>H692</f>
        <v>0</v>
      </c>
    </row>
    <row r="751" spans="1:8" ht="15.75" customHeight="1">
      <c r="A751" s="335" t="s">
        <v>176</v>
      </c>
      <c r="B751" s="278" t="s">
        <v>174</v>
      </c>
      <c r="C751" s="92"/>
      <c r="D751" s="92"/>
      <c r="E751" s="92"/>
      <c r="F751" s="92">
        <f>F700</f>
        <v>0</v>
      </c>
      <c r="G751" s="92">
        <f>G700</f>
        <v>0</v>
      </c>
      <c r="H751" s="93">
        <f>H700</f>
        <v>0</v>
      </c>
    </row>
    <row r="752" spans="1:8" ht="15.75" customHeight="1" thickBot="1">
      <c r="A752" s="335" t="s">
        <v>198</v>
      </c>
      <c r="B752" s="278" t="s">
        <v>195</v>
      </c>
      <c r="C752" s="408"/>
      <c r="D752" s="408"/>
      <c r="E752" s="408"/>
      <c r="F752" s="408">
        <f>F706</f>
        <v>0.024</v>
      </c>
      <c r="G752" s="408">
        <f>G706</f>
        <v>0</v>
      </c>
      <c r="H752" s="409">
        <f>H706</f>
        <v>0</v>
      </c>
    </row>
    <row r="753" spans="1:15" ht="15.75" customHeight="1" thickBot="1">
      <c r="A753" s="192"/>
      <c r="B753" s="158" t="s">
        <v>75</v>
      </c>
      <c r="C753" s="119"/>
      <c r="D753" s="119"/>
      <c r="E753" s="119"/>
      <c r="F753" s="391">
        <f>SUM(F734:F752)</f>
        <v>6955.149999999998</v>
      </c>
      <c r="G753" s="391">
        <f>SUM(G734:G752)</f>
        <v>5505.005</v>
      </c>
      <c r="H753" s="392">
        <f>SUM(H734:H752)</f>
        <v>1191.066</v>
      </c>
      <c r="J753" s="6"/>
      <c r="K753" s="6"/>
      <c r="L753" s="6"/>
      <c r="M753" s="6"/>
      <c r="N753" s="6"/>
      <c r="O753" s="6"/>
    </row>
    <row r="754" spans="1:14" ht="15.75" customHeight="1">
      <c r="A754" s="487" t="s">
        <v>76</v>
      </c>
      <c r="B754" s="488"/>
      <c r="C754" s="488"/>
      <c r="D754" s="488"/>
      <c r="E754" s="488"/>
      <c r="F754" s="488"/>
      <c r="G754" s="488"/>
      <c r="H754" s="489"/>
      <c r="J754" s="6"/>
      <c r="L754" s="6"/>
      <c r="N754" s="6"/>
    </row>
    <row r="755" spans="1:14" ht="15.75" customHeight="1">
      <c r="A755" s="457" t="s">
        <v>146</v>
      </c>
      <c r="B755" s="458" t="s">
        <v>7</v>
      </c>
      <c r="C755" s="464"/>
      <c r="D755" s="464"/>
      <c r="E755" s="464"/>
      <c r="F755" s="466">
        <f>F717</f>
        <v>5.9</v>
      </c>
      <c r="G755" s="466">
        <f>G717</f>
        <v>5.9</v>
      </c>
      <c r="H755" s="465"/>
      <c r="J755" s="6"/>
      <c r="L755" s="6"/>
      <c r="N755" s="6"/>
    </row>
    <row r="756" spans="1:14" ht="15.75" customHeight="1" thickBot="1">
      <c r="A756" s="459" t="s">
        <v>29</v>
      </c>
      <c r="B756" s="460" t="s">
        <v>12</v>
      </c>
      <c r="C756" s="461">
        <f>C725</f>
        <v>0</v>
      </c>
      <c r="D756" s="462"/>
      <c r="E756" s="462"/>
      <c r="F756" s="467">
        <f>F725</f>
        <v>0.7</v>
      </c>
      <c r="G756" s="467">
        <f>G725</f>
        <v>0.7</v>
      </c>
      <c r="H756" s="463">
        <f>H725</f>
        <v>0</v>
      </c>
      <c r="J756" s="6"/>
      <c r="L756" s="6"/>
      <c r="N756" s="6"/>
    </row>
    <row r="757" spans="1:21" ht="15.75" customHeight="1" thickBot="1">
      <c r="A757" s="229"/>
      <c r="B757" s="268" t="s">
        <v>59</v>
      </c>
      <c r="C757" s="269"/>
      <c r="D757" s="269"/>
      <c r="E757" s="269"/>
      <c r="F757" s="387">
        <f>F753+F756+F755</f>
        <v>6961.749999999997</v>
      </c>
      <c r="G757" s="387">
        <f>G753+G756+G755</f>
        <v>5511.605</v>
      </c>
      <c r="H757" s="388">
        <f>H753+H756+H755</f>
        <v>1191.066</v>
      </c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</row>
    <row r="758" spans="1:8" ht="15.75" customHeight="1">
      <c r="A758" s="193"/>
      <c r="B758" s="159" t="s">
        <v>62</v>
      </c>
      <c r="C758" s="109"/>
      <c r="D758" s="109"/>
      <c r="E758" s="55"/>
      <c r="F758" s="110"/>
      <c r="G758" s="110"/>
      <c r="H758" s="111"/>
    </row>
    <row r="759" spans="1:17" ht="15.75" customHeight="1">
      <c r="A759" s="234"/>
      <c r="B759" s="275" t="s">
        <v>47</v>
      </c>
      <c r="C759" s="236">
        <f>SUM(C760:C778)</f>
        <v>66503</v>
      </c>
      <c r="D759" s="236">
        <f>SUM(D760:D778)</f>
        <v>82.05999999999999</v>
      </c>
      <c r="E759" s="236"/>
      <c r="F759" s="236">
        <f>SUM(F760:F778)</f>
        <v>2231.1730000000002</v>
      </c>
      <c r="G759" s="236">
        <f>SUM(G760:G778)</f>
        <v>1147.5849999999998</v>
      </c>
      <c r="H759" s="296">
        <f>SUM(H760:H778)</f>
        <v>1054.6129999999998</v>
      </c>
      <c r="J759" s="6"/>
      <c r="K759" s="6"/>
      <c r="L759" s="6"/>
      <c r="M759" s="6"/>
      <c r="N759" s="6"/>
      <c r="O759" s="6"/>
      <c r="P759" s="6"/>
      <c r="Q759" s="6"/>
    </row>
    <row r="760" spans="1:17" ht="15.75" customHeight="1">
      <c r="A760" s="117" t="s">
        <v>146</v>
      </c>
      <c r="B760" s="410" t="s">
        <v>7</v>
      </c>
      <c r="C760" s="88">
        <f>C40+C712</f>
        <v>29598</v>
      </c>
      <c r="D760" s="88">
        <f>D40+D712</f>
        <v>80.80999999999999</v>
      </c>
      <c r="E760" s="88"/>
      <c r="F760" s="88">
        <f>F40+F712</f>
        <v>1069.4950000000001</v>
      </c>
      <c r="G760" s="88">
        <f>G40+G712</f>
        <v>155.16200000000003</v>
      </c>
      <c r="H760" s="398">
        <f>H40+H712</f>
        <v>914.333</v>
      </c>
      <c r="J760" s="6"/>
      <c r="K760" s="6"/>
      <c r="L760" s="6"/>
      <c r="M760" s="6"/>
      <c r="N760" s="6"/>
      <c r="O760" s="6"/>
      <c r="P760" s="6"/>
      <c r="Q760" s="6"/>
    </row>
    <row r="761" spans="1:17" ht="15.75" customHeight="1">
      <c r="A761" s="204" t="s">
        <v>29</v>
      </c>
      <c r="B761" s="157" t="s">
        <v>12</v>
      </c>
      <c r="C761" s="411">
        <f>C154+C720</f>
        <v>22518</v>
      </c>
      <c r="D761" s="411"/>
      <c r="E761" s="411"/>
      <c r="F761" s="411">
        <f>F154+F720</f>
        <v>659.9709999999999</v>
      </c>
      <c r="G761" s="411">
        <f>G154+G720</f>
        <v>581.6169999999998</v>
      </c>
      <c r="H761" s="412">
        <f>H154+H720</f>
        <v>58.794</v>
      </c>
      <c r="J761" s="6"/>
      <c r="K761" s="6"/>
      <c r="L761" s="6"/>
      <c r="M761" s="6"/>
      <c r="N761" s="6"/>
      <c r="O761" s="6"/>
      <c r="P761" s="6"/>
      <c r="Q761" s="6"/>
    </row>
    <row r="762" spans="1:17" ht="15.75" customHeight="1">
      <c r="A762" s="204" t="s">
        <v>39</v>
      </c>
      <c r="B762" s="157" t="s">
        <v>13</v>
      </c>
      <c r="C762" s="411">
        <f aca="true" t="shared" si="47" ref="C762:H762">C265</f>
        <v>5578</v>
      </c>
      <c r="D762" s="411">
        <f t="shared" si="47"/>
        <v>1.25</v>
      </c>
      <c r="E762" s="411">
        <f t="shared" si="47"/>
        <v>0</v>
      </c>
      <c r="F762" s="411">
        <f t="shared" si="47"/>
        <v>148.513</v>
      </c>
      <c r="G762" s="411">
        <f t="shared" si="47"/>
        <v>93.96</v>
      </c>
      <c r="H762" s="412">
        <f t="shared" si="47"/>
        <v>52.313</v>
      </c>
      <c r="J762" s="6"/>
      <c r="K762" s="6"/>
      <c r="L762" s="6"/>
      <c r="M762" s="6"/>
      <c r="N762" s="6"/>
      <c r="O762" s="6"/>
      <c r="P762" s="6"/>
      <c r="Q762" s="6"/>
    </row>
    <row r="763" spans="1:17" s="363" customFormat="1" ht="15.75" customHeight="1">
      <c r="A763" s="204" t="s">
        <v>40</v>
      </c>
      <c r="B763" s="157" t="s">
        <v>14</v>
      </c>
      <c r="C763" s="91">
        <f>C341</f>
        <v>2758</v>
      </c>
      <c r="D763" s="91"/>
      <c r="E763" s="91">
        <f>E341</f>
        <v>0</v>
      </c>
      <c r="F763" s="91">
        <f>F341</f>
        <v>70.66600000000001</v>
      </c>
      <c r="G763" s="91">
        <f>G341</f>
        <v>58.961</v>
      </c>
      <c r="H763" s="270">
        <f>H341</f>
        <v>11.11</v>
      </c>
      <c r="J763" s="364"/>
      <c r="K763" s="364"/>
      <c r="L763" s="364"/>
      <c r="M763" s="364"/>
      <c r="N763" s="364"/>
      <c r="O763" s="364"/>
      <c r="P763" s="364"/>
      <c r="Q763" s="364"/>
    </row>
    <row r="764" spans="1:14" ht="15.75" customHeight="1">
      <c r="A764" s="204" t="s">
        <v>41</v>
      </c>
      <c r="B764" s="157" t="s">
        <v>15</v>
      </c>
      <c r="C764" s="91">
        <f aca="true" t="shared" si="48" ref="C764:H764">C396</f>
        <v>2353</v>
      </c>
      <c r="D764" s="91">
        <f t="shared" si="48"/>
        <v>0</v>
      </c>
      <c r="E764" s="91">
        <f t="shared" si="48"/>
        <v>0</v>
      </c>
      <c r="F764" s="91">
        <f t="shared" si="48"/>
        <v>163.967</v>
      </c>
      <c r="G764" s="91">
        <f t="shared" si="48"/>
        <v>142.58100000000002</v>
      </c>
      <c r="H764" s="270">
        <f t="shared" si="48"/>
        <v>15.523</v>
      </c>
      <c r="J764" s="6"/>
      <c r="K764" s="6"/>
      <c r="L764" s="6"/>
      <c r="M764" s="6"/>
      <c r="N764" s="6"/>
    </row>
    <row r="765" spans="1:8" ht="15.75" customHeight="1">
      <c r="A765" s="204" t="s">
        <v>90</v>
      </c>
      <c r="B765" s="157" t="s">
        <v>38</v>
      </c>
      <c r="C765" s="91">
        <f>C464</f>
        <v>1809</v>
      </c>
      <c r="D765" s="91">
        <f>D464</f>
        <v>0</v>
      </c>
      <c r="E765" s="91"/>
      <c r="F765" s="91">
        <f>F464</f>
        <v>48.724000000000004</v>
      </c>
      <c r="G765" s="91">
        <f>G464</f>
        <v>48.414</v>
      </c>
      <c r="H765" s="270">
        <f>H464</f>
        <v>0.222</v>
      </c>
    </row>
    <row r="766" spans="1:8" ht="15.75" customHeight="1">
      <c r="A766" s="204" t="s">
        <v>61</v>
      </c>
      <c r="B766" s="157" t="s">
        <v>69</v>
      </c>
      <c r="C766" s="91">
        <f>C514</f>
        <v>555</v>
      </c>
      <c r="D766" s="91">
        <f>D514</f>
        <v>0</v>
      </c>
      <c r="E766" s="91"/>
      <c r="F766" s="92">
        <f>F514</f>
        <v>31.11</v>
      </c>
      <c r="G766" s="92">
        <f>G514</f>
        <v>28.792</v>
      </c>
      <c r="H766" s="93">
        <f>H514</f>
        <v>2.318</v>
      </c>
    </row>
    <row r="767" spans="1:20" ht="15.75" customHeight="1">
      <c r="A767" s="204" t="s">
        <v>105</v>
      </c>
      <c r="B767" s="157" t="s">
        <v>77</v>
      </c>
      <c r="C767" s="91">
        <f>C557</f>
        <v>1334</v>
      </c>
      <c r="D767" s="91"/>
      <c r="E767" s="91"/>
      <c r="F767" s="92">
        <f>F557</f>
        <v>34.577</v>
      </c>
      <c r="G767" s="92">
        <f>G557</f>
        <v>34.042</v>
      </c>
      <c r="H767" s="93">
        <f>H557</f>
        <v>0</v>
      </c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</row>
    <row r="768" spans="1:8" ht="15.75" customHeight="1">
      <c r="A768" s="204" t="s">
        <v>100</v>
      </c>
      <c r="B768" s="157" t="s">
        <v>92</v>
      </c>
      <c r="C768" s="101">
        <f>C585</f>
        <v>0</v>
      </c>
      <c r="D768" s="101">
        <f>D585</f>
        <v>0</v>
      </c>
      <c r="E768" s="101"/>
      <c r="F768" s="103">
        <f>F585</f>
        <v>1.031</v>
      </c>
      <c r="G768" s="103">
        <f>G585</f>
        <v>1.031</v>
      </c>
      <c r="H768" s="104">
        <f>H585</f>
        <v>0</v>
      </c>
    </row>
    <row r="769" spans="1:8" ht="15.75" customHeight="1">
      <c r="A769" s="204" t="s">
        <v>116</v>
      </c>
      <c r="B769" s="157" t="s">
        <v>110</v>
      </c>
      <c r="C769" s="101">
        <f>C620</f>
        <v>0</v>
      </c>
      <c r="D769" s="101"/>
      <c r="E769" s="101"/>
      <c r="F769" s="103">
        <f>F620</f>
        <v>1.9329999999999998</v>
      </c>
      <c r="G769" s="103">
        <f>G620</f>
        <v>1.9329999999999998</v>
      </c>
      <c r="H769" s="104">
        <f>H620</f>
        <v>0</v>
      </c>
    </row>
    <row r="770" spans="1:8" ht="15.75" customHeight="1">
      <c r="A770" s="204" t="s">
        <v>122</v>
      </c>
      <c r="B770" s="157" t="s">
        <v>127</v>
      </c>
      <c r="C770" s="101">
        <f>C632</f>
        <v>0</v>
      </c>
      <c r="D770" s="101"/>
      <c r="E770" s="101"/>
      <c r="F770" s="103">
        <f>F632</f>
        <v>0</v>
      </c>
      <c r="G770" s="103">
        <f>G632</f>
        <v>0</v>
      </c>
      <c r="H770" s="104">
        <f>H632</f>
        <v>0</v>
      </c>
    </row>
    <row r="771" spans="1:8" ht="15.75" customHeight="1">
      <c r="A771" s="335" t="s">
        <v>123</v>
      </c>
      <c r="B771" s="278" t="s">
        <v>128</v>
      </c>
      <c r="C771" s="101">
        <f>C642</f>
        <v>0</v>
      </c>
      <c r="D771" s="101"/>
      <c r="E771" s="101"/>
      <c r="F771" s="103">
        <f>F642</f>
        <v>0</v>
      </c>
      <c r="G771" s="103">
        <f>G642</f>
        <v>0</v>
      </c>
      <c r="H771" s="104">
        <f>H642</f>
        <v>0</v>
      </c>
    </row>
    <row r="772" spans="1:8" ht="15.75" customHeight="1">
      <c r="A772" s="336" t="s">
        <v>133</v>
      </c>
      <c r="B772" s="278" t="s">
        <v>129</v>
      </c>
      <c r="C772" s="101"/>
      <c r="D772" s="101"/>
      <c r="E772" s="101"/>
      <c r="F772" s="103">
        <f>F650</f>
        <v>0</v>
      </c>
      <c r="G772" s="103">
        <f>G650</f>
        <v>0</v>
      </c>
      <c r="H772" s="104">
        <f>H650</f>
        <v>0</v>
      </c>
    </row>
    <row r="773" spans="1:8" ht="15.75" customHeight="1">
      <c r="A773" s="336" t="s">
        <v>144</v>
      </c>
      <c r="B773" s="278" t="s">
        <v>138</v>
      </c>
      <c r="C773" s="101"/>
      <c r="D773" s="101"/>
      <c r="E773" s="101"/>
      <c r="F773" s="103">
        <f>F660</f>
        <v>0.75</v>
      </c>
      <c r="G773" s="103">
        <f>G660</f>
        <v>0.75</v>
      </c>
      <c r="H773" s="104">
        <f>H660</f>
        <v>0</v>
      </c>
    </row>
    <row r="774" spans="1:8" ht="15.75" customHeight="1">
      <c r="A774" s="336" t="s">
        <v>153</v>
      </c>
      <c r="B774" s="278" t="s">
        <v>149</v>
      </c>
      <c r="C774" s="101"/>
      <c r="D774" s="101"/>
      <c r="E774" s="102"/>
      <c r="F774" s="103">
        <f>F670</f>
        <v>0.342</v>
      </c>
      <c r="G774" s="103">
        <f>G670</f>
        <v>0.342</v>
      </c>
      <c r="H774" s="104">
        <f>H670</f>
        <v>0</v>
      </c>
    </row>
    <row r="775" spans="1:8" ht="15.75" customHeight="1">
      <c r="A775" s="336" t="s">
        <v>157</v>
      </c>
      <c r="B775" s="278" t="s">
        <v>155</v>
      </c>
      <c r="C775" s="101"/>
      <c r="D775" s="101"/>
      <c r="E775" s="102"/>
      <c r="F775" s="103">
        <f>F680</f>
        <v>0.07</v>
      </c>
      <c r="G775" s="103">
        <f>G680</f>
        <v>0</v>
      </c>
      <c r="H775" s="104">
        <f>H680</f>
        <v>0</v>
      </c>
    </row>
    <row r="776" spans="1:8" ht="15.75" customHeight="1">
      <c r="A776" s="335" t="s">
        <v>170</v>
      </c>
      <c r="B776" s="278" t="s">
        <v>166</v>
      </c>
      <c r="C776" s="101"/>
      <c r="D776" s="101"/>
      <c r="E776" s="102"/>
      <c r="F776" s="103">
        <f>F688</f>
        <v>0</v>
      </c>
      <c r="G776" s="103">
        <f>G688</f>
        <v>0</v>
      </c>
      <c r="H776" s="104">
        <f>H688</f>
        <v>0</v>
      </c>
    </row>
    <row r="777" spans="1:8" ht="15.75" customHeight="1">
      <c r="A777" s="335" t="s">
        <v>176</v>
      </c>
      <c r="B777" s="278" t="s">
        <v>174</v>
      </c>
      <c r="C777" s="101"/>
      <c r="D777" s="101"/>
      <c r="E777" s="102"/>
      <c r="F777" s="103">
        <f>F695</f>
        <v>0</v>
      </c>
      <c r="G777" s="103">
        <f>G695</f>
        <v>0</v>
      </c>
      <c r="H777" s="104">
        <f>H695</f>
        <v>0</v>
      </c>
    </row>
    <row r="778" spans="1:8" ht="15.75" customHeight="1">
      <c r="A778" s="448" t="s">
        <v>198</v>
      </c>
      <c r="B778" s="359" t="s">
        <v>195</v>
      </c>
      <c r="C778" s="105"/>
      <c r="D778" s="105"/>
      <c r="E778" s="118"/>
      <c r="F778" s="106">
        <f>F705</f>
        <v>0.024</v>
      </c>
      <c r="G778" s="106">
        <f>G705</f>
        <v>0</v>
      </c>
      <c r="H778" s="107">
        <f>H705</f>
        <v>0</v>
      </c>
    </row>
    <row r="779" spans="1:8" ht="15.75" customHeight="1">
      <c r="A779" s="399"/>
      <c r="B779" s="400" t="s">
        <v>48</v>
      </c>
      <c r="C779" s="294">
        <f>SUM(C780:C797)</f>
        <v>226930.5</v>
      </c>
      <c r="D779" s="294">
        <f>SUM(D780:D797)</f>
        <v>29780.550000000003</v>
      </c>
      <c r="E779" s="294"/>
      <c r="F779" s="294">
        <f>SUM(F780:F797)</f>
        <v>4550.286999999999</v>
      </c>
      <c r="G779" s="294">
        <f>SUM(G780:G797)</f>
        <v>4186.708</v>
      </c>
      <c r="H779" s="295">
        <f>SUM(H780:H797)</f>
        <v>135.011</v>
      </c>
    </row>
    <row r="780" spans="1:8" ht="15.75" customHeight="1">
      <c r="A780" s="117" t="s">
        <v>146</v>
      </c>
      <c r="B780" s="410" t="s">
        <v>7</v>
      </c>
      <c r="C780" s="89">
        <f>C715+C114</f>
        <v>192012</v>
      </c>
      <c r="D780" s="89">
        <f>D715+D114</f>
        <v>29545.550000000003</v>
      </c>
      <c r="E780" s="89"/>
      <c r="F780" s="89">
        <f>F715+F114</f>
        <v>3962.2739999999994</v>
      </c>
      <c r="G780" s="89">
        <f>G715+G114</f>
        <v>3710.1359999999995</v>
      </c>
      <c r="H780" s="90">
        <f>H715+H114</f>
        <v>108.486</v>
      </c>
    </row>
    <row r="781" spans="1:8" ht="15.75" customHeight="1">
      <c r="A781" s="204" t="s">
        <v>29</v>
      </c>
      <c r="B781" s="157" t="s">
        <v>12</v>
      </c>
      <c r="C781" s="413">
        <f>C230+C724</f>
        <v>20543.5</v>
      </c>
      <c r="D781" s="413"/>
      <c r="E781" s="413"/>
      <c r="F781" s="413">
        <f>F230+F724</f>
        <v>380.3719999999999</v>
      </c>
      <c r="G781" s="413">
        <f>G230+G724</f>
        <v>324.726</v>
      </c>
      <c r="H781" s="414">
        <f>H230+H724</f>
        <v>26.5</v>
      </c>
    </row>
    <row r="782" spans="1:8" ht="15.75" customHeight="1">
      <c r="A782" s="204" t="s">
        <v>39</v>
      </c>
      <c r="B782" s="157" t="s">
        <v>13</v>
      </c>
      <c r="C782" s="413">
        <f>C308</f>
        <v>3242</v>
      </c>
      <c r="D782" s="413">
        <f>D308</f>
        <v>235</v>
      </c>
      <c r="E782" s="413"/>
      <c r="F782" s="413">
        <f>F308</f>
        <v>51.739</v>
      </c>
      <c r="G782" s="413">
        <f>G308</f>
        <v>44.496</v>
      </c>
      <c r="H782" s="414">
        <f>H308</f>
        <v>0.025</v>
      </c>
    </row>
    <row r="783" spans="1:8" s="363" customFormat="1" ht="15.75" customHeight="1">
      <c r="A783" s="204" t="s">
        <v>40</v>
      </c>
      <c r="B783" s="157" t="s">
        <v>14</v>
      </c>
      <c r="C783" s="92">
        <f>C368</f>
        <v>3983</v>
      </c>
      <c r="D783" s="92">
        <f>D368</f>
        <v>0</v>
      </c>
      <c r="E783" s="92"/>
      <c r="F783" s="92">
        <f>F368</f>
        <v>41.908</v>
      </c>
      <c r="G783" s="92">
        <f>G368</f>
        <v>37.269999999999996</v>
      </c>
      <c r="H783" s="93">
        <f>H368</f>
        <v>0</v>
      </c>
    </row>
    <row r="784" spans="1:8" ht="15.75" customHeight="1">
      <c r="A784" s="204" t="s">
        <v>41</v>
      </c>
      <c r="B784" s="157" t="s">
        <v>15</v>
      </c>
      <c r="C784" s="91">
        <f>C420</f>
        <v>3437</v>
      </c>
      <c r="D784" s="91">
        <f>D420</f>
        <v>0</v>
      </c>
      <c r="E784" s="91"/>
      <c r="F784" s="91">
        <f>F420</f>
        <v>53.09</v>
      </c>
      <c r="G784" s="91">
        <f>G420</f>
        <v>41.09</v>
      </c>
      <c r="H784" s="270">
        <f>H420</f>
        <v>0</v>
      </c>
    </row>
    <row r="785" spans="1:8" ht="15.75" customHeight="1">
      <c r="A785" s="204" t="s">
        <v>90</v>
      </c>
      <c r="B785" s="157" t="s">
        <v>38</v>
      </c>
      <c r="C785" s="31">
        <f>C489</f>
        <v>1795</v>
      </c>
      <c r="D785" s="92">
        <f>D489</f>
        <v>0</v>
      </c>
      <c r="E785" s="92"/>
      <c r="F785" s="92">
        <f>F489</f>
        <v>36.864000000000004</v>
      </c>
      <c r="G785" s="92">
        <f>G489</f>
        <v>21.989000000000004</v>
      </c>
      <c r="H785" s="93">
        <f>H489</f>
        <v>0</v>
      </c>
    </row>
    <row r="786" spans="1:8" ht="15.75" customHeight="1">
      <c r="A786" s="204" t="s">
        <v>61</v>
      </c>
      <c r="B786" s="157" t="s">
        <v>69</v>
      </c>
      <c r="C786" s="91">
        <f>C532</f>
        <v>1610</v>
      </c>
      <c r="D786" s="91">
        <f>D532</f>
        <v>0</v>
      </c>
      <c r="E786" s="91"/>
      <c r="F786" s="91">
        <f>F532</f>
        <v>14.933999999999997</v>
      </c>
      <c r="G786" s="91">
        <f>G532</f>
        <v>3.1950000000000003</v>
      </c>
      <c r="H786" s="270">
        <f>H532</f>
        <v>0</v>
      </c>
    </row>
    <row r="787" spans="1:8" ht="15.75" customHeight="1">
      <c r="A787" s="204" t="s">
        <v>117</v>
      </c>
      <c r="B787" s="157" t="s">
        <v>77</v>
      </c>
      <c r="C787" s="91">
        <f>C567</f>
        <v>0</v>
      </c>
      <c r="D787" s="91">
        <f>D567</f>
        <v>0</v>
      </c>
      <c r="E787" s="91"/>
      <c r="F787" s="92">
        <f>F567</f>
        <v>7.663</v>
      </c>
      <c r="G787" s="92">
        <f>G567</f>
        <v>2.363</v>
      </c>
      <c r="H787" s="93">
        <f>H567</f>
        <v>0</v>
      </c>
    </row>
    <row r="788" spans="1:8" ht="15.75" customHeight="1">
      <c r="A788" s="204" t="s">
        <v>100</v>
      </c>
      <c r="B788" s="157" t="s">
        <v>92</v>
      </c>
      <c r="C788" s="91">
        <f>C597</f>
        <v>266</v>
      </c>
      <c r="D788" s="91"/>
      <c r="E788" s="91"/>
      <c r="F788" s="91">
        <f>F597</f>
        <v>1.3589999999999998</v>
      </c>
      <c r="G788" s="91">
        <f>G597</f>
        <v>1.3589999999999998</v>
      </c>
      <c r="H788" s="270">
        <f>H597</f>
        <v>0</v>
      </c>
    </row>
    <row r="789" spans="1:8" ht="15.75" customHeight="1">
      <c r="A789" s="335" t="s">
        <v>109</v>
      </c>
      <c r="B789" s="278" t="s">
        <v>110</v>
      </c>
      <c r="C789" s="101">
        <f>C622</f>
        <v>0</v>
      </c>
      <c r="D789" s="101"/>
      <c r="E789" s="101"/>
      <c r="F789" s="103">
        <f>F622</f>
        <v>0</v>
      </c>
      <c r="G789" s="103">
        <f>G622</f>
        <v>0</v>
      </c>
      <c r="H789" s="104">
        <f>H622</f>
        <v>0</v>
      </c>
    </row>
    <row r="790" spans="1:8" ht="15.75" customHeight="1">
      <c r="A790" s="336" t="s">
        <v>122</v>
      </c>
      <c r="B790" s="278" t="s">
        <v>127</v>
      </c>
      <c r="C790" s="101">
        <f>C636</f>
        <v>42</v>
      </c>
      <c r="D790" s="101"/>
      <c r="E790" s="101"/>
      <c r="F790" s="103">
        <f>F636</f>
        <v>0.084</v>
      </c>
      <c r="G790" s="103">
        <f>G636</f>
        <v>0.084</v>
      </c>
      <c r="H790" s="104">
        <f>H636</f>
        <v>0</v>
      </c>
    </row>
    <row r="791" spans="1:8" ht="15.75" customHeight="1">
      <c r="A791" s="335" t="s">
        <v>123</v>
      </c>
      <c r="B791" s="278" t="s">
        <v>128</v>
      </c>
      <c r="C791" s="101"/>
      <c r="D791" s="101"/>
      <c r="E791" s="101"/>
      <c r="F791" s="103">
        <f>F644</f>
        <v>0</v>
      </c>
      <c r="G791" s="103">
        <f>G644</f>
        <v>0</v>
      </c>
      <c r="H791" s="104">
        <f>H644</f>
        <v>0</v>
      </c>
    </row>
    <row r="792" spans="1:8" ht="15.75" customHeight="1">
      <c r="A792" s="335" t="s">
        <v>133</v>
      </c>
      <c r="B792" s="278" t="s">
        <v>129</v>
      </c>
      <c r="C792" s="101"/>
      <c r="D792" s="101"/>
      <c r="E792" s="101"/>
      <c r="F792" s="103">
        <f>F652</f>
        <v>0</v>
      </c>
      <c r="G792" s="103">
        <f>G652</f>
        <v>0</v>
      </c>
      <c r="H792" s="104">
        <f>H652</f>
        <v>0</v>
      </c>
    </row>
    <row r="793" spans="1:8" ht="15.75" customHeight="1">
      <c r="A793" s="335" t="s">
        <v>144</v>
      </c>
      <c r="B793" s="278" t="s">
        <v>138</v>
      </c>
      <c r="C793" s="101"/>
      <c r="D793" s="101"/>
      <c r="E793" s="101"/>
      <c r="F793" s="103">
        <f>F662</f>
        <v>0</v>
      </c>
      <c r="G793" s="103">
        <f>G662</f>
        <v>0</v>
      </c>
      <c r="H793" s="104">
        <f>H662</f>
        <v>0</v>
      </c>
    </row>
    <row r="794" spans="1:8" ht="15.75" customHeight="1">
      <c r="A794" s="336" t="s">
        <v>153</v>
      </c>
      <c r="B794" s="278" t="s">
        <v>149</v>
      </c>
      <c r="C794" s="101"/>
      <c r="D794" s="101"/>
      <c r="E794" s="101"/>
      <c r="F794" s="103">
        <f>F672</f>
        <v>0</v>
      </c>
      <c r="G794" s="103">
        <f>G672</f>
        <v>0</v>
      </c>
      <c r="H794" s="104">
        <f>H672</f>
        <v>0</v>
      </c>
    </row>
    <row r="795" spans="1:8" ht="15.75" customHeight="1">
      <c r="A795" s="336" t="s">
        <v>157</v>
      </c>
      <c r="B795" s="278" t="s">
        <v>155</v>
      </c>
      <c r="C795" s="101"/>
      <c r="D795" s="101"/>
      <c r="E795" s="101"/>
      <c r="F795" s="103">
        <f>F682</f>
        <v>0</v>
      </c>
      <c r="G795" s="103">
        <f>G682</f>
        <v>0</v>
      </c>
      <c r="H795" s="104">
        <f>H682</f>
        <v>0</v>
      </c>
    </row>
    <row r="796" spans="1:8" ht="15.75" customHeight="1">
      <c r="A796" s="336" t="s">
        <v>170</v>
      </c>
      <c r="B796" s="278" t="s">
        <v>166</v>
      </c>
      <c r="C796" s="101"/>
      <c r="D796" s="101"/>
      <c r="E796" s="101"/>
      <c r="F796" s="103">
        <f>F689</f>
        <v>0</v>
      </c>
      <c r="G796" s="103">
        <f>G689</f>
        <v>0</v>
      </c>
      <c r="H796" s="104">
        <f>H689</f>
        <v>0</v>
      </c>
    </row>
    <row r="797" spans="1:8" ht="15.75" customHeight="1">
      <c r="A797" s="449"/>
      <c r="B797" s="145"/>
      <c r="C797" s="105"/>
      <c r="D797" s="105"/>
      <c r="E797" s="105"/>
      <c r="F797" s="106">
        <f>F700</f>
        <v>0</v>
      </c>
      <c r="G797" s="106">
        <f>G700</f>
        <v>0</v>
      </c>
      <c r="H797" s="107">
        <f>H700</f>
        <v>0</v>
      </c>
    </row>
    <row r="798" spans="1:8" ht="15.75" customHeight="1">
      <c r="A798" s="276"/>
      <c r="B798" s="277" t="s">
        <v>45</v>
      </c>
      <c r="C798" s="389">
        <f>SUM(C799:C816)</f>
        <v>4358</v>
      </c>
      <c r="D798" s="389">
        <f>SUM(D799:D816)</f>
        <v>2.7</v>
      </c>
      <c r="E798" s="389">
        <f>SUM(E801:E816)</f>
        <v>0</v>
      </c>
      <c r="F798" s="389">
        <f>SUM(F799:F816)</f>
        <v>180.29</v>
      </c>
      <c r="G798" s="389">
        <f>SUM(G799:G816)</f>
        <v>177.312</v>
      </c>
      <c r="H798" s="390">
        <f>SUM(H799:H816)</f>
        <v>1.4420000000000002</v>
      </c>
    </row>
    <row r="799" spans="1:8" ht="15.75" customHeight="1">
      <c r="A799" s="117" t="s">
        <v>146</v>
      </c>
      <c r="B799" s="410" t="s">
        <v>7</v>
      </c>
      <c r="C799" s="89">
        <f>C124</f>
        <v>299</v>
      </c>
      <c r="D799" s="89">
        <f>D124</f>
        <v>2.4000000000000004</v>
      </c>
      <c r="E799" s="89"/>
      <c r="F799" s="89">
        <f>F124</f>
        <v>3.85</v>
      </c>
      <c r="G799" s="89">
        <f>G124</f>
        <v>3.43</v>
      </c>
      <c r="H799" s="90">
        <f>H124</f>
        <v>0.42</v>
      </c>
    </row>
    <row r="800" spans="1:8" ht="15.75" customHeight="1">
      <c r="A800" s="204" t="s">
        <v>29</v>
      </c>
      <c r="B800" s="157" t="s">
        <v>12</v>
      </c>
      <c r="C800" s="413">
        <f>C243</f>
        <v>523</v>
      </c>
      <c r="D800" s="413"/>
      <c r="E800" s="413"/>
      <c r="F800" s="413">
        <f>F243</f>
        <v>9.938000000000002</v>
      </c>
      <c r="G800" s="413">
        <f>G243</f>
        <v>9.938000000000002</v>
      </c>
      <c r="H800" s="414">
        <f>H243</f>
        <v>0</v>
      </c>
    </row>
    <row r="801" spans="1:8" ht="15.75" customHeight="1">
      <c r="A801" s="204" t="s">
        <v>39</v>
      </c>
      <c r="B801" s="157" t="s">
        <v>13</v>
      </c>
      <c r="C801" s="413">
        <f>C322</f>
        <v>783</v>
      </c>
      <c r="D801" s="413">
        <f>D322</f>
        <v>0.3</v>
      </c>
      <c r="E801" s="413"/>
      <c r="F801" s="413">
        <f>F322</f>
        <v>13.496</v>
      </c>
      <c r="G801" s="413">
        <f>G322</f>
        <v>13.496</v>
      </c>
      <c r="H801" s="414">
        <f>H322</f>
        <v>0</v>
      </c>
    </row>
    <row r="802" spans="1:8" s="363" customFormat="1" ht="15.75" customHeight="1">
      <c r="A802" s="204" t="s">
        <v>40</v>
      </c>
      <c r="B802" s="157" t="s">
        <v>14</v>
      </c>
      <c r="C802" s="92">
        <f>C376</f>
        <v>275</v>
      </c>
      <c r="D802" s="92">
        <f>D376</f>
        <v>0</v>
      </c>
      <c r="E802" s="92"/>
      <c r="F802" s="92">
        <f>F376</f>
        <v>2.21</v>
      </c>
      <c r="G802" s="92">
        <f>G376</f>
        <v>1.86</v>
      </c>
      <c r="H802" s="93">
        <f>H376</f>
        <v>0.35</v>
      </c>
    </row>
    <row r="803" spans="1:8" ht="15.75" customHeight="1">
      <c r="A803" s="204" t="s">
        <v>41</v>
      </c>
      <c r="B803" s="157" t="s">
        <v>15</v>
      </c>
      <c r="C803" s="91">
        <f>C432</f>
        <v>360</v>
      </c>
      <c r="D803" s="91">
        <f>D432</f>
        <v>0</v>
      </c>
      <c r="E803" s="91"/>
      <c r="F803" s="91">
        <f>F432</f>
        <v>12.931</v>
      </c>
      <c r="G803" s="91">
        <f>G432</f>
        <v>11.201</v>
      </c>
      <c r="H803" s="270">
        <f>H432</f>
        <v>0.672</v>
      </c>
    </row>
    <row r="804" spans="1:8" ht="15.75" customHeight="1">
      <c r="A804" s="204" t="s">
        <v>90</v>
      </c>
      <c r="B804" s="157" t="s">
        <v>38</v>
      </c>
      <c r="C804" s="92">
        <f>C498</f>
        <v>214</v>
      </c>
      <c r="D804" s="92">
        <f>D498</f>
        <v>0</v>
      </c>
      <c r="E804" s="92"/>
      <c r="F804" s="92">
        <f>F498</f>
        <v>39.599</v>
      </c>
      <c r="G804" s="92">
        <f>G498</f>
        <v>39.599</v>
      </c>
      <c r="H804" s="93">
        <f>H498</f>
        <v>0</v>
      </c>
    </row>
    <row r="805" spans="1:8" ht="15.75" customHeight="1">
      <c r="A805" s="204" t="s">
        <v>61</v>
      </c>
      <c r="B805" s="157" t="s">
        <v>69</v>
      </c>
      <c r="C805" s="91">
        <f>C540</f>
        <v>9</v>
      </c>
      <c r="D805" s="91">
        <f>D540</f>
        <v>0</v>
      </c>
      <c r="E805" s="91"/>
      <c r="F805" s="91">
        <f>F540</f>
        <v>2.048</v>
      </c>
      <c r="G805" s="91">
        <f>G540</f>
        <v>2.048</v>
      </c>
      <c r="H805" s="270">
        <f>H540</f>
        <v>0</v>
      </c>
    </row>
    <row r="806" spans="1:8" ht="15.75" customHeight="1">
      <c r="A806" s="335" t="s">
        <v>81</v>
      </c>
      <c r="B806" s="278" t="s">
        <v>77</v>
      </c>
      <c r="C806" s="91">
        <f>C577</f>
        <v>10</v>
      </c>
      <c r="D806" s="91">
        <f>D577</f>
        <v>0</v>
      </c>
      <c r="E806" s="91"/>
      <c r="F806" s="92">
        <f>F577</f>
        <v>5.434</v>
      </c>
      <c r="G806" s="92">
        <f>G577</f>
        <v>4.9559999999999995</v>
      </c>
      <c r="H806" s="93">
        <f>H577</f>
        <v>0</v>
      </c>
    </row>
    <row r="807" spans="1:8" ht="15.75" customHeight="1">
      <c r="A807" s="335" t="s">
        <v>100</v>
      </c>
      <c r="B807" s="278" t="s">
        <v>92</v>
      </c>
      <c r="C807" s="91">
        <f>C612</f>
        <v>1545</v>
      </c>
      <c r="D807" s="91">
        <f>D612</f>
        <v>0</v>
      </c>
      <c r="E807" s="91"/>
      <c r="F807" s="91">
        <f>F612</f>
        <v>78.334</v>
      </c>
      <c r="G807" s="91">
        <f>G612</f>
        <v>78.334</v>
      </c>
      <c r="H807" s="270">
        <f>H612</f>
        <v>0</v>
      </c>
    </row>
    <row r="808" spans="1:8" ht="15.75" customHeight="1">
      <c r="A808" s="336" t="s">
        <v>109</v>
      </c>
      <c r="B808" s="278" t="s">
        <v>110</v>
      </c>
      <c r="C808" s="101">
        <f>C628</f>
        <v>340</v>
      </c>
      <c r="D808" s="101"/>
      <c r="E808" s="101"/>
      <c r="F808" s="101">
        <f>F628</f>
        <v>12.45</v>
      </c>
      <c r="G808" s="101">
        <f>G628</f>
        <v>12.45</v>
      </c>
      <c r="H808" s="160">
        <f>H628</f>
        <v>0</v>
      </c>
    </row>
    <row r="809" spans="1:8" ht="15.75" customHeight="1">
      <c r="A809" s="336" t="s">
        <v>122</v>
      </c>
      <c r="B809" s="278" t="s">
        <v>127</v>
      </c>
      <c r="C809" s="101"/>
      <c r="D809" s="101"/>
      <c r="E809" s="101"/>
      <c r="F809" s="101">
        <f>F638</f>
        <v>0</v>
      </c>
      <c r="G809" s="101">
        <f>G638</f>
        <v>0</v>
      </c>
      <c r="H809" s="160">
        <f>H638</f>
        <v>0</v>
      </c>
    </row>
    <row r="810" spans="1:8" ht="15.75" customHeight="1">
      <c r="A810" s="335" t="s">
        <v>123</v>
      </c>
      <c r="B810" s="278" t="s">
        <v>128</v>
      </c>
      <c r="C810" s="101"/>
      <c r="D810" s="101"/>
      <c r="E810" s="101"/>
      <c r="F810" s="101">
        <f>F646</f>
        <v>0</v>
      </c>
      <c r="G810" s="101">
        <f>G646</f>
        <v>0</v>
      </c>
      <c r="H810" s="160">
        <f>H646</f>
        <v>0</v>
      </c>
    </row>
    <row r="811" spans="1:8" ht="15.75" customHeight="1">
      <c r="A811" s="335" t="s">
        <v>133</v>
      </c>
      <c r="B811" s="278" t="s">
        <v>129</v>
      </c>
      <c r="C811" s="101"/>
      <c r="D811" s="101"/>
      <c r="E811" s="101"/>
      <c r="F811" s="101">
        <f>F654</f>
        <v>0</v>
      </c>
      <c r="G811" s="101">
        <f>G654</f>
        <v>0</v>
      </c>
      <c r="H811" s="160">
        <f>H654</f>
        <v>0</v>
      </c>
    </row>
    <row r="812" spans="1:8" ht="15.75" customHeight="1">
      <c r="A812" s="335" t="s">
        <v>144</v>
      </c>
      <c r="B812" s="278" t="s">
        <v>138</v>
      </c>
      <c r="C812" s="101"/>
      <c r="D812" s="101"/>
      <c r="E812" s="101"/>
      <c r="F812" s="101">
        <f>F664</f>
        <v>0</v>
      </c>
      <c r="G812" s="101">
        <f>G664</f>
        <v>0</v>
      </c>
      <c r="H812" s="160">
        <f>H664</f>
        <v>0</v>
      </c>
    </row>
    <row r="813" spans="1:8" ht="15.75" customHeight="1">
      <c r="A813" s="336" t="s">
        <v>153</v>
      </c>
      <c r="B813" s="278" t="s">
        <v>149</v>
      </c>
      <c r="C813" s="101"/>
      <c r="D813" s="101"/>
      <c r="E813" s="101"/>
      <c r="F813" s="101">
        <f>F674</f>
        <v>0</v>
      </c>
      <c r="G813" s="101">
        <f>G674</f>
        <v>0</v>
      </c>
      <c r="H813" s="160">
        <f>H674</f>
        <v>0</v>
      </c>
    </row>
    <row r="814" spans="1:8" ht="15.75" customHeight="1">
      <c r="A814" s="336" t="s">
        <v>157</v>
      </c>
      <c r="B814" s="278" t="s">
        <v>155</v>
      </c>
      <c r="C814" s="101"/>
      <c r="D814" s="101"/>
      <c r="E814" s="102"/>
      <c r="F814" s="103">
        <f>F684</f>
        <v>0</v>
      </c>
      <c r="G814" s="103">
        <f>G684</f>
        <v>0</v>
      </c>
      <c r="H814" s="104">
        <f>H684</f>
        <v>0</v>
      </c>
    </row>
    <row r="815" spans="1:8" s="64" customFormat="1" ht="15.75" customHeight="1">
      <c r="A815" s="336" t="s">
        <v>170</v>
      </c>
      <c r="B815" s="278" t="s">
        <v>166</v>
      </c>
      <c r="C815" s="101"/>
      <c r="D815" s="101"/>
      <c r="E815" s="101"/>
      <c r="F815" s="101">
        <f>F691</f>
        <v>0</v>
      </c>
      <c r="G815" s="101">
        <f>G691</f>
        <v>0</v>
      </c>
      <c r="H815" s="160">
        <f>H691</f>
        <v>0</v>
      </c>
    </row>
    <row r="816" spans="1:8" ht="15.75" customHeight="1" thickBot="1">
      <c r="A816" s="444"/>
      <c r="B816" s="152"/>
      <c r="C816" s="152"/>
      <c r="D816" s="152"/>
      <c r="E816" s="153"/>
      <c r="F816" s="154">
        <v>0</v>
      </c>
      <c r="G816" s="154">
        <v>0</v>
      </c>
      <c r="H816" s="155">
        <v>0</v>
      </c>
    </row>
  </sheetData>
  <sheetProtection/>
  <autoFilter ref="B1:B816"/>
  <mergeCells count="23">
    <mergeCell ref="B730:B732"/>
    <mergeCell ref="C730:D731"/>
    <mergeCell ref="E730:F731"/>
    <mergeCell ref="E10:F11"/>
    <mergeCell ref="G10:H10"/>
    <mergeCell ref="G11:G12"/>
    <mergeCell ref="A733:H733"/>
    <mergeCell ref="A754:H754"/>
    <mergeCell ref="H11:H12"/>
    <mergeCell ref="A14:H14"/>
    <mergeCell ref="A707:H707"/>
    <mergeCell ref="A728:H728"/>
    <mergeCell ref="A730:A732"/>
    <mergeCell ref="G730:H730"/>
    <mergeCell ref="G731:G732"/>
    <mergeCell ref="H731:H732"/>
    <mergeCell ref="A4:H4"/>
    <mergeCell ref="A6:H6"/>
    <mergeCell ref="A7:H7"/>
    <mergeCell ref="A8:H8"/>
    <mergeCell ref="A10:A12"/>
    <mergeCell ref="B10:B12"/>
    <mergeCell ref="C10:D1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scale="95" r:id="rId1"/>
  <headerFooter>
    <oddFooter>&amp;C&amp;P</oddFoot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86">
      <selection activeCell="L602" sqref="L602"/>
    </sheetView>
  </sheetViews>
  <sheetFormatPr defaultColWidth="9.140625" defaultRowHeight="12.75"/>
  <cols>
    <col min="1" max="1" width="9.140625" style="178" customWidth="1"/>
    <col min="2" max="2" width="9.140625" style="5" customWidth="1"/>
    <col min="3" max="4" width="9.140625" style="2" customWidth="1"/>
    <col min="5" max="5" width="9.140625" style="3" customWidth="1"/>
    <col min="6" max="8" width="9.140625" style="4" customWidth="1"/>
    <col min="9" max="16384" width="9.140625" style="5" customWidth="1"/>
  </cols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L.KRASTEV</dc:creator>
  <cp:keywords/>
  <dc:description/>
  <cp:lastModifiedBy>Antonina S. Kostova</cp:lastModifiedBy>
  <cp:lastPrinted>2020-11-16T12:43:55Z</cp:lastPrinted>
  <dcterms:created xsi:type="dcterms:W3CDTF">2002-08-11T18:18:21Z</dcterms:created>
  <dcterms:modified xsi:type="dcterms:W3CDTF">2023-01-19T14:45:48Z</dcterms:modified>
  <cp:category/>
  <cp:version/>
  <cp:contentType/>
  <cp:contentStatus/>
</cp:coreProperties>
</file>