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DP_total" sheetId="1" r:id="rId1"/>
    <sheet name="Sheet1" sheetId="2" r:id="rId2"/>
  </sheets>
  <definedNames>
    <definedName name="_xlnm._FilterDatabase" localSheetId="0" hidden="1">'DP_total'!$A$1:$A$95</definedName>
  </definedNames>
  <calcPr fullCalcOnLoad="1"/>
</workbook>
</file>

<file path=xl/sharedStrings.xml><?xml version="1.0" encoding="utf-8"?>
<sst xmlns="http://schemas.openxmlformats.org/spreadsheetml/2006/main" count="118" uniqueCount="66">
  <si>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</si>
  <si>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</si>
  <si>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</si>
  <si>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</si>
  <si>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</si>
  <si>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</si>
  <si>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</si>
  <si>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</si>
  <si>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</si>
  <si>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</si>
  <si>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</si>
  <si>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</si>
  <si>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ЮИДП - Сливен</t>
  </si>
  <si>
    <t>P. Bachelieri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</si>
  <si>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</si>
  <si>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</si>
  <si>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</si>
  <si>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</si>
  <si>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</si>
  <si>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</si>
  <si>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</si>
  <si>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ЮЗДП-Благоевград</t>
  </si>
  <si>
    <t>ЮЦДП-Смолян</t>
  </si>
  <si>
    <t>Прихващане%</t>
  </si>
  <si>
    <t>Черна топола</t>
  </si>
  <si>
    <t>СЗДП - Враца</t>
  </si>
  <si>
    <t>СЦДП - Габрово</t>
  </si>
  <si>
    <t>P. MC</t>
  </si>
  <si>
    <t xml:space="preserve">P. Pannonia </t>
  </si>
  <si>
    <t>P. vernirubens</t>
  </si>
  <si>
    <t>NNDV</t>
  </si>
  <si>
    <t>I. Едногодишни</t>
  </si>
  <si>
    <t>А-194</t>
  </si>
  <si>
    <t>II. Двегодишни</t>
  </si>
  <si>
    <t>P. Guardi</t>
  </si>
  <si>
    <t>07.03.2020</t>
  </si>
  <si>
    <t>P. I 45/51</t>
  </si>
  <si>
    <t>21-22.03.2020</t>
  </si>
  <si>
    <t>Р. СВ-7</t>
  </si>
  <si>
    <t>Р. Luiza avanzo</t>
  </si>
  <si>
    <t>Върби</t>
  </si>
  <si>
    <t xml:space="preserve">м. октомври 2021 г. </t>
  </si>
  <si>
    <t>01.03-31.03.2021</t>
  </si>
  <si>
    <t>04.03-02.04-2021</t>
  </si>
  <si>
    <t>23.03-31.03.2021</t>
  </si>
  <si>
    <t>26.02.2021</t>
  </si>
  <si>
    <t>24.02/01.04.2021</t>
  </si>
  <si>
    <t>02.03.2021</t>
  </si>
  <si>
    <t>26.03.2021</t>
  </si>
  <si>
    <t>03.03.2021</t>
  </si>
  <si>
    <t>04-15.04.2021</t>
  </si>
  <si>
    <t>15.03.2021</t>
  </si>
  <si>
    <t>04-09.03.2021</t>
  </si>
  <si>
    <t>10-15.03.2021</t>
  </si>
  <si>
    <t>28.04.2021</t>
  </si>
  <si>
    <t>22.03.2020</t>
  </si>
  <si>
    <t>19.03.2021</t>
  </si>
  <si>
    <t>18.03-25.03/01.04.2021</t>
  </si>
  <si>
    <t>19.03-08.04.21</t>
  </si>
  <si>
    <t>19.03-06.04.21</t>
  </si>
  <si>
    <t>22.03-09.04.21</t>
  </si>
  <si>
    <t>01-15.04.2021</t>
  </si>
  <si>
    <t>P. R-16</t>
  </si>
  <si>
    <t>ОБЩО І+ІІ+IV</t>
  </si>
  <si>
    <t>IV. Четиригодишни</t>
  </si>
  <si>
    <t>ОТДЕЛ "ДЪРЖАВНИ ГОРСКИ ПРЕДПРИЯТИЯ" В МЗм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</si>
</sst>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32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Alignment="1">
      <alignment/>
    </xf>
    <xf numFmtId="0" fontId="19" fillId="0" borderId="22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8" fillId="0" borderId="31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wrapText="1"/>
    </xf>
    <xf numFmtId="3" fontId="19" fillId="0" borderId="26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6" fillId="32" borderId="36" xfId="0" applyNumberFormat="1" applyFont="1" applyFill="1" applyBorder="1" applyAlignment="1">
      <alignment vertical="top" wrapText="1"/>
    </xf>
    <xf numFmtId="4" fontId="18" fillId="0" borderId="23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8" fillId="0" borderId="31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3" fontId="16" fillId="32" borderId="37" xfId="0" applyNumberFormat="1" applyFont="1" applyFill="1" applyBorder="1" applyAlignment="1">
      <alignment vertical="top" wrapText="1"/>
    </xf>
    <xf numFmtId="0" fontId="18" fillId="33" borderId="21" xfId="0" applyFont="1" applyFill="1" applyBorder="1" applyAlignment="1">
      <alignment horizontal="left" vertical="top" wrapText="1"/>
    </xf>
    <xf numFmtId="3" fontId="16" fillId="33" borderId="36" xfId="0" applyNumberFormat="1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49" fontId="19" fillId="0" borderId="33" xfId="0" applyNumberFormat="1" applyFont="1" applyBorder="1" applyAlignment="1" quotePrefix="1">
      <alignment horizontal="center" vertical="center" wrapText="1"/>
    </xf>
    <xf numFmtId="49" fontId="19" fillId="0" borderId="25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 quotePrefix="1">
      <alignment horizontal="center" vertical="center" wrapText="1"/>
    </xf>
    <xf numFmtId="49" fontId="19" fillId="0" borderId="35" xfId="0" applyNumberFormat="1" applyFont="1" applyBorder="1" applyAlignment="1" quotePrefix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 quotePrefix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6" fillId="32" borderId="36" xfId="0" applyNumberFormat="1" applyFont="1" applyFill="1" applyBorder="1" applyAlignment="1">
      <alignment horizontal="center" vertical="top" wrapText="1"/>
    </xf>
    <xf numFmtId="49" fontId="16" fillId="33" borderId="3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/>
    </xf>
    <xf numFmtId="0" fontId="19" fillId="0" borderId="18" xfId="0" applyFont="1" applyBorder="1" applyAlignment="1">
      <alignment horizontal="left" vertical="center" wrapText="1"/>
    </xf>
    <xf numFmtId="49" fontId="19" fillId="0" borderId="31" xfId="0" applyNumberFormat="1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left" vertical="center" wrapText="1"/>
    </xf>
    <xf numFmtId="1" fontId="16" fillId="0" borderId="23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2" fontId="18" fillId="0" borderId="23" xfId="0" applyNumberFormat="1" applyFont="1" applyBorder="1" applyAlignment="1">
      <alignment horizontal="right" vertical="center" wrapText="1"/>
    </xf>
    <xf numFmtId="1" fontId="18" fillId="0" borderId="24" xfId="0" applyNumberFormat="1" applyFont="1" applyBorder="1" applyAlignment="1">
      <alignment horizontal="right" wrapText="1"/>
    </xf>
    <xf numFmtId="1" fontId="19" fillId="0" borderId="25" xfId="0" applyNumberFormat="1" applyFont="1" applyBorder="1" applyAlignment="1">
      <alignment horizontal="righ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1" fontId="19" fillId="0" borderId="26" xfId="0" applyNumberFormat="1" applyFont="1" applyBorder="1" applyAlignment="1">
      <alignment horizontal="right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38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wrapText="1"/>
    </xf>
    <xf numFmtId="49" fontId="19" fillId="0" borderId="0" xfId="0" applyNumberFormat="1" applyFont="1" applyAlignment="1">
      <alignment/>
    </xf>
    <xf numFmtId="49" fontId="23" fillId="0" borderId="25" xfId="0" applyNumberFormat="1" applyFont="1" applyBorder="1" applyAlignment="1" quotePrefix="1">
      <alignment horizontal="center" vertical="center" wrapText="1"/>
    </xf>
    <xf numFmtId="49" fontId="23" fillId="0" borderId="29" xfId="0" applyNumberFormat="1" applyFont="1" applyBorder="1" applyAlignment="1" quotePrefix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right" vertical="center" wrapText="1"/>
    </xf>
    <xf numFmtId="2" fontId="19" fillId="0" borderId="33" xfId="0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4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2" fontId="16" fillId="0" borderId="44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28125" style="6" customWidth="1"/>
    <col min="2" max="2" width="15.00390625" style="82" customWidth="1"/>
    <col min="3" max="3" width="12.28125" style="8" customWidth="1"/>
    <col min="4" max="4" width="11.8515625" style="8" customWidth="1"/>
    <col min="5" max="5" width="12.421875" style="14" customWidth="1"/>
    <col min="6" max="6" width="10.57421875" style="8" customWidth="1"/>
    <col min="7" max="7" width="12.57421875" style="8" customWidth="1"/>
    <col min="8" max="8" width="9.140625" style="8" customWidth="1"/>
    <col min="9" max="9" width="9.140625" style="7" customWidth="1"/>
    <col min="10" max="10" width="10.140625" style="7" customWidth="1"/>
    <col min="11" max="16384" width="9.140625" style="7" customWidth="1"/>
  </cols>
  <sheetData>
    <row r="1" ht="15">
      <c r="G1" s="8" t="s">
        <v>14</v>
      </c>
    </row>
    <row r="2" spans="1:8" ht="15">
      <c r="A2" s="122" t="s">
        <v>15</v>
      </c>
      <c r="B2" s="123"/>
      <c r="C2" s="123"/>
      <c r="D2" s="123"/>
      <c r="E2" s="123"/>
      <c r="F2" s="123"/>
      <c r="G2" s="123"/>
      <c r="H2" s="123"/>
    </row>
    <row r="4" spans="1:8" ht="15">
      <c r="A4" s="124" t="s">
        <v>65</v>
      </c>
      <c r="B4" s="124"/>
      <c r="C4" s="124"/>
      <c r="D4" s="124"/>
      <c r="E4" s="124"/>
      <c r="F4" s="124"/>
      <c r="G4" s="124"/>
      <c r="H4" s="124"/>
    </row>
    <row r="6" spans="1:8" ht="20.25" customHeight="1">
      <c r="A6" s="125" t="s">
        <v>7</v>
      </c>
      <c r="B6" s="126"/>
      <c r="C6" s="126"/>
      <c r="D6" s="126"/>
      <c r="E6" s="126"/>
      <c r="F6" s="126"/>
      <c r="G6" s="126"/>
      <c r="H6" s="127"/>
    </row>
    <row r="7" spans="1:8" ht="15">
      <c r="A7" s="128" t="s">
        <v>0</v>
      </c>
      <c r="B7" s="129"/>
      <c r="C7" s="129"/>
      <c r="D7" s="129"/>
      <c r="E7" s="129"/>
      <c r="F7" s="129"/>
      <c r="G7" s="129"/>
      <c r="H7" s="123"/>
    </row>
    <row r="8" spans="1:8" ht="15">
      <c r="A8" s="128" t="s">
        <v>41</v>
      </c>
      <c r="B8" s="123"/>
      <c r="C8" s="123"/>
      <c r="D8" s="123"/>
      <c r="E8" s="123"/>
      <c r="F8" s="123"/>
      <c r="G8" s="123"/>
      <c r="H8" s="123"/>
    </row>
    <row r="9" ht="15.75" customHeight="1" thickBot="1"/>
    <row r="10" spans="1:8" ht="27.75" customHeight="1">
      <c r="A10" s="130" t="s">
        <v>3</v>
      </c>
      <c r="B10" s="133" t="s">
        <v>4</v>
      </c>
      <c r="C10" s="136" t="s">
        <v>5</v>
      </c>
      <c r="D10" s="136" t="s">
        <v>6</v>
      </c>
      <c r="E10" s="139" t="s">
        <v>23</v>
      </c>
      <c r="F10" s="144" t="s">
        <v>1</v>
      </c>
      <c r="G10" s="145"/>
      <c r="H10" s="146"/>
    </row>
    <row r="11" spans="1:8" ht="24.75" customHeight="1">
      <c r="A11" s="131"/>
      <c r="B11" s="134"/>
      <c r="C11" s="142"/>
      <c r="D11" s="137"/>
      <c r="E11" s="140"/>
      <c r="F11" s="147"/>
      <c r="G11" s="148"/>
      <c r="H11" s="149"/>
    </row>
    <row r="12" spans="1:8" ht="39" customHeight="1" thickBot="1">
      <c r="A12" s="132"/>
      <c r="B12" s="135"/>
      <c r="C12" s="143"/>
      <c r="D12" s="138"/>
      <c r="E12" s="141"/>
      <c r="F12" s="1" t="s">
        <v>16</v>
      </c>
      <c r="G12" s="1" t="s">
        <v>17</v>
      </c>
      <c r="H12" s="2" t="s">
        <v>18</v>
      </c>
    </row>
    <row r="13" spans="1:8" ht="17.25" customHeight="1" thickBot="1">
      <c r="A13" s="3">
        <v>1</v>
      </c>
      <c r="B13" s="83">
        <v>2</v>
      </c>
      <c r="C13" s="5">
        <v>3</v>
      </c>
      <c r="D13" s="4">
        <v>4</v>
      </c>
      <c r="E13" s="17">
        <v>5</v>
      </c>
      <c r="F13" s="5">
        <v>6</v>
      </c>
      <c r="G13" s="5">
        <v>7</v>
      </c>
      <c r="H13" s="10">
        <v>8</v>
      </c>
    </row>
    <row r="14" spans="1:8" ht="17.25" customHeight="1">
      <c r="A14" s="119" t="s">
        <v>31</v>
      </c>
      <c r="B14" s="120"/>
      <c r="C14" s="120"/>
      <c r="D14" s="120"/>
      <c r="E14" s="120"/>
      <c r="F14" s="120"/>
      <c r="G14" s="120"/>
      <c r="H14" s="121"/>
    </row>
    <row r="15" spans="1:10" ht="15" customHeight="1">
      <c r="A15" s="76" t="s">
        <v>32</v>
      </c>
      <c r="B15" s="84"/>
      <c r="C15" s="78">
        <f>SUM(C16:C17)</f>
        <v>6400</v>
      </c>
      <c r="D15" s="78">
        <f>SUM(D16:D17)</f>
        <v>5310</v>
      </c>
      <c r="E15" s="63"/>
      <c r="F15" s="78">
        <f>SUM(F16:F17)</f>
        <v>288</v>
      </c>
      <c r="G15" s="78">
        <f>SUM(G16:G17)</f>
        <v>1603</v>
      </c>
      <c r="H15" s="79">
        <f>SUM(H16:H17)</f>
        <v>3419</v>
      </c>
      <c r="J15" s="7" t="b">
        <f>IF((D15+0)=(F15+G15+H15),TRUE,FALSE)</f>
        <v>1</v>
      </c>
    </row>
    <row r="16" spans="1:8" ht="15" customHeight="1">
      <c r="A16" s="114" t="s">
        <v>26</v>
      </c>
      <c r="B16" s="115" t="s">
        <v>61</v>
      </c>
      <c r="C16" s="116">
        <v>5400</v>
      </c>
      <c r="D16" s="116">
        <v>4360</v>
      </c>
      <c r="E16" s="118">
        <f>D16*100/C16</f>
        <v>80.74074074074075</v>
      </c>
      <c r="F16" s="116">
        <v>260</v>
      </c>
      <c r="G16" s="116">
        <v>720</v>
      </c>
      <c r="H16" s="117">
        <v>3380</v>
      </c>
    </row>
    <row r="17" spans="1:10" ht="15">
      <c r="A17" s="77" t="s">
        <v>22</v>
      </c>
      <c r="B17" s="85" t="s">
        <v>56</v>
      </c>
      <c r="C17" s="80">
        <v>1000</v>
      </c>
      <c r="D17" s="80">
        <v>950</v>
      </c>
      <c r="E17" s="64">
        <f>D17*100/C17</f>
        <v>95</v>
      </c>
      <c r="F17" s="80">
        <v>28</v>
      </c>
      <c r="G17" s="80">
        <v>883</v>
      </c>
      <c r="H17" s="81">
        <v>39</v>
      </c>
      <c r="J17" s="7" t="b">
        <f>IF((D17+0)=(F17+G17+H17),TRUE,FALSE)</f>
        <v>1</v>
      </c>
    </row>
    <row r="18" spans="1:10" ht="17.25" customHeight="1">
      <c r="A18" s="18" t="s">
        <v>20</v>
      </c>
      <c r="B18" s="73"/>
      <c r="C18" s="34">
        <f>SUM(C19:C22)</f>
        <v>90900</v>
      </c>
      <c r="D18" s="34">
        <f>SUM(D19:D22)</f>
        <v>73317</v>
      </c>
      <c r="E18" s="54"/>
      <c r="F18" s="34">
        <f>SUM(F19:F22)</f>
        <v>17147</v>
      </c>
      <c r="G18" s="34">
        <f>SUM(G19:G22)</f>
        <v>35295</v>
      </c>
      <c r="H18" s="35">
        <f>SUM(H19:H22)</f>
        <v>20875</v>
      </c>
      <c r="J18" s="7" t="b">
        <f>IF((D18+0)=(F18+G18+H18),TRUE,FALSE)</f>
        <v>1</v>
      </c>
    </row>
    <row r="19" spans="1:25" ht="25.5" customHeight="1">
      <c r="A19" s="20" t="s">
        <v>25</v>
      </c>
      <c r="B19" s="71" t="s">
        <v>42</v>
      </c>
      <c r="C19" s="36">
        <v>73000</v>
      </c>
      <c r="D19" s="37">
        <v>59851</v>
      </c>
      <c r="E19" s="55">
        <f>D19*100/C19</f>
        <v>81.9876712328767</v>
      </c>
      <c r="F19" s="36">
        <v>11483</v>
      </c>
      <c r="G19" s="36">
        <v>32638</v>
      </c>
      <c r="H19" s="38">
        <v>15730</v>
      </c>
      <c r="J19" s="7" t="b">
        <f>IF((D19+0)=(F19+G19+H19),TRUE,FALSE)</f>
        <v>1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5">
      <c r="A20" s="23" t="s">
        <v>26</v>
      </c>
      <c r="B20" s="67"/>
      <c r="C20" s="44"/>
      <c r="D20" s="45"/>
      <c r="E20" s="55" t="e">
        <f>D20*100/C20</f>
        <v>#DIV/0!</v>
      </c>
      <c r="F20" s="44"/>
      <c r="G20" s="44"/>
      <c r="H20" s="46"/>
      <c r="J20" s="7" t="b">
        <f>IF((D20+0)=(F20+G20+H20),TRUE,FALSE)</f>
        <v>1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18" ht="15">
      <c r="A21" s="23" t="s">
        <v>22</v>
      </c>
      <c r="B21" s="67" t="s">
        <v>56</v>
      </c>
      <c r="C21" s="44">
        <v>200</v>
      </c>
      <c r="D21" s="45">
        <v>192</v>
      </c>
      <c r="E21" s="55">
        <f>D21*100/C21</f>
        <v>96</v>
      </c>
      <c r="F21" s="44">
        <v>0</v>
      </c>
      <c r="G21" s="44">
        <v>176</v>
      </c>
      <c r="H21" s="46">
        <v>16</v>
      </c>
      <c r="J21" s="7" t="b">
        <f aca="true" t="shared" si="0" ref="J21:J39">IF((D21+0)=(F21+G21+H21),TRUE,FALSE)</f>
        <v>1</v>
      </c>
      <c r="L21" s="89"/>
      <c r="M21" s="89"/>
      <c r="N21" s="89"/>
      <c r="O21" s="89"/>
      <c r="P21" s="89"/>
      <c r="Q21" s="89"/>
      <c r="R21" s="89"/>
    </row>
    <row r="22" spans="1:16" ht="15" customHeight="1">
      <c r="A22" s="23" t="s">
        <v>21</v>
      </c>
      <c r="B22" s="67"/>
      <c r="C22" s="44">
        <v>17700</v>
      </c>
      <c r="D22" s="45">
        <v>13274</v>
      </c>
      <c r="E22" s="59">
        <f>D22*100/C22</f>
        <v>74.99435028248588</v>
      </c>
      <c r="F22" s="44">
        <v>5664</v>
      </c>
      <c r="G22" s="44">
        <v>2481</v>
      </c>
      <c r="H22" s="46">
        <v>5129</v>
      </c>
      <c r="J22" s="7" t="b">
        <f t="shared" si="0"/>
        <v>1</v>
      </c>
      <c r="L22" s="89"/>
      <c r="M22" s="89"/>
      <c r="N22" s="89"/>
      <c r="O22" s="89"/>
      <c r="P22" s="89"/>
    </row>
    <row r="23" spans="1:18" ht="17.25" customHeight="1">
      <c r="A23" s="22" t="s">
        <v>13</v>
      </c>
      <c r="B23" s="69"/>
      <c r="C23" s="28">
        <f>SUM(C24:C24)</f>
        <v>5000</v>
      </c>
      <c r="D23" s="28">
        <f>SUM(D24:D24)</f>
        <v>4980</v>
      </c>
      <c r="E23" s="56"/>
      <c r="F23" s="28">
        <f>SUM(F24:F24)</f>
        <v>460</v>
      </c>
      <c r="G23" s="28">
        <f>SUM(G24:G24)</f>
        <v>2391</v>
      </c>
      <c r="H23" s="30">
        <f>SUM(H24:H24)</f>
        <v>2129</v>
      </c>
      <c r="J23" s="7" t="b">
        <f t="shared" si="0"/>
        <v>1</v>
      </c>
      <c r="L23" s="89"/>
      <c r="M23" s="89"/>
      <c r="N23" s="89"/>
      <c r="O23" s="89"/>
      <c r="P23" s="89"/>
      <c r="Q23" s="89"/>
      <c r="R23" s="89"/>
    </row>
    <row r="24" spans="1:10" ht="15">
      <c r="A24" s="19" t="s">
        <v>22</v>
      </c>
      <c r="B24" s="68" t="s">
        <v>59</v>
      </c>
      <c r="C24" s="31">
        <v>5000</v>
      </c>
      <c r="D24" s="32">
        <v>4980</v>
      </c>
      <c r="E24" s="53">
        <f>D24*100/C24</f>
        <v>99.6</v>
      </c>
      <c r="F24" s="31">
        <v>460</v>
      </c>
      <c r="G24" s="31">
        <v>2391</v>
      </c>
      <c r="H24" s="33">
        <v>2129</v>
      </c>
      <c r="J24" s="7" t="b">
        <f t="shared" si="0"/>
        <v>1</v>
      </c>
    </row>
    <row r="25" spans="1:10" ht="17.25" customHeight="1">
      <c r="A25" s="21" t="s">
        <v>8</v>
      </c>
      <c r="B25" s="70"/>
      <c r="C25" s="39">
        <f>SUM(C26:C27)</f>
        <v>80000</v>
      </c>
      <c r="D25" s="40">
        <f>SUM(D26:D27)</f>
        <v>58001</v>
      </c>
      <c r="E25" s="57"/>
      <c r="F25" s="39">
        <f>SUM(F26:F27)</f>
        <v>18966</v>
      </c>
      <c r="G25" s="39">
        <f>SUM(G26:G27)</f>
        <v>24257</v>
      </c>
      <c r="H25" s="41">
        <f>SUM(H26:H27)</f>
        <v>14778</v>
      </c>
      <c r="J25" s="7" t="b">
        <f t="shared" si="0"/>
        <v>1</v>
      </c>
    </row>
    <row r="26" spans="1:10" ht="17.25" customHeight="1">
      <c r="A26" s="20" t="s">
        <v>25</v>
      </c>
      <c r="B26" s="71" t="s">
        <v>43</v>
      </c>
      <c r="C26" s="36">
        <v>63000</v>
      </c>
      <c r="D26" s="37">
        <v>44311</v>
      </c>
      <c r="E26" s="55">
        <f>D26*100/C26</f>
        <v>70.33492063492064</v>
      </c>
      <c r="F26" s="36">
        <v>18206</v>
      </c>
      <c r="G26" s="36">
        <v>22417</v>
      </c>
      <c r="H26" s="42">
        <v>3688</v>
      </c>
      <c r="J26" s="7" t="b">
        <f t="shared" si="0"/>
        <v>1</v>
      </c>
    </row>
    <row r="27" spans="1:10" ht="17.25" customHeight="1">
      <c r="A27" s="90" t="s">
        <v>26</v>
      </c>
      <c r="B27" s="91" t="s">
        <v>61</v>
      </c>
      <c r="C27" s="92">
        <v>17000</v>
      </c>
      <c r="D27" s="93">
        <v>13690</v>
      </c>
      <c r="E27" s="94">
        <f>D27*100/C27</f>
        <v>80.52941176470588</v>
      </c>
      <c r="F27" s="92">
        <v>760</v>
      </c>
      <c r="G27" s="92">
        <v>1840</v>
      </c>
      <c r="H27" s="110">
        <v>11090</v>
      </c>
      <c r="J27" s="7" t="b">
        <f t="shared" si="0"/>
        <v>1</v>
      </c>
    </row>
    <row r="28" spans="1:10" ht="17.25" customHeight="1">
      <c r="A28" s="96" t="s">
        <v>34</v>
      </c>
      <c r="B28" s="75"/>
      <c r="C28" s="98">
        <f>SUM(C29)</f>
        <v>10300</v>
      </c>
      <c r="D28" s="99">
        <f>SUM(D29)</f>
        <v>6996</v>
      </c>
      <c r="E28" s="100">
        <f>D28*100/C28</f>
        <v>67.92233009708738</v>
      </c>
      <c r="F28" s="98">
        <f>SUM(F29)</f>
        <v>3666</v>
      </c>
      <c r="G28" s="98">
        <f>SUM(G29)</f>
        <v>2230</v>
      </c>
      <c r="H28" s="101">
        <f>SUM(H29)</f>
        <v>1100</v>
      </c>
      <c r="J28" s="7" t="b">
        <f t="shared" si="0"/>
        <v>1</v>
      </c>
    </row>
    <row r="29" spans="1:11" ht="17.25" customHeight="1">
      <c r="A29" s="97" t="s">
        <v>21</v>
      </c>
      <c r="B29" s="68"/>
      <c r="C29" s="102">
        <v>10300</v>
      </c>
      <c r="D29" s="102">
        <v>6996</v>
      </c>
      <c r="E29" s="103">
        <f>D29*100/C29</f>
        <v>67.92233009708738</v>
      </c>
      <c r="F29" s="102">
        <v>3666</v>
      </c>
      <c r="G29" s="102">
        <v>2230</v>
      </c>
      <c r="H29" s="104">
        <v>1100</v>
      </c>
      <c r="J29" s="7" t="b">
        <f t="shared" si="0"/>
        <v>1</v>
      </c>
      <c r="K29" s="26"/>
    </row>
    <row r="30" spans="1:11" ht="17.25" customHeight="1">
      <c r="A30" s="22" t="s">
        <v>36</v>
      </c>
      <c r="B30" s="69"/>
      <c r="C30" s="28">
        <f>SUM(C31:C33)</f>
        <v>27600</v>
      </c>
      <c r="D30" s="29">
        <f>SUM(D31:D33)</f>
        <v>24141</v>
      </c>
      <c r="E30" s="52"/>
      <c r="F30" s="28">
        <f>SUM(F31:F33)</f>
        <v>2568</v>
      </c>
      <c r="G30" s="28">
        <f>SUM(G31:G33)</f>
        <v>13589</v>
      </c>
      <c r="H30" s="30">
        <f>SUM(H31:H33)</f>
        <v>7984</v>
      </c>
      <c r="J30" s="7" t="b">
        <f t="shared" si="0"/>
        <v>1</v>
      </c>
      <c r="K30" s="26"/>
    </row>
    <row r="31" spans="1:11" ht="16.5" customHeight="1">
      <c r="A31" s="90" t="s">
        <v>26</v>
      </c>
      <c r="B31" s="106" t="s">
        <v>61</v>
      </c>
      <c r="C31" s="92">
        <v>10000</v>
      </c>
      <c r="D31" s="93">
        <v>8210</v>
      </c>
      <c r="E31" s="94"/>
      <c r="F31" s="92">
        <v>360</v>
      </c>
      <c r="G31" s="92">
        <v>1360</v>
      </c>
      <c r="H31" s="95">
        <v>6490</v>
      </c>
      <c r="J31" s="7" t="b">
        <f t="shared" si="0"/>
        <v>1</v>
      </c>
      <c r="K31" s="26"/>
    </row>
    <row r="32" spans="1:10" ht="15">
      <c r="A32" s="20" t="s">
        <v>22</v>
      </c>
      <c r="B32" s="71" t="s">
        <v>58</v>
      </c>
      <c r="C32" s="36">
        <v>4600</v>
      </c>
      <c r="D32" s="37">
        <v>4007</v>
      </c>
      <c r="E32" s="55">
        <f>D32*100/C32</f>
        <v>87.1086956521739</v>
      </c>
      <c r="F32" s="36">
        <v>1000</v>
      </c>
      <c r="G32" s="36">
        <v>2176</v>
      </c>
      <c r="H32" s="38">
        <v>831</v>
      </c>
      <c r="J32" s="7" t="b">
        <f t="shared" si="0"/>
        <v>1</v>
      </c>
    </row>
    <row r="33" spans="1:10" ht="15">
      <c r="A33" s="19" t="s">
        <v>12</v>
      </c>
      <c r="B33" s="68" t="s">
        <v>52</v>
      </c>
      <c r="C33" s="31">
        <v>13000</v>
      </c>
      <c r="D33" s="32">
        <v>11924</v>
      </c>
      <c r="E33" s="53">
        <f>D33*100/C33</f>
        <v>91.72307692307692</v>
      </c>
      <c r="F33" s="31">
        <v>1208</v>
      </c>
      <c r="G33" s="31">
        <v>10053</v>
      </c>
      <c r="H33" s="33">
        <v>663</v>
      </c>
      <c r="J33" s="7" t="b">
        <f t="shared" si="0"/>
        <v>1</v>
      </c>
    </row>
    <row r="34" spans="1:10" ht="17.25" customHeight="1">
      <c r="A34" s="22" t="s">
        <v>19</v>
      </c>
      <c r="B34" s="69"/>
      <c r="C34" s="28">
        <f>SUM(C35:C38)</f>
        <v>34700</v>
      </c>
      <c r="D34" s="28">
        <f>SUM(D35:D38)</f>
        <v>19699</v>
      </c>
      <c r="E34" s="52"/>
      <c r="F34" s="28">
        <f>SUM(F35:F38)</f>
        <v>5077</v>
      </c>
      <c r="G34" s="28">
        <f>SUM(G35:G38)</f>
        <v>6137</v>
      </c>
      <c r="H34" s="47">
        <f>SUM(H35:H38)</f>
        <v>8485</v>
      </c>
      <c r="J34" s="7" t="b">
        <f t="shared" si="0"/>
        <v>1</v>
      </c>
    </row>
    <row r="35" spans="1:10" ht="17.25" customHeight="1">
      <c r="A35" s="27" t="s">
        <v>25</v>
      </c>
      <c r="B35" s="105" t="s">
        <v>45</v>
      </c>
      <c r="C35" s="50">
        <v>1500</v>
      </c>
      <c r="D35" s="50">
        <v>312</v>
      </c>
      <c r="E35" s="58">
        <f>D35*100/C35</f>
        <v>20.8</v>
      </c>
      <c r="F35" s="50">
        <v>137</v>
      </c>
      <c r="G35" s="50">
        <v>175</v>
      </c>
      <c r="H35" s="65">
        <v>0</v>
      </c>
      <c r="J35" s="7" t="b">
        <f t="shared" si="0"/>
        <v>1</v>
      </c>
    </row>
    <row r="36" spans="1:10" ht="15">
      <c r="A36" s="20" t="s">
        <v>22</v>
      </c>
      <c r="B36" s="71"/>
      <c r="C36" s="36">
        <v>8200</v>
      </c>
      <c r="D36" s="37">
        <v>6443</v>
      </c>
      <c r="E36" s="55">
        <f>D36*100/C36</f>
        <v>78.57317073170732</v>
      </c>
      <c r="F36" s="36">
        <v>408</v>
      </c>
      <c r="G36" s="36">
        <v>1970</v>
      </c>
      <c r="H36" s="38">
        <v>4065</v>
      </c>
      <c r="J36" s="7" t="b">
        <f t="shared" si="0"/>
        <v>1</v>
      </c>
    </row>
    <row r="37" spans="1:10" ht="30">
      <c r="A37" s="23" t="s">
        <v>21</v>
      </c>
      <c r="B37" s="67"/>
      <c r="C37" s="44">
        <v>15000</v>
      </c>
      <c r="D37" s="45">
        <v>4040</v>
      </c>
      <c r="E37" s="59">
        <f>D37*100/C37</f>
        <v>26.933333333333334</v>
      </c>
      <c r="F37" s="44">
        <v>3846</v>
      </c>
      <c r="G37" s="44">
        <v>194</v>
      </c>
      <c r="H37" s="46"/>
      <c r="J37" s="7" t="b">
        <f t="shared" si="0"/>
        <v>1</v>
      </c>
    </row>
    <row r="38" spans="1:10" ht="17.25" customHeight="1">
      <c r="A38" s="19" t="s">
        <v>12</v>
      </c>
      <c r="B38" s="68" t="s">
        <v>51</v>
      </c>
      <c r="C38" s="31">
        <v>10000</v>
      </c>
      <c r="D38" s="32">
        <v>8904</v>
      </c>
      <c r="E38" s="53">
        <f>D38*100/C38</f>
        <v>89.04</v>
      </c>
      <c r="F38" s="31">
        <v>686</v>
      </c>
      <c r="G38" s="31">
        <v>3798</v>
      </c>
      <c r="H38" s="43">
        <v>4420</v>
      </c>
      <c r="J38" s="7" t="b">
        <f t="shared" si="0"/>
        <v>1</v>
      </c>
    </row>
    <row r="39" spans="1:10" ht="17.25" customHeight="1">
      <c r="A39" s="18" t="s">
        <v>9</v>
      </c>
      <c r="B39" s="73"/>
      <c r="C39" s="34">
        <f>SUM(C40:C44)</f>
        <v>470900</v>
      </c>
      <c r="D39" s="34">
        <f>SUM(D40:D44)</f>
        <v>398478</v>
      </c>
      <c r="E39" s="54"/>
      <c r="F39" s="34">
        <f>SUM(F40:F44)</f>
        <v>92922</v>
      </c>
      <c r="G39" s="34">
        <f>SUM(G40:G44)</f>
        <v>154844</v>
      </c>
      <c r="H39" s="48">
        <f>SUM(H40:H44)</f>
        <v>150712</v>
      </c>
      <c r="J39" s="7" t="b">
        <f t="shared" si="0"/>
        <v>1</v>
      </c>
    </row>
    <row r="40" spans="1:10" ht="16.5" customHeight="1">
      <c r="A40" s="20" t="s">
        <v>25</v>
      </c>
      <c r="B40" s="71" t="s">
        <v>44</v>
      </c>
      <c r="C40" s="36">
        <v>114200</v>
      </c>
      <c r="D40" s="37">
        <v>98999</v>
      </c>
      <c r="E40" s="55">
        <f>D40*100/C40</f>
        <v>86.6891418563923</v>
      </c>
      <c r="F40" s="36">
        <v>20898</v>
      </c>
      <c r="G40" s="36">
        <v>38999</v>
      </c>
      <c r="H40" s="38">
        <v>39102</v>
      </c>
      <c r="J40" s="7" t="b">
        <f>IF((D40+0)=(F40+G40+H40),TRUE,FALSE)</f>
        <v>1</v>
      </c>
    </row>
    <row r="41" spans="1:10" ht="15">
      <c r="A41" s="20" t="s">
        <v>26</v>
      </c>
      <c r="B41" s="71" t="s">
        <v>61</v>
      </c>
      <c r="C41" s="36">
        <f>52000+113000</f>
        <v>165000</v>
      </c>
      <c r="D41" s="37">
        <f>43080+99360</f>
        <v>142440</v>
      </c>
      <c r="E41" s="55">
        <f>D41*100/C41</f>
        <v>86.32727272727273</v>
      </c>
      <c r="F41" s="36">
        <f>2010+40749</f>
        <v>42759</v>
      </c>
      <c r="G41" s="36">
        <f>9820+30259</f>
        <v>40079</v>
      </c>
      <c r="H41" s="38">
        <f>28352+31250</f>
        <v>59602</v>
      </c>
      <c r="J41" s="7" t="b">
        <f>IF((D41+0)=(F41+G41+H41),TRUE,FALSE)</f>
        <v>1</v>
      </c>
    </row>
    <row r="42" spans="1:10" ht="15.75" customHeight="1">
      <c r="A42" s="20" t="s">
        <v>21</v>
      </c>
      <c r="B42" s="71"/>
      <c r="C42" s="36">
        <v>30000</v>
      </c>
      <c r="D42" s="37">
        <v>25939</v>
      </c>
      <c r="E42" s="55">
        <f>D42*100/C42</f>
        <v>86.46333333333334</v>
      </c>
      <c r="F42" s="37">
        <v>8790</v>
      </c>
      <c r="G42" s="37">
        <v>9968</v>
      </c>
      <c r="H42" s="38">
        <v>7181</v>
      </c>
      <c r="J42" s="7" t="b">
        <f>IF((D42+0)=(F42+G42+H42),TRUE,FALSE)</f>
        <v>1</v>
      </c>
    </row>
    <row r="43" spans="1:10" ht="38.25">
      <c r="A43" s="20" t="s">
        <v>22</v>
      </c>
      <c r="B43" s="113" t="s">
        <v>57</v>
      </c>
      <c r="C43" s="36">
        <v>77700</v>
      </c>
      <c r="D43" s="37">
        <v>62914</v>
      </c>
      <c r="E43" s="58">
        <f>D43*100/C43</f>
        <v>80.97039897039897</v>
      </c>
      <c r="F43" s="36">
        <v>9677</v>
      </c>
      <c r="G43" s="36">
        <v>23539</v>
      </c>
      <c r="H43" s="38">
        <v>29698</v>
      </c>
      <c r="J43" s="7" t="b">
        <f>IF((D43+0)=(F43+G43+H43),TRUE,FALSE)</f>
        <v>1</v>
      </c>
    </row>
    <row r="44" spans="1:10" ht="15">
      <c r="A44" s="19" t="s">
        <v>12</v>
      </c>
      <c r="B44" s="68" t="s">
        <v>50</v>
      </c>
      <c r="C44" s="31">
        <v>84000</v>
      </c>
      <c r="D44" s="32">
        <v>68186</v>
      </c>
      <c r="E44" s="53">
        <f>D44*100/C44</f>
        <v>81.17380952380952</v>
      </c>
      <c r="F44" s="32">
        <v>10798</v>
      </c>
      <c r="G44" s="32">
        <v>42259</v>
      </c>
      <c r="H44" s="33">
        <v>15129</v>
      </c>
      <c r="J44" s="7" t="b">
        <f>IF((D44+0)=(F44+G44+H44),TRUE,FALSE)</f>
        <v>1</v>
      </c>
    </row>
    <row r="45" spans="1:10" ht="15">
      <c r="A45" s="22" t="s">
        <v>10</v>
      </c>
      <c r="B45" s="74"/>
      <c r="C45" s="28">
        <f>SUM(C46)</f>
        <v>3000</v>
      </c>
      <c r="D45" s="28">
        <f>SUM(D46)</f>
        <v>2900</v>
      </c>
      <c r="E45" s="56"/>
      <c r="F45" s="28">
        <f>SUM(F46)</f>
        <v>300</v>
      </c>
      <c r="G45" s="28">
        <f>SUM(G46)</f>
        <v>2500</v>
      </c>
      <c r="H45" s="47">
        <f>SUM(H46)</f>
        <v>100</v>
      </c>
      <c r="J45" s="7" t="b">
        <f aca="true" t="shared" si="1" ref="J45:J67">IF((D45+0)=(F45+G45+H45),TRUE,FALSE)</f>
        <v>1</v>
      </c>
    </row>
    <row r="46" spans="1:10" ht="15">
      <c r="A46" s="19" t="s">
        <v>11</v>
      </c>
      <c r="B46" s="68" t="s">
        <v>54</v>
      </c>
      <c r="C46" s="31">
        <v>3000</v>
      </c>
      <c r="D46" s="32">
        <v>2900</v>
      </c>
      <c r="E46" s="53">
        <f>D46*100/C46</f>
        <v>96.66666666666667</v>
      </c>
      <c r="F46" s="32">
        <v>300</v>
      </c>
      <c r="G46" s="32">
        <v>2500</v>
      </c>
      <c r="H46" s="33">
        <v>100</v>
      </c>
      <c r="J46" s="7" t="b">
        <f t="shared" si="1"/>
        <v>1</v>
      </c>
    </row>
    <row r="47" spans="1:10" ht="15">
      <c r="A47" s="22" t="s">
        <v>38</v>
      </c>
      <c r="B47" s="69"/>
      <c r="C47" s="28">
        <f>SUM(C48:C48)</f>
        <v>6100</v>
      </c>
      <c r="D47" s="29">
        <f>SUM(D48:D48)</f>
        <v>2449</v>
      </c>
      <c r="E47" s="52"/>
      <c r="F47" s="28">
        <f>SUM(F48:F48)</f>
        <v>1269</v>
      </c>
      <c r="G47" s="28">
        <f>SUM(G48:G48)</f>
        <v>1152</v>
      </c>
      <c r="H47" s="30">
        <f>SUM(H48:H48)</f>
        <v>28</v>
      </c>
      <c r="J47" s="7" t="b">
        <f t="shared" si="1"/>
        <v>1</v>
      </c>
    </row>
    <row r="48" spans="1:10" ht="15.75" customHeight="1">
      <c r="A48" s="19" t="s">
        <v>25</v>
      </c>
      <c r="B48" s="68" t="s">
        <v>47</v>
      </c>
      <c r="C48" s="31">
        <v>6100</v>
      </c>
      <c r="D48" s="32">
        <v>2449</v>
      </c>
      <c r="E48" s="53">
        <f>D48*100/C48</f>
        <v>40.14754098360656</v>
      </c>
      <c r="F48" s="31">
        <v>1269</v>
      </c>
      <c r="G48" s="31">
        <v>1152</v>
      </c>
      <c r="H48" s="33">
        <v>28</v>
      </c>
      <c r="J48" s="7" t="b">
        <f t="shared" si="1"/>
        <v>1</v>
      </c>
    </row>
    <row r="49" spans="1:10" ht="15">
      <c r="A49" s="21" t="s">
        <v>39</v>
      </c>
      <c r="B49" s="70"/>
      <c r="C49" s="39">
        <f>SUM(C50:C50)</f>
        <v>8550</v>
      </c>
      <c r="D49" s="40">
        <f>SUM(D50:D50)</f>
        <v>1725</v>
      </c>
      <c r="E49" s="57"/>
      <c r="F49" s="39">
        <f>SUM(F50:F50)</f>
        <v>1159</v>
      </c>
      <c r="G49" s="39">
        <f>SUM(G50:G50)</f>
        <v>564</v>
      </c>
      <c r="H49" s="41">
        <f>SUM(H50:H50)</f>
        <v>2</v>
      </c>
      <c r="J49" s="7" t="b">
        <f t="shared" si="1"/>
        <v>1</v>
      </c>
    </row>
    <row r="50" spans="1:10" ht="18" customHeight="1">
      <c r="A50" s="20" t="s">
        <v>25</v>
      </c>
      <c r="B50" s="71" t="s">
        <v>48</v>
      </c>
      <c r="C50" s="36">
        <v>8550</v>
      </c>
      <c r="D50" s="37">
        <v>1725</v>
      </c>
      <c r="E50" s="55">
        <f>D50*100/C50</f>
        <v>20.17543859649123</v>
      </c>
      <c r="F50" s="36">
        <v>1159</v>
      </c>
      <c r="G50" s="36">
        <v>564</v>
      </c>
      <c r="H50" s="42">
        <v>2</v>
      </c>
      <c r="J50" s="7" t="b">
        <f t="shared" si="1"/>
        <v>1</v>
      </c>
    </row>
    <row r="51" spans="1:10" ht="15">
      <c r="A51" s="22" t="s">
        <v>30</v>
      </c>
      <c r="B51" s="75"/>
      <c r="C51" s="28">
        <f>SUM(C52:C52)</f>
        <v>16100</v>
      </c>
      <c r="D51" s="28">
        <f>SUM(D52:D52)</f>
        <v>12950</v>
      </c>
      <c r="E51" s="52"/>
      <c r="F51" s="28">
        <f>SUM(F52:F52)</f>
        <v>990</v>
      </c>
      <c r="G51" s="28">
        <f>SUM(G52:G52)</f>
        <v>2910</v>
      </c>
      <c r="H51" s="47">
        <f>SUM(H52:H52)</f>
        <v>9050</v>
      </c>
      <c r="J51" s="7" t="b">
        <f t="shared" si="1"/>
        <v>1</v>
      </c>
    </row>
    <row r="52" spans="1:10" ht="15">
      <c r="A52" s="27" t="s">
        <v>26</v>
      </c>
      <c r="B52" s="72" t="s">
        <v>61</v>
      </c>
      <c r="C52" s="50">
        <v>16100</v>
      </c>
      <c r="D52" s="50">
        <v>12950</v>
      </c>
      <c r="E52" s="58">
        <f>D52*100/C52</f>
        <v>80.43478260869566</v>
      </c>
      <c r="F52" s="50">
        <v>990</v>
      </c>
      <c r="G52" s="50">
        <v>2910</v>
      </c>
      <c r="H52" s="65">
        <v>9050</v>
      </c>
      <c r="J52" s="7" t="b">
        <f t="shared" si="1"/>
        <v>1</v>
      </c>
    </row>
    <row r="53" spans="1:10" ht="15">
      <c r="A53" s="22" t="s">
        <v>27</v>
      </c>
      <c r="B53" s="75"/>
      <c r="C53" s="28">
        <f>SUM(C54:C55)</f>
        <v>6200</v>
      </c>
      <c r="D53" s="29">
        <f>SUM(D54:D55)</f>
        <v>2629</v>
      </c>
      <c r="E53" s="52"/>
      <c r="F53" s="28">
        <f>SUM(F54:F55)</f>
        <v>1429</v>
      </c>
      <c r="G53" s="28">
        <f>SUM(G54:G55)</f>
        <v>1200</v>
      </c>
      <c r="H53" s="49">
        <f>SUM(H54:H55)</f>
        <v>0</v>
      </c>
      <c r="J53" s="7" t="b">
        <f t="shared" si="1"/>
        <v>1</v>
      </c>
    </row>
    <row r="54" spans="1:10" ht="15">
      <c r="A54" s="27" t="s">
        <v>25</v>
      </c>
      <c r="B54" s="72" t="s">
        <v>49</v>
      </c>
      <c r="C54" s="50">
        <v>6200</v>
      </c>
      <c r="D54" s="108">
        <v>2629</v>
      </c>
      <c r="E54" s="58">
        <f>D54*100/C54</f>
        <v>42.403225806451616</v>
      </c>
      <c r="F54" s="50">
        <v>1429</v>
      </c>
      <c r="G54" s="50">
        <v>1200</v>
      </c>
      <c r="H54" s="109"/>
      <c r="J54" s="7" t="b">
        <f t="shared" si="1"/>
        <v>1</v>
      </c>
    </row>
    <row r="55" spans="1:10" ht="15">
      <c r="A55" s="19" t="s">
        <v>26</v>
      </c>
      <c r="B55" s="68"/>
      <c r="C55" s="31"/>
      <c r="D55" s="32"/>
      <c r="E55" s="53" t="e">
        <f>D55*100/C55</f>
        <v>#DIV/0!</v>
      </c>
      <c r="F55" s="31"/>
      <c r="G55" s="31"/>
      <c r="H55" s="33"/>
      <c r="J55" s="7" t="b">
        <f t="shared" si="1"/>
        <v>1</v>
      </c>
    </row>
    <row r="56" spans="1:10" ht="15">
      <c r="A56" s="22" t="s">
        <v>28</v>
      </c>
      <c r="B56" s="75"/>
      <c r="C56" s="28">
        <f>SUM(C57:C57)</f>
        <v>8720</v>
      </c>
      <c r="D56" s="29">
        <f>SUM(D57:D57)</f>
        <v>7648</v>
      </c>
      <c r="E56" s="52"/>
      <c r="F56" s="28">
        <f>SUM(F57:F57)</f>
        <v>4150</v>
      </c>
      <c r="G56" s="28">
        <f>SUM(G57:G57)</f>
        <v>1468</v>
      </c>
      <c r="H56" s="49">
        <f>SUM(H57:H57)</f>
        <v>2030</v>
      </c>
      <c r="J56" s="7" t="b">
        <f t="shared" si="1"/>
        <v>1</v>
      </c>
    </row>
    <row r="57" spans="1:10" ht="15">
      <c r="A57" s="20" t="s">
        <v>26</v>
      </c>
      <c r="B57" s="71" t="s">
        <v>61</v>
      </c>
      <c r="C57" s="36">
        <f>1720+7000</f>
        <v>8720</v>
      </c>
      <c r="D57" s="37">
        <f>1380+6268</f>
        <v>7648</v>
      </c>
      <c r="E57" s="55">
        <f>D57*100/C57</f>
        <v>87.70642201834862</v>
      </c>
      <c r="F57" s="36">
        <f>140+4010</f>
        <v>4150</v>
      </c>
      <c r="G57" s="36">
        <f>1198+270</f>
        <v>1468</v>
      </c>
      <c r="H57" s="38">
        <f>970+1060</f>
        <v>2030</v>
      </c>
      <c r="J57" s="7" t="b">
        <f t="shared" si="1"/>
        <v>1</v>
      </c>
    </row>
    <row r="58" spans="1:10" ht="15">
      <c r="A58" s="22" t="s">
        <v>29</v>
      </c>
      <c r="B58" s="75"/>
      <c r="C58" s="28">
        <f>SUM(C59:C59)</f>
        <v>2450</v>
      </c>
      <c r="D58" s="29">
        <f>SUM(D59:D59)</f>
        <v>1310</v>
      </c>
      <c r="E58" s="52"/>
      <c r="F58" s="28">
        <f>SUM(F59:F59)</f>
        <v>905</v>
      </c>
      <c r="G58" s="28">
        <f>SUM(G59:G59)</f>
        <v>405</v>
      </c>
      <c r="H58" s="49">
        <f>SUM(H59:H59)</f>
        <v>0</v>
      </c>
      <c r="J58" s="7" t="b">
        <f t="shared" si="1"/>
        <v>1</v>
      </c>
    </row>
    <row r="59" spans="1:10" ht="15">
      <c r="A59" s="27" t="s">
        <v>25</v>
      </c>
      <c r="B59" s="72" t="s">
        <v>45</v>
      </c>
      <c r="C59" s="50">
        <v>2450</v>
      </c>
      <c r="D59" s="108">
        <v>1310</v>
      </c>
      <c r="E59" s="58">
        <f>D59*100/C59</f>
        <v>53.46938775510204</v>
      </c>
      <c r="F59" s="50">
        <v>905</v>
      </c>
      <c r="G59" s="50">
        <v>405</v>
      </c>
      <c r="H59" s="109">
        <v>0</v>
      </c>
      <c r="J59" s="7" t="b">
        <f t="shared" si="1"/>
        <v>1</v>
      </c>
    </row>
    <row r="60" spans="1:10" ht="17.25" customHeight="1">
      <c r="A60" s="22" t="s">
        <v>24</v>
      </c>
      <c r="B60" s="69"/>
      <c r="C60" s="28">
        <f>SUM(C61:C63)</f>
        <v>21000</v>
      </c>
      <c r="D60" s="28">
        <f>SUM(D61:D63)</f>
        <v>18618</v>
      </c>
      <c r="E60" s="52"/>
      <c r="F60" s="28">
        <f>SUM(F61:F63)</f>
        <v>5027</v>
      </c>
      <c r="G60" s="28">
        <f>SUM(G61:G63)</f>
        <v>9880</v>
      </c>
      <c r="H60" s="47">
        <f>SUM(H61:H63)</f>
        <v>3711</v>
      </c>
      <c r="J60" s="7" t="b">
        <f t="shared" si="1"/>
        <v>1</v>
      </c>
    </row>
    <row r="61" spans="1:10" ht="15">
      <c r="A61" s="20" t="s">
        <v>26</v>
      </c>
      <c r="B61" s="71" t="s">
        <v>61</v>
      </c>
      <c r="C61" s="36">
        <v>4300</v>
      </c>
      <c r="D61" s="37">
        <v>3510</v>
      </c>
      <c r="E61" s="55">
        <f>D61*100/C61</f>
        <v>81.62790697674419</v>
      </c>
      <c r="F61" s="36">
        <v>380</v>
      </c>
      <c r="G61" s="36">
        <v>650</v>
      </c>
      <c r="H61" s="38">
        <v>2480</v>
      </c>
      <c r="J61" s="7" t="b">
        <f t="shared" si="1"/>
        <v>1</v>
      </c>
    </row>
    <row r="62" spans="1:10" ht="15">
      <c r="A62" s="20" t="s">
        <v>22</v>
      </c>
      <c r="B62" s="71" t="s">
        <v>60</v>
      </c>
      <c r="C62" s="36">
        <v>9300</v>
      </c>
      <c r="D62" s="37">
        <v>8217</v>
      </c>
      <c r="E62" s="55">
        <f>D62*100/C62</f>
        <v>88.35483870967742</v>
      </c>
      <c r="F62" s="36">
        <v>4381</v>
      </c>
      <c r="G62" s="36">
        <v>3836</v>
      </c>
      <c r="H62" s="38"/>
      <c r="J62" s="7" t="b">
        <f t="shared" si="1"/>
        <v>1</v>
      </c>
    </row>
    <row r="63" spans="1:10" ht="17.25" customHeight="1">
      <c r="A63" s="19" t="s">
        <v>12</v>
      </c>
      <c r="B63" s="68" t="s">
        <v>53</v>
      </c>
      <c r="C63" s="31">
        <v>7400</v>
      </c>
      <c r="D63" s="32">
        <v>6891</v>
      </c>
      <c r="E63" s="53">
        <f>D63*100/C63</f>
        <v>93.12162162162163</v>
      </c>
      <c r="F63" s="32">
        <v>266</v>
      </c>
      <c r="G63" s="32">
        <v>5394</v>
      </c>
      <c r="H63" s="43">
        <v>1231</v>
      </c>
      <c r="J63" s="7" t="b">
        <f t="shared" si="1"/>
        <v>1</v>
      </c>
    </row>
    <row r="64" spans="1:10" ht="15">
      <c r="A64" s="22" t="s">
        <v>62</v>
      </c>
      <c r="B64" s="69"/>
      <c r="C64" s="28">
        <f>SUM(C65:C65)</f>
        <v>3600</v>
      </c>
      <c r="D64" s="29">
        <f>SUM(D65:D65)</f>
        <v>2930</v>
      </c>
      <c r="E64" s="52"/>
      <c r="F64" s="28">
        <f>SUM(F65:F65)</f>
        <v>140</v>
      </c>
      <c r="G64" s="28">
        <f>SUM(G65:G65)</f>
        <v>390</v>
      </c>
      <c r="H64" s="30">
        <f>SUM(H65:H65)</f>
        <v>2400</v>
      </c>
      <c r="J64" s="7" t="b">
        <f t="shared" si="1"/>
        <v>1</v>
      </c>
    </row>
    <row r="65" spans="1:10" ht="15">
      <c r="A65" s="19" t="s">
        <v>26</v>
      </c>
      <c r="B65" s="68" t="s">
        <v>61</v>
      </c>
      <c r="C65" s="31">
        <v>3600</v>
      </c>
      <c r="D65" s="32">
        <v>2930</v>
      </c>
      <c r="E65" s="53">
        <f>D65*100/C65</f>
        <v>81.38888888888889</v>
      </c>
      <c r="F65" s="31">
        <v>140</v>
      </c>
      <c r="G65" s="31">
        <v>390</v>
      </c>
      <c r="H65" s="33">
        <v>2400</v>
      </c>
      <c r="J65" s="7" t="b">
        <f t="shared" si="1"/>
        <v>1</v>
      </c>
    </row>
    <row r="66" spans="1:10" ht="15">
      <c r="A66" s="22" t="s">
        <v>40</v>
      </c>
      <c r="B66" s="69"/>
      <c r="C66" s="28">
        <f>SUM(C67:C67)</f>
        <v>3100</v>
      </c>
      <c r="D66" s="29">
        <f>SUM(D67:D67)</f>
        <v>2249</v>
      </c>
      <c r="E66" s="52"/>
      <c r="F66" s="28">
        <f>SUM(F67:F67)</f>
        <v>1826</v>
      </c>
      <c r="G66" s="28">
        <f>SUM(G67:G67)</f>
        <v>264</v>
      </c>
      <c r="H66" s="30">
        <f>SUM(H67:H67)</f>
        <v>159</v>
      </c>
      <c r="J66" s="7" t="b">
        <f t="shared" si="1"/>
        <v>1</v>
      </c>
    </row>
    <row r="67" spans="1:10" ht="15.75" customHeight="1" thickBot="1">
      <c r="A67" s="19" t="s">
        <v>25</v>
      </c>
      <c r="B67" s="112" t="s">
        <v>46</v>
      </c>
      <c r="C67" s="31">
        <v>3100</v>
      </c>
      <c r="D67" s="32">
        <v>2249</v>
      </c>
      <c r="E67" s="53">
        <f>D67*100/C67</f>
        <v>72.54838709677419</v>
      </c>
      <c r="F67" s="31">
        <v>1826</v>
      </c>
      <c r="G67" s="31">
        <v>264</v>
      </c>
      <c r="H67" s="33">
        <v>159</v>
      </c>
      <c r="J67" s="7" t="b">
        <f t="shared" si="1"/>
        <v>1</v>
      </c>
    </row>
    <row r="68" spans="1:8" s="11" customFormat="1" ht="15.75" customHeight="1" thickBot="1">
      <c r="A68" s="24" t="s">
        <v>2</v>
      </c>
      <c r="B68" s="86"/>
      <c r="C68" s="51">
        <f>C66+C64+C60+C58+C56+C53+C51+C49+C47+C45+C39+C34+C30+C28+C25+C23+C18+C15</f>
        <v>804620</v>
      </c>
      <c r="D68" s="51">
        <f>D66+D64+D60+D58+D56+D53+D51+D49+D47+D45+D39+D34+D30+D28+D25+D23+D18+D15</f>
        <v>646330</v>
      </c>
      <c r="E68" s="51"/>
      <c r="F68" s="51">
        <f>F66+F64+F60+F58+F56+F53+F51+F49+F47+F45+F39+F34+F30+F28+F25+F23+F18+F15</f>
        <v>158289</v>
      </c>
      <c r="G68" s="51">
        <f>G66+G64+G60+G58+G56+G53+G51+G49+G47+G45+G39+G34+G30+G28+G25+G23+G18+G15</f>
        <v>261079</v>
      </c>
      <c r="H68" s="60">
        <f>H66+H64+H60+H58+H56+H53+H51+H49+H47+H45+H39+H34+H30+H28+H25+H23+H18+H15</f>
        <v>226962</v>
      </c>
    </row>
    <row r="69" spans="1:8" ht="17.25" customHeight="1">
      <c r="A69" s="119" t="s">
        <v>33</v>
      </c>
      <c r="B69" s="120"/>
      <c r="C69" s="120"/>
      <c r="D69" s="120"/>
      <c r="E69" s="120"/>
      <c r="F69" s="120"/>
      <c r="G69" s="120"/>
      <c r="H69" s="121"/>
    </row>
    <row r="70" spans="1:11" ht="17.25" customHeight="1">
      <c r="A70" s="22" t="s">
        <v>36</v>
      </c>
      <c r="B70" s="69"/>
      <c r="C70" s="28">
        <f>SUM(C71:C71)</f>
        <v>0</v>
      </c>
      <c r="D70" s="29">
        <f>SUM(D71:D71)</f>
        <v>6963</v>
      </c>
      <c r="E70" s="52"/>
      <c r="F70" s="28">
        <f>SUM(F71:F71)</f>
        <v>5418</v>
      </c>
      <c r="G70" s="28">
        <f>SUM(G71:G71)</f>
        <v>1545</v>
      </c>
      <c r="H70" s="30">
        <f>SUM(H71:H71)</f>
        <v>0</v>
      </c>
      <c r="J70" s="7" t="b">
        <f>IF((D70+0)=(F70+G70+H70),TRUE,FALSE)</f>
        <v>1</v>
      </c>
      <c r="K70" s="26"/>
    </row>
    <row r="71" spans="1:10" ht="30">
      <c r="A71" s="23" t="s">
        <v>21</v>
      </c>
      <c r="B71" s="67"/>
      <c r="C71" s="44"/>
      <c r="D71" s="45">
        <v>6963</v>
      </c>
      <c r="E71" s="55" t="e">
        <f>D71*100/C71</f>
        <v>#DIV/0!</v>
      </c>
      <c r="F71" s="44">
        <v>5418</v>
      </c>
      <c r="G71" s="44">
        <v>1545</v>
      </c>
      <c r="H71" s="46"/>
      <c r="J71" s="7" t="b">
        <f>IF((D71+0)=(F71+G71+H71),TRUE,FALSE)</f>
        <v>1</v>
      </c>
    </row>
    <row r="72" spans="1:10" ht="17.25" customHeight="1">
      <c r="A72" s="18" t="s">
        <v>9</v>
      </c>
      <c r="B72" s="73"/>
      <c r="C72" s="34">
        <f>SUM(C73:C75)</f>
        <v>4199</v>
      </c>
      <c r="D72" s="34">
        <f>SUM(D73:D75)</f>
        <v>3236</v>
      </c>
      <c r="E72" s="54"/>
      <c r="F72" s="34">
        <f>SUM(F73:F75)</f>
        <v>1357</v>
      </c>
      <c r="G72" s="34">
        <f>SUM(G73:G75)</f>
        <v>1407</v>
      </c>
      <c r="H72" s="48">
        <f>SUM(H73:H75)</f>
        <v>472</v>
      </c>
      <c r="J72" s="7" t="b">
        <f>IF((D72+0)=(F72+G72+H72),TRUE,FALSE)</f>
        <v>1</v>
      </c>
    </row>
    <row r="73" spans="1:8" ht="15">
      <c r="A73" s="20" t="s">
        <v>11</v>
      </c>
      <c r="B73" s="71" t="s">
        <v>55</v>
      </c>
      <c r="C73" s="36"/>
      <c r="D73" s="37">
        <v>78</v>
      </c>
      <c r="E73" s="55"/>
      <c r="F73" s="36"/>
      <c r="G73" s="36">
        <v>78</v>
      </c>
      <c r="H73" s="38"/>
    </row>
    <row r="74" spans="1:10" ht="15.75" customHeight="1">
      <c r="A74" s="20" t="s">
        <v>21</v>
      </c>
      <c r="B74" s="71"/>
      <c r="C74" s="36">
        <v>4199</v>
      </c>
      <c r="D74" s="37">
        <v>3124</v>
      </c>
      <c r="E74" s="55">
        <f>D74*100/C74</f>
        <v>74.39866634913075</v>
      </c>
      <c r="F74" s="37">
        <v>1357</v>
      </c>
      <c r="G74" s="37">
        <v>1295</v>
      </c>
      <c r="H74" s="38">
        <v>472</v>
      </c>
      <c r="J74" s="7" t="b">
        <f aca="true" t="shared" si="2" ref="J74:J80">IF((D74+0)=(F74+G74+H74),TRUE,FALSE)</f>
        <v>1</v>
      </c>
    </row>
    <row r="75" spans="1:10" ht="15">
      <c r="A75" s="19" t="s">
        <v>12</v>
      </c>
      <c r="B75" s="68" t="s">
        <v>35</v>
      </c>
      <c r="C75" s="31"/>
      <c r="D75" s="32">
        <v>34</v>
      </c>
      <c r="E75" s="53" t="e">
        <f>D75*100/C75</f>
        <v>#DIV/0!</v>
      </c>
      <c r="F75" s="31"/>
      <c r="G75" s="31">
        <v>34</v>
      </c>
      <c r="H75" s="33"/>
      <c r="J75" s="7" t="b">
        <f>IF((D75+0)=(F75+G75+H75),TRUE,FALSE)</f>
        <v>1</v>
      </c>
    </row>
    <row r="76" spans="1:10" ht="15">
      <c r="A76" s="22" t="s">
        <v>10</v>
      </c>
      <c r="B76" s="74"/>
      <c r="C76" s="28">
        <f>SUM(C77)</f>
        <v>0</v>
      </c>
      <c r="D76" s="28">
        <f>SUM(D77)</f>
        <v>2009</v>
      </c>
      <c r="E76" s="56"/>
      <c r="F76" s="28">
        <f>SUM(F77)</f>
        <v>400</v>
      </c>
      <c r="G76" s="28">
        <f>SUM(G77)</f>
        <v>1609</v>
      </c>
      <c r="H76" s="47">
        <f>SUM(H77)</f>
        <v>0</v>
      </c>
      <c r="J76" s="7" t="b">
        <f t="shared" si="2"/>
        <v>1</v>
      </c>
    </row>
    <row r="77" spans="1:10" ht="15">
      <c r="A77" s="19" t="s">
        <v>11</v>
      </c>
      <c r="B77" s="68" t="s">
        <v>37</v>
      </c>
      <c r="C77" s="31"/>
      <c r="D77" s="32">
        <v>2009</v>
      </c>
      <c r="E77" s="53" t="e">
        <f>D77*100/C77</f>
        <v>#DIV/0!</v>
      </c>
      <c r="F77" s="32">
        <v>400</v>
      </c>
      <c r="G77" s="32">
        <v>1609</v>
      </c>
      <c r="H77" s="33"/>
      <c r="J77" s="7" t="b">
        <f t="shared" si="2"/>
        <v>1</v>
      </c>
    </row>
    <row r="78" spans="1:10" ht="17.25" customHeight="1">
      <c r="A78" s="22" t="s">
        <v>24</v>
      </c>
      <c r="B78" s="69"/>
      <c r="C78" s="28">
        <f>SUM(C79:C79)</f>
        <v>0</v>
      </c>
      <c r="D78" s="28">
        <f>SUM(D79:D79)</f>
        <v>2131</v>
      </c>
      <c r="E78" s="52"/>
      <c r="F78" s="28">
        <f>SUM(F79:F79)</f>
        <v>2131</v>
      </c>
      <c r="G78" s="28">
        <f>SUM(G79:G79)</f>
        <v>0</v>
      </c>
      <c r="H78" s="47">
        <f>SUM(H79:H79)</f>
        <v>0</v>
      </c>
      <c r="J78" s="7" t="b">
        <f t="shared" si="2"/>
        <v>1</v>
      </c>
    </row>
    <row r="79" spans="1:10" ht="30.75" thickBot="1">
      <c r="A79" s="23" t="s">
        <v>21</v>
      </c>
      <c r="B79" s="67"/>
      <c r="C79" s="44"/>
      <c r="D79" s="45">
        <v>2131</v>
      </c>
      <c r="E79" s="55" t="e">
        <f>D79*100/C79</f>
        <v>#DIV/0!</v>
      </c>
      <c r="F79" s="44">
        <v>2131</v>
      </c>
      <c r="G79" s="44"/>
      <c r="H79" s="46"/>
      <c r="J79" s="7" t="b">
        <f t="shared" si="2"/>
        <v>1</v>
      </c>
    </row>
    <row r="80" spans="1:10" s="11" customFormat="1" ht="15.75" thickBot="1">
      <c r="A80" s="24" t="s">
        <v>2</v>
      </c>
      <c r="B80" s="86"/>
      <c r="C80" s="51">
        <f>C78+C76+C72+C70</f>
        <v>4199</v>
      </c>
      <c r="D80" s="51">
        <f>D78+D76+D72+D70</f>
        <v>14339</v>
      </c>
      <c r="E80" s="51"/>
      <c r="F80" s="51">
        <f>F78+F76+F72+F70</f>
        <v>9306</v>
      </c>
      <c r="G80" s="51">
        <f>G78+G76+G72+G70</f>
        <v>4561</v>
      </c>
      <c r="H80" s="60">
        <f>H78+H76+H72+H70</f>
        <v>472</v>
      </c>
      <c r="I80" s="66"/>
      <c r="J80" s="7" t="b">
        <f t="shared" si="2"/>
        <v>1</v>
      </c>
    </row>
    <row r="81" spans="1:8" ht="17.25" customHeight="1">
      <c r="A81" s="119" t="s">
        <v>64</v>
      </c>
      <c r="B81" s="120"/>
      <c r="C81" s="120"/>
      <c r="D81" s="120"/>
      <c r="E81" s="120"/>
      <c r="F81" s="120"/>
      <c r="G81" s="120"/>
      <c r="H81" s="121"/>
    </row>
    <row r="82" spans="1:10" ht="17.25" customHeight="1">
      <c r="A82" s="18" t="s">
        <v>9</v>
      </c>
      <c r="B82" s="73"/>
      <c r="C82" s="34">
        <f>SUM(C83:C83)</f>
        <v>6000</v>
      </c>
      <c r="D82" s="34">
        <f>SUM(D83:D83)</f>
        <v>1142</v>
      </c>
      <c r="E82" s="54"/>
      <c r="F82" s="34">
        <f>SUM(F83:F83)</f>
        <v>1142</v>
      </c>
      <c r="G82" s="34">
        <f>SUM(G83:G83)</f>
        <v>0</v>
      </c>
      <c r="H82" s="48">
        <f>SUM(H83:H83)</f>
        <v>0</v>
      </c>
      <c r="J82" s="7" t="b">
        <f>IF((D82+0)=(F82+G82+H82),TRUE,FALSE)</f>
        <v>1</v>
      </c>
    </row>
    <row r="83" spans="1:10" ht="30.75" thickBot="1">
      <c r="A83" s="20" t="s">
        <v>21</v>
      </c>
      <c r="B83" s="71"/>
      <c r="C83" s="36">
        <v>6000</v>
      </c>
      <c r="D83" s="37">
        <v>1142</v>
      </c>
      <c r="E83" s="37">
        <f>D83*100/C83</f>
        <v>19.033333333333335</v>
      </c>
      <c r="F83" s="36">
        <v>1142</v>
      </c>
      <c r="G83" s="36"/>
      <c r="H83" s="38"/>
      <c r="J83" s="7" t="b">
        <f>IF((D83+0)=(F83+G83+H83),TRUE,FALSE)</f>
        <v>1</v>
      </c>
    </row>
    <row r="84" spans="1:10" s="11" customFormat="1" ht="15.75" thickBot="1">
      <c r="A84" s="24" t="s">
        <v>2</v>
      </c>
      <c r="B84" s="86"/>
      <c r="C84" s="51">
        <f>C82</f>
        <v>6000</v>
      </c>
      <c r="D84" s="51">
        <f>D82</f>
        <v>1142</v>
      </c>
      <c r="E84" s="51"/>
      <c r="F84" s="51">
        <f>F82</f>
        <v>1142</v>
      </c>
      <c r="G84" s="51">
        <f>G82</f>
        <v>0</v>
      </c>
      <c r="H84" s="60">
        <f>H82</f>
        <v>0</v>
      </c>
      <c r="I84" s="66"/>
      <c r="J84" s="7" t="b">
        <f>IF((D84+0)=(F84+G84+H84),TRUE,FALSE)</f>
        <v>1</v>
      </c>
    </row>
    <row r="85" spans="1:10" ht="15.75" thickBot="1">
      <c r="A85" s="61" t="s">
        <v>63</v>
      </c>
      <c r="B85" s="87"/>
      <c r="C85" s="62">
        <f>C84+C80+C68</f>
        <v>814819</v>
      </c>
      <c r="D85" s="62">
        <f>D84+D80+D68</f>
        <v>661811</v>
      </c>
      <c r="E85" s="62"/>
      <c r="F85" s="62">
        <f>F84+F80+F68</f>
        <v>168737</v>
      </c>
      <c r="G85" s="62">
        <f>G84+G80+G68</f>
        <v>265640</v>
      </c>
      <c r="H85" s="62">
        <f>H84+H80+H68</f>
        <v>227434</v>
      </c>
      <c r="I85" s="26"/>
      <c r="J85" s="7" t="b">
        <f>IF((D85+0)=(F85+G85+H85),TRUE,FALSE)</f>
        <v>1</v>
      </c>
    </row>
    <row r="86" spans="1:7" ht="15">
      <c r="A86" s="25"/>
      <c r="B86" s="88"/>
      <c r="C86" s="15"/>
      <c r="D86" s="15"/>
      <c r="E86" s="16"/>
      <c r="F86" s="15"/>
      <c r="G86" s="15"/>
    </row>
    <row r="87" spans="1:7" ht="15">
      <c r="A87" s="25"/>
      <c r="B87" s="88"/>
      <c r="C87" s="15"/>
      <c r="D87" s="15"/>
      <c r="E87" s="16"/>
      <c r="F87" s="15"/>
      <c r="G87" s="15"/>
    </row>
    <row r="88" spans="1:10" ht="15">
      <c r="A88" s="25"/>
      <c r="B88" s="88"/>
      <c r="C88" s="15"/>
      <c r="D88" s="15"/>
      <c r="E88" s="16"/>
      <c r="F88" s="15"/>
      <c r="G88" s="15"/>
      <c r="H88" s="15"/>
      <c r="I88" s="12"/>
      <c r="J88" s="12"/>
    </row>
    <row r="91" spans="1:8" ht="12.75" customHeight="1">
      <c r="A91" s="13"/>
      <c r="H91" s="7"/>
    </row>
    <row r="93" spans="1:8" ht="15">
      <c r="A93" s="7"/>
      <c r="B93" s="111"/>
      <c r="C93" s="7"/>
      <c r="D93" s="7"/>
      <c r="F93" s="9"/>
      <c r="G93" s="9"/>
      <c r="H93" s="7"/>
    </row>
    <row r="94" spans="1:8" ht="15">
      <c r="A94" s="7"/>
      <c r="B94" s="111"/>
      <c r="C94" s="7"/>
      <c r="D94" s="7"/>
      <c r="F94" s="9"/>
      <c r="H94" s="7"/>
    </row>
    <row r="95" spans="1:8" ht="15">
      <c r="A95" s="7"/>
      <c r="B95" s="111"/>
      <c r="C95" s="7"/>
      <c r="D95" s="7"/>
      <c r="E95" s="8"/>
      <c r="H95" s="7"/>
    </row>
  </sheetData>
  <sheetProtection/>
  <autoFilter ref="A1:A95"/>
  <mergeCells count="14">
    <mergeCell ref="D10:D12"/>
    <mergeCell ref="E10:E12"/>
    <mergeCell ref="C10:C12"/>
    <mergeCell ref="F10:H11"/>
    <mergeCell ref="A81:H81"/>
    <mergeCell ref="A2:H2"/>
    <mergeCell ref="A4:H4"/>
    <mergeCell ref="A6:H6"/>
    <mergeCell ref="A7:H7"/>
    <mergeCell ref="A8:H8"/>
    <mergeCell ref="A14:H14"/>
    <mergeCell ref="A10:A12"/>
    <mergeCell ref="A69:H69"/>
    <mergeCell ref="B10:B12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7">
      <selection activeCell="A87" sqref="A1:IV16384"/>
    </sheetView>
  </sheetViews>
  <sheetFormatPr defaultColWidth="9.140625" defaultRowHeight="12.75"/>
  <cols>
    <col min="1" max="1" width="9.140625" style="6" customWidth="1"/>
    <col min="2" max="2" width="9.140625" style="82" customWidth="1"/>
    <col min="3" max="4" width="9.140625" style="107" customWidth="1"/>
    <col min="5" max="5" width="9.140625" style="14" customWidth="1"/>
    <col min="6" max="8" width="9.140625" style="107" customWidth="1"/>
    <col min="9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Vl.Marinov</dc:creator>
  <cp:keywords/>
  <dc:description/>
  <cp:lastModifiedBy>Antonina S. Kostova</cp:lastModifiedBy>
  <cp:lastPrinted>2016-12-22T07:31:13Z</cp:lastPrinted>
  <dcterms:created xsi:type="dcterms:W3CDTF">2006-10-06T11:49:03Z</dcterms:created>
  <dcterms:modified xsi:type="dcterms:W3CDTF">2021-12-29T10:13:34Z</dcterms:modified>
  <cp:category/>
  <cp:version/>
  <cp:contentType/>
  <cp:contentStatus/>
</cp:coreProperties>
</file>