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540" tabRatio="946" activeTab="0"/>
  </bookViews>
  <sheets>
    <sheet name="Sheet2" sheetId="1" r:id="rId1"/>
    <sheet name="Sheet1" sheetId="2" r:id="rId2"/>
  </sheets>
  <definedNames>
    <definedName name="_xlnm._FilterDatabase" localSheetId="0" hidden="1">'Sheet2'!$B$1:$B$853</definedName>
    <definedName name="_xlnm.Print_Area" localSheetId="0">'Sheet2'!$A$1:$H$853</definedName>
  </definedNames>
  <calcPr fullCalcOnLoad="1"/>
</workbook>
</file>

<file path=xl/sharedStrings.xml><?xml version="1.0" encoding="utf-8"?>
<sst xmlns="http://schemas.openxmlformats.org/spreadsheetml/2006/main" count="1031" uniqueCount="208">
  <si>
    <t>Инвентаризирани фиданки</t>
  </si>
  <si>
    <t>В това число:</t>
  </si>
  <si>
    <t>хил. бр.</t>
  </si>
  <si>
    <t>годни за залесяване, хил. бр.</t>
  </si>
  <si>
    <t>остават за доотглежда-не, хил. бр.</t>
  </si>
  <si>
    <t xml:space="preserve"> </t>
  </si>
  <si>
    <t>Вид на фиданките</t>
  </si>
  <si>
    <t>ЕДНОГОДИШНИ</t>
  </si>
  <si>
    <t>Птиче грозде</t>
  </si>
  <si>
    <t>ОБЩО ДВЕГОДИШНИ</t>
  </si>
  <si>
    <t>ОБЩО ТРИГОДИШНИ</t>
  </si>
  <si>
    <t>ОБЩО ЧЕТИРИГОДИШНИ</t>
  </si>
  <si>
    <t>ОБЩО ПЕТГОДИШНИ</t>
  </si>
  <si>
    <t>ДВЕГОДИШНИ</t>
  </si>
  <si>
    <t>ТРИГОДИШНИ</t>
  </si>
  <si>
    <t>ЧЕТИРИГОДИШНИ</t>
  </si>
  <si>
    <t>ПЕТГОДИШНИ</t>
  </si>
  <si>
    <t>Бор черен</t>
  </si>
  <si>
    <t>Кедър атласки</t>
  </si>
  <si>
    <t>Смърч обикновен</t>
  </si>
  <si>
    <t>Смърч сребрист</t>
  </si>
  <si>
    <t>Джанка</t>
  </si>
  <si>
    <t>Дъб червен</t>
  </si>
  <si>
    <t>Кестен обикновен</t>
  </si>
  <si>
    <t>Киселица</t>
  </si>
  <si>
    <t>Круша дива</t>
  </si>
  <si>
    <t>Шестил</t>
  </si>
  <si>
    <t>Бор бял</t>
  </si>
  <si>
    <t>Ела обикновена</t>
  </si>
  <si>
    <t>І.</t>
  </si>
  <si>
    <t>ІІ.</t>
  </si>
  <si>
    <t>Акация бяла</t>
  </si>
  <si>
    <t>Дъб космат</t>
  </si>
  <si>
    <t>Дъб летен</t>
  </si>
  <si>
    <t>Кестен конски</t>
  </si>
  <si>
    <t>Липа сребролистна</t>
  </si>
  <si>
    <t>Махония</t>
  </si>
  <si>
    <t>Ясен планински</t>
  </si>
  <si>
    <t>Офика</t>
  </si>
  <si>
    <t>Махалебка</t>
  </si>
  <si>
    <t>ШЕСТГОДИШНИ</t>
  </si>
  <si>
    <t>ІІІ.</t>
  </si>
  <si>
    <t>ІV.</t>
  </si>
  <si>
    <t>V.</t>
  </si>
  <si>
    <t>Кипарис аризонски</t>
  </si>
  <si>
    <t>Кипарис обикновен</t>
  </si>
  <si>
    <t>Туя източна</t>
  </si>
  <si>
    <t>ХРАСТИ</t>
  </si>
  <si>
    <t>Кисел трън</t>
  </si>
  <si>
    <t>ИГЛОЛИСТНИ</t>
  </si>
  <si>
    <t>ШИРОКОЛИСТНИ</t>
  </si>
  <si>
    <t>Ясен полски</t>
  </si>
  <si>
    <t>Албиция</t>
  </si>
  <si>
    <t>Р Е К А П И Т У Л А Ц И Я</t>
  </si>
  <si>
    <t>Ела испанска</t>
  </si>
  <si>
    <t>Дъб благун</t>
  </si>
  <si>
    <t>Дъб цер</t>
  </si>
  <si>
    <t>Явор ясенолистен</t>
  </si>
  <si>
    <t>Дюла японска</t>
  </si>
  <si>
    <t>Скоруша</t>
  </si>
  <si>
    <t>ОБЩО ШЕСТГОДИШНИ</t>
  </si>
  <si>
    <t>ОБЩО СЕМЕНИЩНИ</t>
  </si>
  <si>
    <t xml:space="preserve">    </t>
  </si>
  <si>
    <t>VІІ.</t>
  </si>
  <si>
    <t>в това число:</t>
  </si>
  <si>
    <t>Туя западна</t>
  </si>
  <si>
    <t>Арония</t>
  </si>
  <si>
    <t>Кедър хималайски</t>
  </si>
  <si>
    <t>Орех обикновен</t>
  </si>
  <si>
    <t>Пираканта</t>
  </si>
  <si>
    <t>ОБЩО СЕДЕМГОДИШНИ</t>
  </si>
  <si>
    <t>СЕДЕМГОДИШНИ</t>
  </si>
  <si>
    <t>за инвентаризация на посевите в държавните горски разсадници</t>
  </si>
  <si>
    <t xml:space="preserve">Nо по ред </t>
  </si>
  <si>
    <t xml:space="preserve">Засети семена </t>
  </si>
  <si>
    <t>В СЕМЕНИЩА НА ОТКРИТО</t>
  </si>
  <si>
    <t>Китайски мехурник</t>
  </si>
  <si>
    <t>ОБЩО :</t>
  </si>
  <si>
    <t>В ОРАНЖЕРИИ И ПАРНИЦИ</t>
  </si>
  <si>
    <t>ОСЕМГОДИШНИ</t>
  </si>
  <si>
    <t xml:space="preserve">ОБОБЩИТЕЛЕН  ПРОТОКОЛ </t>
  </si>
  <si>
    <t>Лавровишна</t>
  </si>
  <si>
    <t>Ела кавказка</t>
  </si>
  <si>
    <t>VІІІ.</t>
  </si>
  <si>
    <t>Ела сребриста</t>
  </si>
  <si>
    <t>СЗДП - ВРАЦА</t>
  </si>
  <si>
    <t>СЦДП - ГАБРОВО</t>
  </si>
  <si>
    <t>ЮЗДП - БЛАГОЕВГРАД</t>
  </si>
  <si>
    <t>ЮЦДП - СМОЛЯН</t>
  </si>
  <si>
    <t>ЮИДП - СЛИВЕН</t>
  </si>
  <si>
    <t xml:space="preserve">Смърч обикновен </t>
  </si>
  <si>
    <t xml:space="preserve">ИГЛОЛИСТНИ </t>
  </si>
  <si>
    <t xml:space="preserve">VІ. </t>
  </si>
  <si>
    <t xml:space="preserve">Ела обикновена </t>
  </si>
  <si>
    <t>ДЕВЕТГОДИШНИ</t>
  </si>
  <si>
    <t>СИДП - ШУМЕН</t>
  </si>
  <si>
    <t xml:space="preserve">Явор обикновен </t>
  </si>
  <si>
    <t>м</t>
  </si>
  <si>
    <t>кг</t>
  </si>
  <si>
    <t>бр./м</t>
  </si>
  <si>
    <t>остават за доотглеж-дане, хил. бр.</t>
  </si>
  <si>
    <t xml:space="preserve">Дрян обикновен </t>
  </si>
  <si>
    <t>ІХ.</t>
  </si>
  <si>
    <t>ВСИЧКО иглолистни</t>
  </si>
  <si>
    <t>ВСИЧКО храсти</t>
  </si>
  <si>
    <t>ВСИЧКО широколистни</t>
  </si>
  <si>
    <t>Гледичия тришипна</t>
  </si>
  <si>
    <t>VІІІ</t>
  </si>
  <si>
    <t>Бреза обикновена</t>
  </si>
  <si>
    <t>Приложение № 15</t>
  </si>
  <si>
    <t>към чл. 35, ал. 3</t>
  </si>
  <si>
    <t>Х.</t>
  </si>
  <si>
    <t>ДЕСЕТГОДИШНИ</t>
  </si>
  <si>
    <t xml:space="preserve">Дъб зимен </t>
  </si>
  <si>
    <t>ОБЩО ЕДНОГОДИШНИ</t>
  </si>
  <si>
    <t>Платан източен</t>
  </si>
  <si>
    <t>Дървовидна ружа</t>
  </si>
  <si>
    <t>ЮЗДП - БЛАГОЕВГРАД m2</t>
  </si>
  <si>
    <t xml:space="preserve">X. </t>
  </si>
  <si>
    <t>VIII.</t>
  </si>
  <si>
    <t xml:space="preserve">ОБЩО ДЕСЕТГОДИШНИ </t>
  </si>
  <si>
    <t xml:space="preserve">Аморфа </t>
  </si>
  <si>
    <t>Златен дъжд</t>
  </si>
  <si>
    <t>Мукина</t>
  </si>
  <si>
    <t>XІ.</t>
  </si>
  <si>
    <t>ХІІ.</t>
  </si>
  <si>
    <t>Череша обикновена/ дива</t>
  </si>
  <si>
    <t>Люляк</t>
  </si>
  <si>
    <t>ОБЩО ДЕВЕТГОДИШНИ</t>
  </si>
  <si>
    <t>ЕДИНАДЕСЕТГОДИШНИ</t>
  </si>
  <si>
    <t>ДВАНАДЕСЕТГОДИШНИ</t>
  </si>
  <si>
    <t>ОБЩО ДВАНАДЕСЕТГОДИШНИ</t>
  </si>
  <si>
    <t>ТРИНАДЕСЕТГОДИШНИ</t>
  </si>
  <si>
    <t xml:space="preserve">Платан източен </t>
  </si>
  <si>
    <t>ОБЩО ТРИНАДЕСЕТГОДИШНИ</t>
  </si>
  <si>
    <t>VII.</t>
  </si>
  <si>
    <t>XIII.</t>
  </si>
  <si>
    <t>ІI.</t>
  </si>
  <si>
    <t>VI.</t>
  </si>
  <si>
    <t>Дугласка зелена</t>
  </si>
  <si>
    <t xml:space="preserve">Бук обикновен </t>
  </si>
  <si>
    <t>ЧЕТИРИНАДЕСЕТГОДИШНИ</t>
  </si>
  <si>
    <t>ОБЩО ЧЕТИРИНАДЕСЕТГОДИШНИ</t>
  </si>
  <si>
    <t>ЮЦДП - СМОЛЯН m2</t>
  </si>
  <si>
    <t>Пауловня</t>
  </si>
  <si>
    <t>Дрян обикновен</t>
  </si>
  <si>
    <t>Ела гръцка</t>
  </si>
  <si>
    <t>XIV.</t>
  </si>
  <si>
    <t>ІII.</t>
  </si>
  <si>
    <t>I.</t>
  </si>
  <si>
    <t>Туя златиста</t>
  </si>
  <si>
    <t>ХV.</t>
  </si>
  <si>
    <t>ПЕТНАДЕСЕТГОДИШНИ</t>
  </si>
  <si>
    <t>ОБЩО ПЕТНАДЕСЕТГОДИШНИ</t>
  </si>
  <si>
    <t>Круша обикновена</t>
  </si>
  <si>
    <t>Липа дребнолистна</t>
  </si>
  <si>
    <t>Котонеастър</t>
  </si>
  <si>
    <t>XV.</t>
  </si>
  <si>
    <t>ХIV.</t>
  </si>
  <si>
    <t>ХVI.</t>
  </si>
  <si>
    <t>ШЕСТНАДЕСЕТГОДИШНИ</t>
  </si>
  <si>
    <t>ОБЩО ШЕСТНАДЕСЕТГОДИШНИ</t>
  </si>
  <si>
    <t>XVI.</t>
  </si>
  <si>
    <t>Клек</t>
  </si>
  <si>
    <t>Елша черна</t>
  </si>
  <si>
    <t>Магнолия вечнозелена</t>
  </si>
  <si>
    <t>Люляк индийски</t>
  </si>
  <si>
    <t>II.</t>
  </si>
  <si>
    <t>V</t>
  </si>
  <si>
    <t>IХ.</t>
  </si>
  <si>
    <t xml:space="preserve">XI. </t>
  </si>
  <si>
    <t>ХVII.</t>
  </si>
  <si>
    <t>СЕДЕМНАДЕСЕТГОДИШНИ</t>
  </si>
  <si>
    <t>ОБЩО СЕДЕМНАДЕСЕТГОДИШНИ</t>
  </si>
  <si>
    <t>Върба миризлива</t>
  </si>
  <si>
    <t>Копривка южна</t>
  </si>
  <si>
    <t>Маклен</t>
  </si>
  <si>
    <t xml:space="preserve"> Мъждрян</t>
  </si>
  <si>
    <t>Платан западен</t>
  </si>
  <si>
    <t>Див лимон</t>
  </si>
  <si>
    <r>
      <t xml:space="preserve">Кипарис </t>
    </r>
    <r>
      <rPr>
        <b/>
        <sz val="11"/>
        <rFont val="Calibri"/>
        <family val="2"/>
      </rPr>
      <t>обикновен</t>
    </r>
  </si>
  <si>
    <t>XVII.</t>
  </si>
  <si>
    <t xml:space="preserve"> от м. септември 2021 г.</t>
  </si>
  <si>
    <t>III.</t>
  </si>
  <si>
    <t>VI</t>
  </si>
  <si>
    <t xml:space="preserve">XII. </t>
  </si>
  <si>
    <t>ОБЩО  ЕДИНАДЕСЕТГОДИШНИ</t>
  </si>
  <si>
    <t>ХII.</t>
  </si>
  <si>
    <t>ХVIII.</t>
  </si>
  <si>
    <t>ОСЕМНАДЕСЕТГОДИШНИ</t>
  </si>
  <si>
    <t>ОБЩО ОСЕМНАДЕСЕТГОДИШНИ</t>
  </si>
  <si>
    <t>XVIII.</t>
  </si>
  <si>
    <t xml:space="preserve">ЮЦДП - СМОЛЯН </t>
  </si>
  <si>
    <t>IV.</t>
  </si>
  <si>
    <t>ОБЩО ОСЕМГОДИШНИ</t>
  </si>
  <si>
    <t>Габър воден</t>
  </si>
  <si>
    <t>Габър келяв</t>
  </si>
  <si>
    <t>Габър обикновен</t>
  </si>
  <si>
    <t>Мура черна</t>
  </si>
  <si>
    <t>Брекина</t>
  </si>
  <si>
    <t>Хибискус</t>
  </si>
  <si>
    <t>Див рожков</t>
  </si>
  <si>
    <t>Котонеастър дамеров</t>
  </si>
  <si>
    <t xml:space="preserve">Албиция </t>
  </si>
  <si>
    <t>Глициния</t>
  </si>
  <si>
    <t>Конски кестен</t>
  </si>
  <si>
    <t>Дървовидна хвойна</t>
  </si>
  <si>
    <t>ОТДЕЛ "ДЪРЖАВНИ ГОРСКИ ПРЕДПРИЯТИЯ" В МЗм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</si>
</sst>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;\-&quot;лв&quot;#,##0"/>
    <numFmt numFmtId="173" formatCode="&quot;лв&quot;#,##0;[Red]\-&quot;лв&quot;#,##0"/>
    <numFmt numFmtId="174" formatCode="&quot;лв&quot;#,##0.00;\-&quot;лв&quot;#,##0.00"/>
    <numFmt numFmtId="175" formatCode="&quot;лв&quot;#,##0.00;[Red]\-&quot;лв&quot;#,##0.00"/>
    <numFmt numFmtId="176" formatCode="_-&quot;лв&quot;* #,##0_-;\-&quot;лв&quot;* #,##0_-;_-&quot;лв&quot;* &quot;-&quot;_-;_-@_-"/>
    <numFmt numFmtId="177" formatCode="_-* #,##0_-;\-* #,##0_-;_-* &quot;-&quot;_-;_-@_-"/>
    <numFmt numFmtId="178" formatCode="_-&quot;лв&quot;* #,##0.00_-;\-&quot;лв&quot;* #,##0.00_-;_-&quot;лв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[$€-2]\ #,##0.00_);[Red]\([$€-2]\ #,##0.00\)"/>
    <numFmt numFmtId="185" formatCode="0.000"/>
    <numFmt numFmtId="186" formatCode="_-* #,##0.0\ _л_в_-;\-* #,##0.0\ _л_в_-;_-* &quot;-&quot;??\ _л_в_-;_-@_-"/>
    <numFmt numFmtId="187" formatCode="#,##0.0"/>
    <numFmt numFmtId="188" formatCode="0.00000"/>
    <numFmt numFmtId="189" formatCode="0.0000"/>
    <numFmt numFmtId="190" formatCode="_-* #,##0.00\ _ë_â_-;\-* #,##0.00\ _ë_â_-;_-* &quot;-&quot;??\ _ë_â_-;_-@_-"/>
    <numFmt numFmtId="191" formatCode="_-* #,##0.000\ _л_в_-;\-* #,##0.000\ _л_в_-;_-* &quot;-&quot;??\ _л_в_-;_-@_-"/>
    <numFmt numFmtId="192" formatCode="0.00;[Red]0.00"/>
    <numFmt numFmtId="193" formatCode="_-* #,##0.0000\ _л_в_-;\-* #,##0.0000\ _л_в_-;_-* &quot;-&quot;??\ _л_в_-;_-@_-"/>
    <numFmt numFmtId="194" formatCode="_-* #,##0\ _л_в_-;\-* #,##0\ _л_в_-;_-* &quot;-&quot;??\ _л_в_-;_-@_-"/>
    <numFmt numFmtId="195" formatCode="0.0;[Red]0.0"/>
    <numFmt numFmtId="196" formatCode="0;[Red]0"/>
    <numFmt numFmtId="197" formatCode="#,##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4">
    <xf numFmtId="0" fontId="0" fillId="0" borderId="0" xfId="0" applyAlignment="1">
      <alignment/>
    </xf>
    <xf numFmtId="0" fontId="21" fillId="0" borderId="0" xfId="0" applyFont="1" applyFill="1" applyAlignment="1">
      <alignment horizontal="center"/>
    </xf>
    <xf numFmtId="2" fontId="21" fillId="0" borderId="0" xfId="0" applyNumberFormat="1" applyFont="1" applyFill="1" applyAlignment="1">
      <alignment horizontal="right"/>
    </xf>
    <xf numFmtId="1" fontId="21" fillId="0" borderId="0" xfId="0" applyNumberFormat="1" applyFont="1" applyFill="1" applyAlignment="1">
      <alignment horizontal="right"/>
    </xf>
    <xf numFmtId="185" fontId="21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/>
    </xf>
    <xf numFmtId="185" fontId="21" fillId="0" borderId="0" xfId="0" applyNumberFormat="1" applyFont="1" applyFill="1" applyAlignment="1">
      <alignment/>
    </xf>
    <xf numFmtId="0" fontId="21" fillId="0" borderId="0" xfId="0" applyFont="1" applyFill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top" wrapText="1"/>
    </xf>
    <xf numFmtId="1" fontId="3" fillId="0" borderId="12" xfId="0" applyNumberFormat="1" applyFont="1" applyFill="1" applyBorder="1" applyAlignment="1">
      <alignment horizontal="center" vertical="top" wrapText="1"/>
    </xf>
    <xf numFmtId="0" fontId="21" fillId="0" borderId="0" xfId="0" applyNumberFormat="1" applyFont="1" applyFill="1" applyAlignment="1">
      <alignment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right" vertical="center" wrapText="1"/>
    </xf>
    <xf numFmtId="185" fontId="3" fillId="0" borderId="13" xfId="0" applyNumberFormat="1" applyFont="1" applyFill="1" applyBorder="1" applyAlignment="1">
      <alignment horizontal="right" vertical="center" wrapText="1"/>
    </xf>
    <xf numFmtId="185" fontId="3" fillId="0" borderId="14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right" vertical="center" wrapText="1"/>
    </xf>
    <xf numFmtId="185" fontId="3" fillId="0" borderId="15" xfId="0" applyNumberFormat="1" applyFont="1" applyFill="1" applyBorder="1" applyAlignment="1">
      <alignment horizontal="right" vertical="center" wrapText="1"/>
    </xf>
    <xf numFmtId="185" fontId="3" fillId="0" borderId="16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right" vertical="center" wrapText="1"/>
    </xf>
    <xf numFmtId="1" fontId="3" fillId="0" borderId="17" xfId="0" applyNumberFormat="1" applyFont="1" applyFill="1" applyBorder="1" applyAlignment="1">
      <alignment horizontal="right" vertical="center" wrapText="1"/>
    </xf>
    <xf numFmtId="185" fontId="3" fillId="0" borderId="17" xfId="0" applyNumberFormat="1" applyFont="1" applyFill="1" applyBorder="1" applyAlignment="1">
      <alignment horizontal="right" vertical="center" wrapText="1"/>
    </xf>
    <xf numFmtId="185" fontId="3" fillId="0" borderId="18" xfId="0" applyNumberFormat="1" applyFont="1" applyFill="1" applyBorder="1" applyAlignment="1">
      <alignment horizontal="right" vertical="center" wrapText="1"/>
    </xf>
    <xf numFmtId="2" fontId="21" fillId="0" borderId="19" xfId="0" applyNumberFormat="1" applyFont="1" applyFill="1" applyBorder="1" applyAlignment="1">
      <alignment horizontal="left" vertical="top" wrapText="1"/>
    </xf>
    <xf numFmtId="0" fontId="21" fillId="0" borderId="19" xfId="0" applyFont="1" applyFill="1" applyBorder="1" applyAlignment="1">
      <alignment horizontal="right" vertical="center" wrapText="1"/>
    </xf>
    <xf numFmtId="1" fontId="21" fillId="0" borderId="19" xfId="0" applyNumberFormat="1" applyFont="1" applyFill="1" applyBorder="1" applyAlignment="1">
      <alignment horizontal="right" vertical="top" wrapText="1"/>
    </xf>
    <xf numFmtId="185" fontId="21" fillId="0" borderId="19" xfId="0" applyNumberFormat="1" applyFont="1" applyFill="1" applyBorder="1" applyAlignment="1">
      <alignment horizontal="right" vertical="center" wrapText="1"/>
    </xf>
    <xf numFmtId="185" fontId="21" fillId="0" borderId="20" xfId="0" applyNumberFormat="1" applyFont="1" applyFill="1" applyBorder="1" applyAlignment="1">
      <alignment horizontal="right" vertical="center" wrapText="1"/>
    </xf>
    <xf numFmtId="2" fontId="21" fillId="0" borderId="10" xfId="0" applyNumberFormat="1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right" vertical="center" wrapText="1"/>
    </xf>
    <xf numFmtId="185" fontId="21" fillId="0" borderId="10" xfId="0" applyNumberFormat="1" applyFont="1" applyFill="1" applyBorder="1" applyAlignment="1">
      <alignment horizontal="right" vertical="center" wrapText="1"/>
    </xf>
    <xf numFmtId="185" fontId="21" fillId="0" borderId="21" xfId="0" applyNumberFormat="1" applyFont="1" applyFill="1" applyBorder="1" applyAlignment="1">
      <alignment horizontal="right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right" vertical="center" wrapText="1"/>
    </xf>
    <xf numFmtId="1" fontId="3" fillId="0" borderId="22" xfId="0" applyNumberFormat="1" applyFont="1" applyFill="1" applyBorder="1" applyAlignment="1">
      <alignment horizontal="right" vertical="top" wrapText="1"/>
    </xf>
    <xf numFmtId="185" fontId="3" fillId="0" borderId="22" xfId="0" applyNumberFormat="1" applyFont="1" applyFill="1" applyBorder="1" applyAlignment="1">
      <alignment horizontal="right" vertical="center" wrapText="1"/>
    </xf>
    <xf numFmtId="185" fontId="3" fillId="0" borderId="23" xfId="0" applyNumberFormat="1" applyFont="1" applyFill="1" applyBorder="1" applyAlignment="1">
      <alignment horizontal="righ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right" vertical="center" wrapText="1"/>
    </xf>
    <xf numFmtId="1" fontId="21" fillId="0" borderId="24" xfId="0" applyNumberFormat="1" applyFont="1" applyFill="1" applyBorder="1" applyAlignment="1">
      <alignment horizontal="right" vertical="top" wrapText="1"/>
    </xf>
    <xf numFmtId="185" fontId="21" fillId="0" borderId="24" xfId="0" applyNumberFormat="1" applyFont="1" applyFill="1" applyBorder="1" applyAlignment="1">
      <alignment horizontal="right" vertical="center" wrapText="1"/>
    </xf>
    <xf numFmtId="185" fontId="21" fillId="0" borderId="25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2" fontId="21" fillId="0" borderId="24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center" wrapText="1"/>
    </xf>
    <xf numFmtId="1" fontId="21" fillId="0" borderId="10" xfId="0" applyNumberFormat="1" applyFont="1" applyFill="1" applyBorder="1" applyAlignment="1">
      <alignment horizontal="right" vertical="top" wrapText="1"/>
    </xf>
    <xf numFmtId="0" fontId="21" fillId="0" borderId="15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right" vertical="center" wrapText="1"/>
    </xf>
    <xf numFmtId="1" fontId="21" fillId="0" borderId="15" xfId="0" applyNumberFormat="1" applyFont="1" applyFill="1" applyBorder="1" applyAlignment="1">
      <alignment horizontal="right" vertical="top" wrapText="1"/>
    </xf>
    <xf numFmtId="185" fontId="21" fillId="0" borderId="15" xfId="0" applyNumberFormat="1" applyFont="1" applyFill="1" applyBorder="1" applyAlignment="1">
      <alignment horizontal="right" vertical="center" wrapText="1"/>
    </xf>
    <xf numFmtId="185" fontId="21" fillId="0" borderId="16" xfId="0" applyNumberFormat="1" applyFont="1" applyFill="1" applyBorder="1" applyAlignment="1">
      <alignment horizontal="right" vertical="center" wrapText="1"/>
    </xf>
    <xf numFmtId="1" fontId="21" fillId="0" borderId="22" xfId="0" applyNumberFormat="1" applyFont="1" applyFill="1" applyBorder="1" applyAlignment="1">
      <alignment horizontal="right" vertical="top" wrapText="1"/>
    </xf>
    <xf numFmtId="0" fontId="21" fillId="0" borderId="24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right" vertical="center" wrapText="1"/>
    </xf>
    <xf numFmtId="1" fontId="21" fillId="0" borderId="26" xfId="0" applyNumberFormat="1" applyFont="1" applyFill="1" applyBorder="1" applyAlignment="1">
      <alignment horizontal="right" vertical="top" wrapText="1"/>
    </xf>
    <xf numFmtId="0" fontId="3" fillId="0" borderId="27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3" fillId="0" borderId="2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right" vertical="center" wrapText="1"/>
    </xf>
    <xf numFmtId="185" fontId="3" fillId="0" borderId="28" xfId="0" applyNumberFormat="1" applyFont="1" applyFill="1" applyBorder="1" applyAlignment="1">
      <alignment horizontal="right" vertical="center" wrapText="1"/>
    </xf>
    <xf numFmtId="185" fontId="3" fillId="0" borderId="29" xfId="0" applyNumberFormat="1" applyFont="1" applyFill="1" applyBorder="1" applyAlignment="1">
      <alignment horizontal="right" vertical="center" wrapText="1"/>
    </xf>
    <xf numFmtId="1" fontId="21" fillId="0" borderId="28" xfId="0" applyNumberFormat="1" applyFont="1" applyFill="1" applyBorder="1" applyAlignment="1">
      <alignment horizontal="right" vertical="top" wrapText="1"/>
    </xf>
    <xf numFmtId="1" fontId="3" fillId="0" borderId="26" xfId="0" applyNumberFormat="1" applyFont="1" applyFill="1" applyBorder="1" applyAlignment="1">
      <alignment horizontal="right" vertical="top" wrapText="1"/>
    </xf>
    <xf numFmtId="1" fontId="3" fillId="0" borderId="22" xfId="0" applyNumberFormat="1" applyFont="1" applyFill="1" applyBorder="1" applyAlignment="1">
      <alignment horizontal="right" vertical="center" wrapText="1"/>
    </xf>
    <xf numFmtId="185" fontId="3" fillId="0" borderId="26" xfId="0" applyNumberFormat="1" applyFont="1" applyFill="1" applyBorder="1" applyAlignment="1">
      <alignment horizontal="right" vertical="center" wrapText="1"/>
    </xf>
    <xf numFmtId="185" fontId="3" fillId="0" borderId="27" xfId="0" applyNumberFormat="1" applyFont="1" applyFill="1" applyBorder="1" applyAlignment="1">
      <alignment horizontal="right" vertical="center" wrapText="1"/>
    </xf>
    <xf numFmtId="0" fontId="21" fillId="0" borderId="26" xfId="0" applyFont="1" applyFill="1" applyBorder="1" applyAlignment="1">
      <alignment horizontal="right" vertical="center" wrapText="1"/>
    </xf>
    <xf numFmtId="185" fontId="21" fillId="0" borderId="26" xfId="0" applyNumberFormat="1" applyFont="1" applyFill="1" applyBorder="1" applyAlignment="1">
      <alignment horizontal="right" vertical="center" wrapText="1"/>
    </xf>
    <xf numFmtId="185" fontId="21" fillId="0" borderId="27" xfId="0" applyNumberFormat="1" applyFont="1" applyFill="1" applyBorder="1" applyAlignment="1">
      <alignment horizontal="right" vertical="center" wrapText="1"/>
    </xf>
    <xf numFmtId="1" fontId="21" fillId="0" borderId="24" xfId="0" applyNumberFormat="1" applyFont="1" applyFill="1" applyBorder="1" applyAlignment="1">
      <alignment horizontal="right" vertical="center" wrapText="1"/>
    </xf>
    <xf numFmtId="1" fontId="21" fillId="0" borderId="30" xfId="0" applyNumberFormat="1" applyFont="1" applyFill="1" applyBorder="1" applyAlignment="1">
      <alignment horizontal="right" vertical="top" wrapText="1"/>
    </xf>
    <xf numFmtId="0" fontId="3" fillId="0" borderId="31" xfId="0" applyFont="1" applyFill="1" applyBorder="1" applyAlignment="1">
      <alignment horizontal="left" vertical="top" wrapText="1"/>
    </xf>
    <xf numFmtId="2" fontId="21" fillId="0" borderId="31" xfId="0" applyNumberFormat="1" applyFont="1" applyFill="1" applyBorder="1" applyAlignment="1">
      <alignment horizontal="right" vertical="top" wrapText="1"/>
    </xf>
    <xf numFmtId="1" fontId="21" fillId="0" borderId="31" xfId="0" applyNumberFormat="1" applyFont="1" applyFill="1" applyBorder="1" applyAlignment="1">
      <alignment horizontal="right" vertical="top" wrapText="1"/>
    </xf>
    <xf numFmtId="185" fontId="21" fillId="0" borderId="31" xfId="0" applyNumberFormat="1" applyFont="1" applyFill="1" applyBorder="1" applyAlignment="1">
      <alignment horizontal="right" vertical="top" wrapText="1"/>
    </xf>
    <xf numFmtId="185" fontId="21" fillId="0" borderId="32" xfId="0" applyNumberFormat="1" applyFont="1" applyFill="1" applyBorder="1" applyAlignment="1">
      <alignment horizontal="right" vertical="top" wrapText="1"/>
    </xf>
    <xf numFmtId="0" fontId="3" fillId="0" borderId="28" xfId="0" applyFont="1" applyFill="1" applyBorder="1" applyAlignment="1">
      <alignment horizontal="left" vertical="top" wrapText="1"/>
    </xf>
    <xf numFmtId="2" fontId="21" fillId="0" borderId="28" xfId="0" applyNumberFormat="1" applyFont="1" applyFill="1" applyBorder="1" applyAlignment="1">
      <alignment horizontal="right" vertical="top" wrapText="1"/>
    </xf>
    <xf numFmtId="185" fontId="21" fillId="0" borderId="28" xfId="0" applyNumberFormat="1" applyFont="1" applyFill="1" applyBorder="1" applyAlignment="1">
      <alignment horizontal="right" vertical="top" wrapText="1"/>
    </xf>
    <xf numFmtId="185" fontId="21" fillId="0" borderId="29" xfId="0" applyNumberFormat="1" applyFont="1" applyFill="1" applyBorder="1" applyAlignment="1">
      <alignment horizontal="right" vertical="top" wrapText="1"/>
    </xf>
    <xf numFmtId="2" fontId="3" fillId="0" borderId="22" xfId="0" applyNumberFormat="1" applyFont="1" applyFill="1" applyBorder="1" applyAlignment="1">
      <alignment horizontal="right" vertical="top" wrapText="1"/>
    </xf>
    <xf numFmtId="185" fontId="3" fillId="0" borderId="22" xfId="0" applyNumberFormat="1" applyFont="1" applyFill="1" applyBorder="1" applyAlignment="1">
      <alignment horizontal="right" vertical="top" wrapText="1"/>
    </xf>
    <xf numFmtId="185" fontId="3" fillId="0" borderId="23" xfId="0" applyNumberFormat="1" applyFont="1" applyFill="1" applyBorder="1" applyAlignment="1">
      <alignment horizontal="right" vertical="top" wrapText="1"/>
    </xf>
    <xf numFmtId="2" fontId="21" fillId="0" borderId="19" xfId="0" applyNumberFormat="1" applyFont="1" applyFill="1" applyBorder="1" applyAlignment="1">
      <alignment horizontal="right" vertical="top" wrapText="1"/>
    </xf>
    <xf numFmtId="185" fontId="21" fillId="0" borderId="19" xfId="0" applyNumberFormat="1" applyFont="1" applyFill="1" applyBorder="1" applyAlignment="1">
      <alignment horizontal="right" vertical="top" wrapText="1"/>
    </xf>
    <xf numFmtId="185" fontId="21" fillId="0" borderId="20" xfId="0" applyNumberFormat="1" applyFont="1" applyFill="1" applyBorder="1" applyAlignment="1">
      <alignment horizontal="right" vertical="top" wrapText="1"/>
    </xf>
    <xf numFmtId="2" fontId="21" fillId="0" borderId="0" xfId="0" applyNumberFormat="1" applyFont="1" applyFill="1" applyAlignment="1">
      <alignment/>
    </xf>
    <xf numFmtId="2" fontId="21" fillId="0" borderId="24" xfId="0" applyNumberFormat="1" applyFont="1" applyFill="1" applyBorder="1" applyAlignment="1">
      <alignment horizontal="right" vertical="top" wrapText="1"/>
    </xf>
    <xf numFmtId="185" fontId="21" fillId="0" borderId="24" xfId="0" applyNumberFormat="1" applyFont="1" applyFill="1" applyBorder="1" applyAlignment="1">
      <alignment horizontal="right" vertical="top" wrapText="1"/>
    </xf>
    <xf numFmtId="185" fontId="21" fillId="0" borderId="25" xfId="0" applyNumberFormat="1" applyFont="1" applyFill="1" applyBorder="1" applyAlignment="1">
      <alignment horizontal="right" vertical="top" wrapText="1"/>
    </xf>
    <xf numFmtId="2" fontId="3" fillId="0" borderId="26" xfId="0" applyNumberFormat="1" applyFont="1" applyFill="1" applyBorder="1" applyAlignment="1">
      <alignment/>
    </xf>
    <xf numFmtId="2" fontId="3" fillId="0" borderId="26" xfId="0" applyNumberFormat="1" applyFont="1" applyFill="1" applyBorder="1" applyAlignment="1">
      <alignment horizontal="right" vertical="top" wrapText="1"/>
    </xf>
    <xf numFmtId="185" fontId="3" fillId="0" borderId="26" xfId="0" applyNumberFormat="1" applyFont="1" applyFill="1" applyBorder="1" applyAlignment="1">
      <alignment horizontal="right" vertical="top" wrapText="1"/>
    </xf>
    <xf numFmtId="185" fontId="3" fillId="0" borderId="27" xfId="0" applyNumberFormat="1" applyFont="1" applyFill="1" applyBorder="1" applyAlignment="1">
      <alignment horizontal="right" vertical="top" wrapText="1"/>
    </xf>
    <xf numFmtId="2" fontId="3" fillId="0" borderId="22" xfId="0" applyNumberFormat="1" applyFont="1" applyFill="1" applyBorder="1" applyAlignment="1">
      <alignment/>
    </xf>
    <xf numFmtId="0" fontId="3" fillId="0" borderId="33" xfId="0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right"/>
    </xf>
    <xf numFmtId="2" fontId="21" fillId="0" borderId="19" xfId="0" applyNumberFormat="1" applyFont="1" applyFill="1" applyBorder="1" applyAlignment="1">
      <alignment horizontal="right"/>
    </xf>
    <xf numFmtId="1" fontId="21" fillId="0" borderId="19" xfId="0" applyNumberFormat="1" applyFont="1" applyFill="1" applyBorder="1" applyAlignment="1">
      <alignment horizontal="right"/>
    </xf>
    <xf numFmtId="185" fontId="21" fillId="0" borderId="19" xfId="0" applyNumberFormat="1" applyFont="1" applyFill="1" applyBorder="1" applyAlignment="1">
      <alignment horizontal="right"/>
    </xf>
    <xf numFmtId="185" fontId="21" fillId="0" borderId="20" xfId="0" applyNumberFormat="1" applyFont="1" applyFill="1" applyBorder="1" applyAlignment="1">
      <alignment horizontal="right"/>
    </xf>
    <xf numFmtId="2" fontId="21" fillId="0" borderId="24" xfId="0" applyNumberFormat="1" applyFont="1" applyFill="1" applyBorder="1" applyAlignment="1">
      <alignment horizontal="right"/>
    </xf>
    <xf numFmtId="185" fontId="21" fillId="0" borderId="24" xfId="0" applyNumberFormat="1" applyFont="1" applyFill="1" applyBorder="1" applyAlignment="1">
      <alignment horizontal="right"/>
    </xf>
    <xf numFmtId="185" fontId="21" fillId="0" borderId="25" xfId="0" applyNumberFormat="1" applyFont="1" applyFill="1" applyBorder="1" applyAlignment="1">
      <alignment horizontal="right"/>
    </xf>
    <xf numFmtId="2" fontId="3" fillId="0" borderId="15" xfId="0" applyNumberFormat="1" applyFont="1" applyFill="1" applyBorder="1" applyAlignment="1">
      <alignment horizontal="left" vertical="top" wrapText="1"/>
    </xf>
    <xf numFmtId="2" fontId="21" fillId="0" borderId="15" xfId="0" applyNumberFormat="1" applyFont="1" applyFill="1" applyBorder="1" applyAlignment="1">
      <alignment horizontal="right" vertical="top" wrapText="1"/>
    </xf>
    <xf numFmtId="185" fontId="21" fillId="0" borderId="15" xfId="0" applyNumberFormat="1" applyFont="1" applyFill="1" applyBorder="1" applyAlignment="1">
      <alignment horizontal="right" vertical="top" wrapText="1"/>
    </xf>
    <xf numFmtId="185" fontId="21" fillId="0" borderId="16" xfId="0" applyNumberFormat="1" applyFont="1" applyFill="1" applyBorder="1" applyAlignment="1">
      <alignment horizontal="right" vertical="top" wrapText="1"/>
    </xf>
    <xf numFmtId="185" fontId="3" fillId="0" borderId="22" xfId="0" applyNumberFormat="1" applyFont="1" applyFill="1" applyBorder="1" applyAlignment="1">
      <alignment horizontal="right"/>
    </xf>
    <xf numFmtId="185" fontId="3" fillId="0" borderId="23" xfId="0" applyNumberFormat="1" applyFont="1" applyFill="1" applyBorder="1" applyAlignment="1">
      <alignment horizontal="right"/>
    </xf>
    <xf numFmtId="2" fontId="21" fillId="0" borderId="15" xfId="0" applyNumberFormat="1" applyFont="1" applyFill="1" applyBorder="1" applyAlignment="1">
      <alignment horizontal="right"/>
    </xf>
    <xf numFmtId="185" fontId="21" fillId="0" borderId="15" xfId="0" applyNumberFormat="1" applyFont="1" applyFill="1" applyBorder="1" applyAlignment="1">
      <alignment horizontal="right"/>
    </xf>
    <xf numFmtId="185" fontId="21" fillId="0" borderId="16" xfId="0" applyNumberFormat="1" applyFont="1" applyFill="1" applyBorder="1" applyAlignment="1">
      <alignment horizontal="right"/>
    </xf>
    <xf numFmtId="0" fontId="3" fillId="0" borderId="33" xfId="0" applyNumberFormat="1" applyFont="1" applyFill="1" applyBorder="1" applyAlignment="1">
      <alignment horizontal="center" vertical="top" wrapText="1"/>
    </xf>
    <xf numFmtId="1" fontId="21" fillId="0" borderId="24" xfId="0" applyNumberFormat="1" applyFont="1" applyFill="1" applyBorder="1" applyAlignment="1">
      <alignment horizontal="right"/>
    </xf>
    <xf numFmtId="2" fontId="22" fillId="0" borderId="34" xfId="0" applyNumberFormat="1" applyFont="1" applyFill="1" applyBorder="1" applyAlignment="1">
      <alignment horizontal="right" vertical="top" wrapText="1"/>
    </xf>
    <xf numFmtId="2" fontId="3" fillId="0" borderId="17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1" fontId="21" fillId="0" borderId="15" xfId="0" applyNumberFormat="1" applyFont="1" applyFill="1" applyBorder="1" applyAlignment="1">
      <alignment horizontal="right"/>
    </xf>
    <xf numFmtId="0" fontId="3" fillId="0" borderId="35" xfId="0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2" fontId="21" fillId="0" borderId="28" xfId="0" applyNumberFormat="1" applyFont="1" applyFill="1" applyBorder="1" applyAlignment="1">
      <alignment horizontal="right"/>
    </xf>
    <xf numFmtId="1" fontId="21" fillId="0" borderId="28" xfId="0" applyNumberFormat="1" applyFont="1" applyFill="1" applyBorder="1" applyAlignment="1">
      <alignment horizontal="right"/>
    </xf>
    <xf numFmtId="185" fontId="21" fillId="0" borderId="28" xfId="0" applyNumberFormat="1" applyFont="1" applyFill="1" applyBorder="1" applyAlignment="1">
      <alignment horizontal="right"/>
    </xf>
    <xf numFmtId="185" fontId="21" fillId="0" borderId="29" xfId="0" applyNumberFormat="1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 horizontal="left" vertical="top" wrapText="1"/>
    </xf>
    <xf numFmtId="2" fontId="21" fillId="0" borderId="13" xfId="0" applyNumberFormat="1" applyFont="1" applyFill="1" applyBorder="1" applyAlignment="1">
      <alignment horizontal="right" vertical="top" wrapText="1"/>
    </xf>
    <xf numFmtId="1" fontId="21" fillId="0" borderId="13" xfId="0" applyNumberFormat="1" applyFont="1" applyFill="1" applyBorder="1" applyAlignment="1">
      <alignment horizontal="right" vertical="top" wrapText="1"/>
    </xf>
    <xf numFmtId="185" fontId="21" fillId="0" borderId="13" xfId="0" applyNumberFormat="1" applyFont="1" applyFill="1" applyBorder="1" applyAlignment="1">
      <alignment horizontal="right" vertical="top" wrapText="1"/>
    </xf>
    <xf numFmtId="185" fontId="21" fillId="0" borderId="14" xfId="0" applyNumberFormat="1" applyFont="1" applyFill="1" applyBorder="1" applyAlignment="1">
      <alignment horizontal="right" vertical="top" wrapText="1"/>
    </xf>
    <xf numFmtId="185" fontId="3" fillId="0" borderId="0" xfId="0" applyNumberFormat="1" applyFont="1" applyFill="1" applyBorder="1" applyAlignment="1">
      <alignment horizontal="right"/>
    </xf>
    <xf numFmtId="2" fontId="21" fillId="0" borderId="15" xfId="0" applyNumberFormat="1" applyFont="1" applyFill="1" applyBorder="1" applyAlignment="1">
      <alignment horizontal="left" vertical="top" wrapText="1"/>
    </xf>
    <xf numFmtId="2" fontId="3" fillId="0" borderId="13" xfId="0" applyNumberFormat="1" applyFont="1" applyFill="1" applyBorder="1" applyAlignment="1">
      <alignment horizontal="right"/>
    </xf>
    <xf numFmtId="1" fontId="3" fillId="0" borderId="13" xfId="0" applyNumberFormat="1" applyFont="1" applyFill="1" applyBorder="1" applyAlignment="1">
      <alignment horizontal="right"/>
    </xf>
    <xf numFmtId="185" fontId="3" fillId="0" borderId="13" xfId="0" applyNumberFormat="1" applyFont="1" applyFill="1" applyBorder="1" applyAlignment="1">
      <alignment horizontal="right"/>
    </xf>
    <xf numFmtId="185" fontId="3" fillId="0" borderId="14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/>
    </xf>
    <xf numFmtId="1" fontId="3" fillId="0" borderId="17" xfId="0" applyNumberFormat="1" applyFont="1" applyFill="1" applyBorder="1" applyAlignment="1">
      <alignment horizontal="right"/>
    </xf>
    <xf numFmtId="185" fontId="3" fillId="0" borderId="17" xfId="0" applyNumberFormat="1" applyFont="1" applyFill="1" applyBorder="1" applyAlignment="1">
      <alignment horizontal="right"/>
    </xf>
    <xf numFmtId="185" fontId="3" fillId="0" borderId="18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1" fontId="21" fillId="0" borderId="13" xfId="0" applyNumberFormat="1" applyFont="1" applyFill="1" applyBorder="1" applyAlignment="1">
      <alignment horizontal="right"/>
    </xf>
    <xf numFmtId="185" fontId="21" fillId="0" borderId="32" xfId="0" applyNumberFormat="1" applyFont="1" applyFill="1" applyBorder="1" applyAlignment="1">
      <alignment horizontal="right"/>
    </xf>
    <xf numFmtId="2" fontId="21" fillId="0" borderId="13" xfId="0" applyNumberFormat="1" applyFont="1" applyFill="1" applyBorder="1" applyAlignment="1">
      <alignment horizontal="right"/>
    </xf>
    <xf numFmtId="185" fontId="21" fillId="0" borderId="13" xfId="0" applyNumberFormat="1" applyFont="1" applyFill="1" applyBorder="1" applyAlignment="1">
      <alignment horizontal="right"/>
    </xf>
    <xf numFmtId="185" fontId="21" fillId="0" borderId="14" xfId="0" applyNumberFormat="1" applyFont="1" applyFill="1" applyBorder="1" applyAlignment="1">
      <alignment horizontal="right"/>
    </xf>
    <xf numFmtId="0" fontId="21" fillId="0" borderId="36" xfId="0" applyFont="1" applyFill="1" applyBorder="1" applyAlignment="1">
      <alignment/>
    </xf>
    <xf numFmtId="2" fontId="21" fillId="0" borderId="36" xfId="0" applyNumberFormat="1" applyFont="1" applyFill="1" applyBorder="1" applyAlignment="1">
      <alignment horizontal="right"/>
    </xf>
    <xf numFmtId="185" fontId="21" fillId="0" borderId="36" xfId="0" applyNumberFormat="1" applyFont="1" applyFill="1" applyBorder="1" applyAlignment="1">
      <alignment horizontal="right"/>
    </xf>
    <xf numFmtId="185" fontId="21" fillId="0" borderId="37" xfId="0" applyNumberFormat="1" applyFont="1" applyFill="1" applyBorder="1" applyAlignment="1">
      <alignment horizontal="right"/>
    </xf>
    <xf numFmtId="49" fontId="3" fillId="0" borderId="2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2" fontId="21" fillId="0" borderId="20" xfId="0" applyNumberFormat="1" applyFont="1" applyFill="1" applyBorder="1" applyAlignment="1">
      <alignment horizontal="right"/>
    </xf>
    <xf numFmtId="183" fontId="3" fillId="0" borderId="22" xfId="0" applyNumberFormat="1" applyFont="1" applyFill="1" applyBorder="1" applyAlignment="1">
      <alignment horizontal="left" vertical="top" wrapText="1"/>
    </xf>
    <xf numFmtId="183" fontId="3" fillId="0" borderId="22" xfId="0" applyNumberFormat="1" applyFont="1" applyFill="1" applyBorder="1" applyAlignment="1">
      <alignment horizontal="right" vertical="center" wrapText="1"/>
    </xf>
    <xf numFmtId="183" fontId="3" fillId="0" borderId="22" xfId="0" applyNumberFormat="1" applyFont="1" applyFill="1" applyBorder="1" applyAlignment="1">
      <alignment horizontal="right" vertical="top" wrapText="1"/>
    </xf>
    <xf numFmtId="183" fontId="21" fillId="0" borderId="24" xfId="0" applyNumberFormat="1" applyFont="1" applyFill="1" applyBorder="1" applyAlignment="1">
      <alignment horizontal="left" vertical="top" wrapText="1"/>
    </xf>
    <xf numFmtId="183" fontId="21" fillId="0" borderId="24" xfId="0" applyNumberFormat="1" applyFont="1" applyFill="1" applyBorder="1" applyAlignment="1">
      <alignment horizontal="right" vertical="center" wrapText="1"/>
    </xf>
    <xf numFmtId="183" fontId="21" fillId="0" borderId="24" xfId="0" applyNumberFormat="1" applyFont="1" applyFill="1" applyBorder="1" applyAlignment="1">
      <alignment horizontal="right" vertical="top" wrapText="1"/>
    </xf>
    <xf numFmtId="0" fontId="3" fillId="33" borderId="34" xfId="0" applyFont="1" applyFill="1" applyBorder="1" applyAlignment="1">
      <alignment horizontal="left" vertical="center" wrapText="1"/>
    </xf>
    <xf numFmtId="183" fontId="3" fillId="33" borderId="34" xfId="0" applyNumberFormat="1" applyFont="1" applyFill="1" applyBorder="1" applyAlignment="1">
      <alignment horizontal="right" vertical="center" wrapText="1"/>
    </xf>
    <xf numFmtId="0" fontId="3" fillId="33" borderId="34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/>
    </xf>
    <xf numFmtId="0" fontId="21" fillId="0" borderId="26" xfId="0" applyFont="1" applyFill="1" applyBorder="1" applyAlignment="1">
      <alignment horizontal="left" vertical="center" wrapText="1"/>
    </xf>
    <xf numFmtId="183" fontId="21" fillId="0" borderId="22" xfId="0" applyNumberFormat="1" applyFont="1" applyFill="1" applyBorder="1" applyAlignment="1">
      <alignment horizontal="right" vertical="top" wrapText="1"/>
    </xf>
    <xf numFmtId="185" fontId="3" fillId="33" borderId="34" xfId="0" applyNumberFormat="1" applyFont="1" applyFill="1" applyBorder="1" applyAlignment="1">
      <alignment horizontal="right" vertical="center" wrapText="1"/>
    </xf>
    <xf numFmtId="185" fontId="3" fillId="33" borderId="38" xfId="0" applyNumberFormat="1" applyFont="1" applyFill="1" applyBorder="1" applyAlignment="1">
      <alignment horizontal="right" vertical="center" wrapText="1"/>
    </xf>
    <xf numFmtId="1" fontId="21" fillId="0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/>
    </xf>
    <xf numFmtId="0" fontId="3" fillId="0" borderId="39" xfId="0" applyNumberFormat="1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0" fontId="21" fillId="0" borderId="39" xfId="0" applyNumberFormat="1" applyFont="1" applyFill="1" applyBorder="1" applyAlignment="1">
      <alignment horizontal="center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0" fontId="21" fillId="0" borderId="42" xfId="0" applyNumberFormat="1" applyFont="1" applyFill="1" applyBorder="1" applyAlignment="1">
      <alignment horizontal="center" vertical="center" wrapText="1"/>
    </xf>
    <xf numFmtId="0" fontId="21" fillId="0" borderId="43" xfId="0" applyNumberFormat="1" applyFont="1" applyFill="1" applyBorder="1" applyAlignment="1">
      <alignment horizontal="center" vertical="center" wrapText="1"/>
    </xf>
    <xf numFmtId="0" fontId="21" fillId="0" borderId="41" xfId="0" applyNumberFormat="1" applyFont="1" applyFill="1" applyBorder="1" applyAlignment="1">
      <alignment horizontal="center" vertical="center" wrapText="1"/>
    </xf>
    <xf numFmtId="0" fontId="3" fillId="33" borderId="44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top" wrapText="1"/>
    </xf>
    <xf numFmtId="0" fontId="3" fillId="0" borderId="35" xfId="0" applyNumberFormat="1" applyFont="1" applyFill="1" applyBorder="1" applyAlignment="1">
      <alignment horizontal="center" vertical="top" wrapText="1"/>
    </xf>
    <xf numFmtId="0" fontId="3" fillId="0" borderId="43" xfId="0" applyNumberFormat="1" applyFont="1" applyFill="1" applyBorder="1" applyAlignment="1">
      <alignment horizontal="center" vertical="top" wrapText="1"/>
    </xf>
    <xf numFmtId="0" fontId="3" fillId="0" borderId="41" xfId="0" applyNumberFormat="1" applyFont="1" applyFill="1" applyBorder="1" applyAlignment="1">
      <alignment horizontal="center" vertical="top" wrapText="1"/>
    </xf>
    <xf numFmtId="0" fontId="3" fillId="0" borderId="33" xfId="0" applyNumberFormat="1" applyFont="1" applyFill="1" applyBorder="1" applyAlignment="1">
      <alignment horizontal="center"/>
    </xf>
    <xf numFmtId="0" fontId="3" fillId="0" borderId="44" xfId="0" applyNumberFormat="1" applyFont="1" applyFill="1" applyBorder="1" applyAlignment="1">
      <alignment horizontal="center" vertical="top" wrapText="1"/>
    </xf>
    <xf numFmtId="0" fontId="3" fillId="0" borderId="39" xfId="0" applyNumberFormat="1" applyFont="1" applyFill="1" applyBorder="1" applyAlignment="1">
      <alignment horizontal="center" vertical="top" wrapText="1"/>
    </xf>
    <xf numFmtId="0" fontId="3" fillId="0" borderId="41" xfId="0" applyNumberFormat="1" applyFont="1" applyFill="1" applyBorder="1" applyAlignment="1">
      <alignment horizontal="center"/>
    </xf>
    <xf numFmtId="0" fontId="3" fillId="0" borderId="42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>
      <alignment horizontal="center"/>
    </xf>
    <xf numFmtId="0" fontId="3" fillId="0" borderId="35" xfId="0" applyNumberFormat="1" applyFont="1" applyFill="1" applyBorder="1" applyAlignment="1">
      <alignment horizontal="center"/>
    </xf>
    <xf numFmtId="0" fontId="3" fillId="0" borderId="43" xfId="0" applyNumberFormat="1" applyFont="1" applyFill="1" applyBorder="1" applyAlignment="1">
      <alignment horizontal="center"/>
    </xf>
    <xf numFmtId="0" fontId="3" fillId="0" borderId="46" xfId="0" applyNumberFormat="1" applyFont="1" applyFill="1" applyBorder="1" applyAlignment="1">
      <alignment horizontal="center" vertical="top" wrapText="1"/>
    </xf>
    <xf numFmtId="0" fontId="3" fillId="0" borderId="47" xfId="0" applyNumberFormat="1" applyFont="1" applyFill="1" applyBorder="1" applyAlignment="1">
      <alignment horizontal="center"/>
    </xf>
    <xf numFmtId="0" fontId="3" fillId="0" borderId="48" xfId="0" applyNumberFormat="1" applyFont="1" applyFill="1" applyBorder="1" applyAlignment="1">
      <alignment horizontal="center"/>
    </xf>
    <xf numFmtId="0" fontId="3" fillId="0" borderId="40" xfId="0" applyNumberFormat="1" applyFont="1" applyFill="1" applyBorder="1" applyAlignment="1">
      <alignment horizontal="center"/>
    </xf>
    <xf numFmtId="0" fontId="3" fillId="0" borderId="46" xfId="0" applyNumberFormat="1" applyFont="1" applyFill="1" applyBorder="1" applyAlignment="1">
      <alignment horizontal="center"/>
    </xf>
    <xf numFmtId="0" fontId="22" fillId="0" borderId="43" xfId="0" applyNumberFormat="1" applyFont="1" applyFill="1" applyBorder="1" applyAlignment="1">
      <alignment horizontal="center" vertical="top" wrapText="1"/>
    </xf>
    <xf numFmtId="0" fontId="3" fillId="34" borderId="35" xfId="0" applyNumberFormat="1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left" vertical="center" wrapText="1"/>
    </xf>
    <xf numFmtId="0" fontId="3" fillId="34" borderId="28" xfId="0" applyFont="1" applyFill="1" applyBorder="1" applyAlignment="1">
      <alignment horizontal="right" vertical="center" wrapText="1"/>
    </xf>
    <xf numFmtId="0" fontId="3" fillId="35" borderId="39" xfId="0" applyNumberFormat="1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left" vertical="center" wrapText="1"/>
    </xf>
    <xf numFmtId="0" fontId="3" fillId="35" borderId="15" xfId="0" applyFont="1" applyFill="1" applyBorder="1" applyAlignment="1">
      <alignment horizontal="right" vertical="center" wrapText="1"/>
    </xf>
    <xf numFmtId="0" fontId="3" fillId="8" borderId="35" xfId="0" applyNumberFormat="1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left" vertical="center" wrapText="1"/>
    </xf>
    <xf numFmtId="0" fontId="3" fillId="36" borderId="35" xfId="0" applyNumberFormat="1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left" vertical="center" wrapText="1"/>
    </xf>
    <xf numFmtId="0" fontId="3" fillId="37" borderId="44" xfId="0" applyNumberFormat="1" applyFont="1" applyFill="1" applyBorder="1" applyAlignment="1">
      <alignment horizontal="center" vertical="center" wrapText="1"/>
    </xf>
    <xf numFmtId="0" fontId="3" fillId="14" borderId="35" xfId="0" applyNumberFormat="1" applyFont="1" applyFill="1" applyBorder="1" applyAlignment="1">
      <alignment horizontal="center" vertical="center" wrapText="1"/>
    </xf>
    <xf numFmtId="0" fontId="3" fillId="14" borderId="28" xfId="0" applyFont="1" applyFill="1" applyBorder="1" applyAlignment="1">
      <alignment horizontal="left" vertical="center" wrapText="1"/>
    </xf>
    <xf numFmtId="185" fontId="3" fillId="14" borderId="28" xfId="0" applyNumberFormat="1" applyFont="1" applyFill="1" applyBorder="1" applyAlignment="1">
      <alignment horizontal="right" vertical="center" wrapText="1"/>
    </xf>
    <xf numFmtId="183" fontId="3" fillId="14" borderId="28" xfId="0" applyNumberFormat="1" applyFont="1" applyFill="1" applyBorder="1" applyAlignment="1">
      <alignment horizontal="right" vertical="center" wrapText="1"/>
    </xf>
    <xf numFmtId="0" fontId="3" fillId="14" borderId="44" xfId="0" applyNumberFormat="1" applyFont="1" applyFill="1" applyBorder="1" applyAlignment="1">
      <alignment horizontal="center" vertical="top" wrapText="1"/>
    </xf>
    <xf numFmtId="2" fontId="3" fillId="14" borderId="34" xfId="0" applyNumberFormat="1" applyFont="1" applyFill="1" applyBorder="1" applyAlignment="1">
      <alignment horizontal="left" vertical="top" wrapText="1"/>
    </xf>
    <xf numFmtId="0" fontId="3" fillId="34" borderId="44" xfId="0" applyNumberFormat="1" applyFont="1" applyFill="1" applyBorder="1" applyAlignment="1">
      <alignment horizontal="center" vertical="top" wrapText="1"/>
    </xf>
    <xf numFmtId="2" fontId="3" fillId="34" borderId="34" xfId="0" applyNumberFormat="1" applyFont="1" applyFill="1" applyBorder="1" applyAlignment="1">
      <alignment horizontal="left" vertical="top" wrapText="1"/>
    </xf>
    <xf numFmtId="2" fontId="3" fillId="34" borderId="34" xfId="0" applyNumberFormat="1" applyFont="1" applyFill="1" applyBorder="1" applyAlignment="1">
      <alignment horizontal="right" vertical="top" wrapText="1"/>
    </xf>
    <xf numFmtId="0" fontId="3" fillId="35" borderId="44" xfId="0" applyNumberFormat="1" applyFont="1" applyFill="1" applyBorder="1" applyAlignment="1">
      <alignment horizontal="center" vertical="top" wrapText="1"/>
    </xf>
    <xf numFmtId="2" fontId="3" fillId="35" borderId="34" xfId="0" applyNumberFormat="1" applyFont="1" applyFill="1" applyBorder="1" applyAlignment="1">
      <alignment horizontal="left" vertical="top" wrapText="1"/>
    </xf>
    <xf numFmtId="185" fontId="3" fillId="35" borderId="34" xfId="0" applyNumberFormat="1" applyFont="1" applyFill="1" applyBorder="1" applyAlignment="1">
      <alignment horizontal="right" vertical="top" wrapText="1"/>
    </xf>
    <xf numFmtId="185" fontId="3" fillId="35" borderId="38" xfId="0" applyNumberFormat="1" applyFont="1" applyFill="1" applyBorder="1" applyAlignment="1">
      <alignment horizontal="right" vertical="top" wrapText="1"/>
    </xf>
    <xf numFmtId="0" fontId="3" fillId="37" borderId="44" xfId="0" applyNumberFormat="1" applyFont="1" applyFill="1" applyBorder="1" applyAlignment="1">
      <alignment horizontal="center" vertical="top" wrapText="1"/>
    </xf>
    <xf numFmtId="0" fontId="3" fillId="8" borderId="44" xfId="0" applyNumberFormat="1" applyFont="1" applyFill="1" applyBorder="1" applyAlignment="1">
      <alignment horizontal="center" vertical="top" wrapText="1"/>
    </xf>
    <xf numFmtId="2" fontId="3" fillId="8" borderId="34" xfId="0" applyNumberFormat="1" applyFont="1" applyFill="1" applyBorder="1" applyAlignment="1">
      <alignment horizontal="left" vertical="top" wrapText="1"/>
    </xf>
    <xf numFmtId="2" fontId="22" fillId="8" borderId="34" xfId="0" applyNumberFormat="1" applyFont="1" applyFill="1" applyBorder="1" applyAlignment="1">
      <alignment horizontal="right" vertical="top" wrapText="1"/>
    </xf>
    <xf numFmtId="2" fontId="3" fillId="35" borderId="34" xfId="0" applyNumberFormat="1" applyFont="1" applyFill="1" applyBorder="1" applyAlignment="1">
      <alignment horizontal="right" vertical="top" wrapText="1"/>
    </xf>
    <xf numFmtId="0" fontId="3" fillId="34" borderId="35" xfId="0" applyNumberFormat="1" applyFont="1" applyFill="1" applyBorder="1" applyAlignment="1">
      <alignment horizontal="center" vertical="top" wrapText="1"/>
    </xf>
    <xf numFmtId="2" fontId="3" fillId="34" borderId="28" xfId="0" applyNumberFormat="1" applyFont="1" applyFill="1" applyBorder="1" applyAlignment="1">
      <alignment horizontal="left" vertical="top" wrapText="1"/>
    </xf>
    <xf numFmtId="2" fontId="3" fillId="34" borderId="28" xfId="0" applyNumberFormat="1" applyFont="1" applyFill="1" applyBorder="1" applyAlignment="1">
      <alignment horizontal="right" vertical="top" wrapText="1"/>
    </xf>
    <xf numFmtId="185" fontId="3" fillId="34" borderId="28" xfId="0" applyNumberFormat="1" applyFont="1" applyFill="1" applyBorder="1" applyAlignment="1">
      <alignment horizontal="right" vertical="top" wrapText="1"/>
    </xf>
    <xf numFmtId="185" fontId="3" fillId="34" borderId="29" xfId="0" applyNumberFormat="1" applyFont="1" applyFill="1" applyBorder="1" applyAlignment="1">
      <alignment horizontal="right" vertical="top" wrapText="1"/>
    </xf>
    <xf numFmtId="2" fontId="3" fillId="8" borderId="34" xfId="0" applyNumberFormat="1" applyFont="1" applyFill="1" applyBorder="1" applyAlignment="1">
      <alignment horizontal="right" vertical="top" wrapText="1"/>
    </xf>
    <xf numFmtId="185" fontId="3" fillId="8" borderId="34" xfId="0" applyNumberFormat="1" applyFont="1" applyFill="1" applyBorder="1" applyAlignment="1">
      <alignment horizontal="right" vertical="top" wrapText="1"/>
    </xf>
    <xf numFmtId="0" fontId="3" fillId="37" borderId="49" xfId="0" applyNumberFormat="1" applyFont="1" applyFill="1" applyBorder="1" applyAlignment="1">
      <alignment horizontal="center"/>
    </xf>
    <xf numFmtId="0" fontId="3" fillId="37" borderId="34" xfId="0" applyFont="1" applyFill="1" applyBorder="1" applyAlignment="1">
      <alignment horizontal="left"/>
    </xf>
    <xf numFmtId="2" fontId="3" fillId="37" borderId="34" xfId="0" applyNumberFormat="1" applyFont="1" applyFill="1" applyBorder="1" applyAlignment="1">
      <alignment horizontal="right"/>
    </xf>
    <xf numFmtId="185" fontId="3" fillId="37" borderId="34" xfId="0" applyNumberFormat="1" applyFont="1" applyFill="1" applyBorder="1" applyAlignment="1">
      <alignment horizontal="right"/>
    </xf>
    <xf numFmtId="185" fontId="3" fillId="37" borderId="38" xfId="0" applyNumberFormat="1" applyFont="1" applyFill="1" applyBorder="1" applyAlignment="1">
      <alignment horizontal="right"/>
    </xf>
    <xf numFmtId="0" fontId="3" fillId="34" borderId="44" xfId="0" applyNumberFormat="1" applyFont="1" applyFill="1" applyBorder="1" applyAlignment="1">
      <alignment horizontal="center"/>
    </xf>
    <xf numFmtId="0" fontId="3" fillId="34" borderId="34" xfId="0" applyFont="1" applyFill="1" applyBorder="1" applyAlignment="1">
      <alignment/>
    </xf>
    <xf numFmtId="2" fontId="3" fillId="34" borderId="34" xfId="0" applyNumberFormat="1" applyFont="1" applyFill="1" applyBorder="1" applyAlignment="1">
      <alignment horizontal="right"/>
    </xf>
    <xf numFmtId="185" fontId="3" fillId="34" borderId="34" xfId="0" applyNumberFormat="1" applyFont="1" applyFill="1" applyBorder="1" applyAlignment="1">
      <alignment horizontal="right"/>
    </xf>
    <xf numFmtId="0" fontId="3" fillId="14" borderId="44" xfId="0" applyNumberFormat="1" applyFont="1" applyFill="1" applyBorder="1" applyAlignment="1">
      <alignment horizontal="center"/>
    </xf>
    <xf numFmtId="0" fontId="3" fillId="14" borderId="34" xfId="0" applyFont="1" applyFill="1" applyBorder="1" applyAlignment="1">
      <alignment/>
    </xf>
    <xf numFmtId="2" fontId="3" fillId="14" borderId="34" xfId="0" applyNumberFormat="1" applyFont="1" applyFill="1" applyBorder="1" applyAlignment="1">
      <alignment horizontal="right"/>
    </xf>
    <xf numFmtId="185" fontId="3" fillId="14" borderId="34" xfId="0" applyNumberFormat="1" applyFont="1" applyFill="1" applyBorder="1" applyAlignment="1">
      <alignment horizontal="right"/>
    </xf>
    <xf numFmtId="0" fontId="3" fillId="35" borderId="44" xfId="0" applyNumberFormat="1" applyFont="1" applyFill="1" applyBorder="1" applyAlignment="1">
      <alignment horizontal="center"/>
    </xf>
    <xf numFmtId="0" fontId="3" fillId="35" borderId="34" xfId="0" applyFont="1" applyFill="1" applyBorder="1" applyAlignment="1">
      <alignment/>
    </xf>
    <xf numFmtId="2" fontId="3" fillId="35" borderId="34" xfId="0" applyNumberFormat="1" applyFont="1" applyFill="1" applyBorder="1" applyAlignment="1">
      <alignment horizontal="right"/>
    </xf>
    <xf numFmtId="185" fontId="3" fillId="35" borderId="34" xfId="0" applyNumberFormat="1" applyFont="1" applyFill="1" applyBorder="1" applyAlignment="1">
      <alignment horizontal="right"/>
    </xf>
    <xf numFmtId="185" fontId="3" fillId="35" borderId="38" xfId="0" applyNumberFormat="1" applyFont="1" applyFill="1" applyBorder="1" applyAlignment="1">
      <alignment horizontal="right"/>
    </xf>
    <xf numFmtId="185" fontId="3" fillId="34" borderId="38" xfId="0" applyNumberFormat="1" applyFont="1" applyFill="1" applyBorder="1" applyAlignment="1">
      <alignment horizontal="right"/>
    </xf>
    <xf numFmtId="0" fontId="3" fillId="37" borderId="44" xfId="0" applyNumberFormat="1" applyFont="1" applyFill="1" applyBorder="1" applyAlignment="1">
      <alignment horizontal="center"/>
    </xf>
    <xf numFmtId="0" fontId="3" fillId="37" borderId="34" xfId="0" applyFont="1" applyFill="1" applyBorder="1" applyAlignment="1">
      <alignment/>
    </xf>
    <xf numFmtId="2" fontId="22" fillId="37" borderId="34" xfId="0" applyNumberFormat="1" applyFont="1" applyFill="1" applyBorder="1" applyAlignment="1">
      <alignment horizontal="right"/>
    </xf>
    <xf numFmtId="1" fontId="3" fillId="37" borderId="34" xfId="0" applyNumberFormat="1" applyFont="1" applyFill="1" applyBorder="1" applyAlignment="1">
      <alignment horizontal="right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right"/>
    </xf>
    <xf numFmtId="0" fontId="3" fillId="37" borderId="34" xfId="0" applyFont="1" applyFill="1" applyBorder="1" applyAlignment="1">
      <alignment horizontal="left" vertical="top" wrapText="1"/>
    </xf>
    <xf numFmtId="2" fontId="22" fillId="37" borderId="34" xfId="0" applyNumberFormat="1" applyFont="1" applyFill="1" applyBorder="1" applyAlignment="1">
      <alignment horizontal="right" vertical="top" wrapText="1"/>
    </xf>
    <xf numFmtId="2" fontId="21" fillId="0" borderId="20" xfId="0" applyNumberFormat="1" applyFont="1" applyFill="1" applyBorder="1" applyAlignment="1">
      <alignment horizontal="right" vertical="top" wrapText="1"/>
    </xf>
    <xf numFmtId="183" fontId="3" fillId="0" borderId="23" xfId="0" applyNumberFormat="1" applyFont="1" applyFill="1" applyBorder="1" applyAlignment="1">
      <alignment horizontal="right" vertical="center" wrapText="1"/>
    </xf>
    <xf numFmtId="185" fontId="3" fillId="14" borderId="29" xfId="0" applyNumberFormat="1" applyFont="1" applyFill="1" applyBorder="1" applyAlignment="1">
      <alignment horizontal="right" vertical="center" wrapText="1"/>
    </xf>
    <xf numFmtId="2" fontId="21" fillId="0" borderId="26" xfId="0" applyNumberFormat="1" applyFont="1" applyFill="1" applyBorder="1" applyAlignment="1">
      <alignment horizontal="left" vertical="top" wrapText="1"/>
    </xf>
    <xf numFmtId="0" fontId="21" fillId="0" borderId="39" xfId="0" applyNumberFormat="1" applyFont="1" applyFill="1" applyBorder="1" applyAlignment="1">
      <alignment horizontal="center" vertical="top" wrapText="1"/>
    </xf>
    <xf numFmtId="2" fontId="21" fillId="0" borderId="15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 horizontal="right" vertical="center" wrapText="1"/>
    </xf>
    <xf numFmtId="0" fontId="3" fillId="34" borderId="28" xfId="0" applyFont="1" applyFill="1" applyBorder="1" applyAlignment="1">
      <alignment horizontal="left" vertical="top" wrapText="1"/>
    </xf>
    <xf numFmtId="0" fontId="3" fillId="35" borderId="35" xfId="0" applyNumberFormat="1" applyFont="1" applyFill="1" applyBorder="1" applyAlignment="1">
      <alignment horizontal="center" vertical="top" wrapText="1"/>
    </xf>
    <xf numFmtId="0" fontId="3" fillId="35" borderId="2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/>
    </xf>
    <xf numFmtId="0" fontId="3" fillId="0" borderId="44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left" vertical="center" wrapText="1"/>
    </xf>
    <xf numFmtId="183" fontId="3" fillId="0" borderId="34" xfId="0" applyNumberFormat="1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right" vertical="center" wrapText="1"/>
    </xf>
    <xf numFmtId="185" fontId="3" fillId="0" borderId="34" xfId="0" applyNumberFormat="1" applyFont="1" applyFill="1" applyBorder="1" applyAlignment="1">
      <alignment horizontal="right" vertical="center" wrapText="1"/>
    </xf>
    <xf numFmtId="185" fontId="3" fillId="0" borderId="38" xfId="0" applyNumberFormat="1" applyFont="1" applyFill="1" applyBorder="1" applyAlignment="1">
      <alignment horizontal="right" vertical="center" wrapText="1"/>
    </xf>
    <xf numFmtId="2" fontId="21" fillId="0" borderId="43" xfId="0" applyNumberFormat="1" applyFont="1" applyFill="1" applyBorder="1" applyAlignment="1">
      <alignment horizontal="center" vertical="center" wrapText="1"/>
    </xf>
    <xf numFmtId="2" fontId="21" fillId="0" borderId="19" xfId="0" applyNumberFormat="1" applyFont="1" applyFill="1" applyBorder="1" applyAlignment="1">
      <alignment horizontal="left" vertical="center" wrapText="1"/>
    </xf>
    <xf numFmtId="2" fontId="21" fillId="0" borderId="19" xfId="0" applyNumberFormat="1" applyFont="1" applyFill="1" applyBorder="1" applyAlignment="1">
      <alignment horizontal="right" vertical="center" wrapText="1"/>
    </xf>
    <xf numFmtId="2" fontId="21" fillId="0" borderId="20" xfId="0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right"/>
    </xf>
    <xf numFmtId="0" fontId="3" fillId="34" borderId="29" xfId="0" applyFont="1" applyFill="1" applyBorder="1" applyAlignment="1">
      <alignment horizontal="right" vertical="center" wrapText="1"/>
    </xf>
    <xf numFmtId="2" fontId="3" fillId="34" borderId="38" xfId="0" applyNumberFormat="1" applyFont="1" applyFill="1" applyBorder="1" applyAlignment="1">
      <alignment horizontal="right" vertical="top" wrapText="1"/>
    </xf>
    <xf numFmtId="185" fontId="3" fillId="8" borderId="38" xfId="0" applyNumberFormat="1" applyFont="1" applyFill="1" applyBorder="1" applyAlignment="1">
      <alignment horizontal="right" vertical="top" wrapText="1"/>
    </xf>
    <xf numFmtId="185" fontId="3" fillId="14" borderId="38" xfId="0" applyNumberFormat="1" applyFont="1" applyFill="1" applyBorder="1" applyAlignment="1">
      <alignment horizontal="right"/>
    </xf>
    <xf numFmtId="0" fontId="22" fillId="0" borderId="50" xfId="0" applyNumberFormat="1" applyFont="1" applyFill="1" applyBorder="1" applyAlignment="1">
      <alignment horizontal="center"/>
    </xf>
    <xf numFmtId="185" fontId="3" fillId="36" borderId="28" xfId="0" applyNumberFormat="1" applyFont="1" applyFill="1" applyBorder="1" applyAlignment="1">
      <alignment horizontal="right" vertical="top" wrapText="1"/>
    </xf>
    <xf numFmtId="185" fontId="3" fillId="36" borderId="29" xfId="0" applyNumberFormat="1" applyFont="1" applyFill="1" applyBorder="1" applyAlignment="1">
      <alignment horizontal="right" vertical="top" wrapText="1"/>
    </xf>
    <xf numFmtId="2" fontId="3" fillId="34" borderId="29" xfId="0" applyNumberFormat="1" applyFont="1" applyFill="1" applyBorder="1" applyAlignment="1">
      <alignment horizontal="right" vertical="top" wrapText="1"/>
    </xf>
    <xf numFmtId="0" fontId="3" fillId="0" borderId="5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52" xfId="0" applyNumberFormat="1" applyFont="1" applyFill="1" applyBorder="1" applyAlignment="1">
      <alignment horizontal="center" vertical="top" wrapText="1"/>
    </xf>
    <xf numFmtId="0" fontId="21" fillId="0" borderId="52" xfId="0" applyFont="1" applyFill="1" applyBorder="1" applyAlignment="1">
      <alignment horizontal="center" vertical="top" wrapText="1"/>
    </xf>
    <xf numFmtId="2" fontId="21" fillId="0" borderId="52" xfId="0" applyNumberFormat="1" applyFont="1" applyFill="1" applyBorder="1" applyAlignment="1">
      <alignment horizontal="right" vertical="top" wrapText="1"/>
    </xf>
    <xf numFmtId="1" fontId="21" fillId="0" borderId="52" xfId="0" applyNumberFormat="1" applyFont="1" applyFill="1" applyBorder="1" applyAlignment="1">
      <alignment horizontal="right"/>
    </xf>
    <xf numFmtId="185" fontId="21" fillId="0" borderId="52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/>
    </xf>
    <xf numFmtId="2" fontId="3" fillId="0" borderId="24" xfId="0" applyNumberFormat="1" applyFont="1" applyFill="1" applyBorder="1" applyAlignment="1">
      <alignment horizontal="center" vertical="center" wrapText="1"/>
    </xf>
    <xf numFmtId="185" fontId="3" fillId="0" borderId="24" xfId="0" applyNumberFormat="1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top" wrapText="1"/>
    </xf>
    <xf numFmtId="0" fontId="3" fillId="35" borderId="16" xfId="0" applyFont="1" applyFill="1" applyBorder="1" applyAlignment="1">
      <alignment horizontal="right" vertical="center" wrapText="1"/>
    </xf>
    <xf numFmtId="0" fontId="3" fillId="0" borderId="51" xfId="0" applyFont="1" applyFill="1" applyBorder="1" applyAlignment="1">
      <alignment/>
    </xf>
    <xf numFmtId="2" fontId="3" fillId="0" borderId="51" xfId="0" applyNumberFormat="1" applyFont="1" applyFill="1" applyBorder="1" applyAlignment="1">
      <alignment horizontal="right"/>
    </xf>
    <xf numFmtId="1" fontId="3" fillId="0" borderId="51" xfId="0" applyNumberFormat="1" applyFont="1" applyFill="1" applyBorder="1" applyAlignment="1">
      <alignment horizontal="right"/>
    </xf>
    <xf numFmtId="185" fontId="3" fillId="0" borderId="51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3" fillId="35" borderId="44" xfId="0" applyNumberFormat="1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left" vertical="center" wrapText="1"/>
    </xf>
    <xf numFmtId="0" fontId="3" fillId="14" borderId="54" xfId="0" applyNumberFormat="1" applyFont="1" applyFill="1" applyBorder="1" applyAlignment="1">
      <alignment horizontal="center" vertical="center" wrapText="1"/>
    </xf>
    <xf numFmtId="0" fontId="3" fillId="14" borderId="30" xfId="0" applyFont="1" applyFill="1" applyBorder="1" applyAlignment="1">
      <alignment horizontal="left" vertical="center" wrapText="1"/>
    </xf>
    <xf numFmtId="0" fontId="3" fillId="37" borderId="34" xfId="0" applyFont="1" applyFill="1" applyBorder="1" applyAlignment="1">
      <alignment horizontal="right" vertical="center" wrapText="1"/>
    </xf>
    <xf numFmtId="185" fontId="3" fillId="37" borderId="34" xfId="0" applyNumberFormat="1" applyFont="1" applyFill="1" applyBorder="1" applyAlignment="1">
      <alignment horizontal="right" vertical="center" wrapText="1"/>
    </xf>
    <xf numFmtId="185" fontId="3" fillId="37" borderId="38" xfId="0" applyNumberFormat="1" applyFont="1" applyFill="1" applyBorder="1" applyAlignment="1">
      <alignment horizontal="right" vertical="center" wrapText="1"/>
    </xf>
    <xf numFmtId="183" fontId="3" fillId="14" borderId="30" xfId="0" applyNumberFormat="1" applyFont="1" applyFill="1" applyBorder="1" applyAlignment="1">
      <alignment horizontal="right" vertical="center" wrapText="1"/>
    </xf>
    <xf numFmtId="185" fontId="3" fillId="14" borderId="30" xfId="0" applyNumberFormat="1" applyFont="1" applyFill="1" applyBorder="1" applyAlignment="1">
      <alignment horizontal="right" vertical="center" wrapText="1"/>
    </xf>
    <xf numFmtId="185" fontId="3" fillId="14" borderId="55" xfId="0" applyNumberFormat="1" applyFont="1" applyFill="1" applyBorder="1" applyAlignment="1">
      <alignment horizontal="right" vertical="center" wrapText="1"/>
    </xf>
    <xf numFmtId="0" fontId="3" fillId="35" borderId="34" xfId="0" applyFont="1" applyFill="1" applyBorder="1" applyAlignment="1">
      <alignment horizontal="right" vertical="center" wrapText="1"/>
    </xf>
    <xf numFmtId="0" fontId="3" fillId="35" borderId="38" xfId="0" applyFont="1" applyFill="1" applyBorder="1" applyAlignment="1">
      <alignment horizontal="right" vertical="center" wrapText="1"/>
    </xf>
    <xf numFmtId="185" fontId="3" fillId="34" borderId="28" xfId="0" applyNumberFormat="1" applyFont="1" applyFill="1" applyBorder="1" applyAlignment="1">
      <alignment horizontal="right" vertical="center" wrapText="1"/>
    </xf>
    <xf numFmtId="185" fontId="3" fillId="34" borderId="29" xfId="0" applyNumberFormat="1" applyFont="1" applyFill="1" applyBorder="1" applyAlignment="1">
      <alignment horizontal="right" vertical="center" wrapText="1"/>
    </xf>
    <xf numFmtId="0" fontId="3" fillId="14" borderId="28" xfId="0" applyFont="1" applyFill="1" applyBorder="1" applyAlignment="1">
      <alignment horizontal="right" vertical="center" wrapText="1"/>
    </xf>
    <xf numFmtId="0" fontId="3" fillId="14" borderId="29" xfId="0" applyFont="1" applyFill="1" applyBorder="1" applyAlignment="1">
      <alignment horizontal="right" vertical="center" wrapText="1"/>
    </xf>
    <xf numFmtId="185" fontId="3" fillId="35" borderId="15" xfId="0" applyNumberFormat="1" applyFont="1" applyFill="1" applyBorder="1" applyAlignment="1">
      <alignment horizontal="right" vertical="center" wrapText="1"/>
    </xf>
    <xf numFmtId="185" fontId="3" fillId="35" borderId="16" xfId="0" applyNumberFormat="1" applyFont="1" applyFill="1" applyBorder="1" applyAlignment="1">
      <alignment horizontal="right" vertical="center" wrapText="1"/>
    </xf>
    <xf numFmtId="183" fontId="21" fillId="0" borderId="15" xfId="0" applyNumberFormat="1" applyFont="1" applyFill="1" applyBorder="1" applyAlignment="1">
      <alignment horizontal="right" vertical="top" wrapText="1"/>
    </xf>
    <xf numFmtId="0" fontId="21" fillId="0" borderId="30" xfId="0" applyFont="1" applyFill="1" applyBorder="1" applyAlignment="1">
      <alignment horizontal="left" vertical="center" wrapText="1"/>
    </xf>
    <xf numFmtId="0" fontId="22" fillId="0" borderId="43" xfId="0" applyNumberFormat="1" applyFont="1" applyFill="1" applyBorder="1" applyAlignment="1">
      <alignment horizontal="center"/>
    </xf>
    <xf numFmtId="0" fontId="22" fillId="0" borderId="43" xfId="0" applyFont="1" applyFill="1" applyBorder="1" applyAlignment="1">
      <alignment horizontal="center"/>
    </xf>
    <xf numFmtId="0" fontId="21" fillId="0" borderId="54" xfId="0" applyNumberFormat="1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right" vertical="center" wrapText="1"/>
    </xf>
    <xf numFmtId="185" fontId="21" fillId="0" borderId="30" xfId="0" applyNumberFormat="1" applyFont="1" applyFill="1" applyBorder="1" applyAlignment="1">
      <alignment horizontal="right" vertical="center" wrapText="1"/>
    </xf>
    <xf numFmtId="185" fontId="21" fillId="0" borderId="55" xfId="0" applyNumberFormat="1" applyFont="1" applyFill="1" applyBorder="1" applyAlignment="1">
      <alignment horizontal="right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56" xfId="0" applyNumberFormat="1" applyFont="1" applyFill="1" applyBorder="1" applyAlignment="1">
      <alignment horizontal="center" vertical="center" wrapText="1"/>
    </xf>
    <xf numFmtId="0" fontId="3" fillId="0" borderId="46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56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56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1" fontId="21" fillId="0" borderId="19" xfId="0" applyNumberFormat="1" applyFont="1" applyFill="1" applyBorder="1" applyAlignment="1">
      <alignment horizontal="right" vertical="center" wrapText="1"/>
    </xf>
    <xf numFmtId="185" fontId="3" fillId="34" borderId="34" xfId="0" applyNumberFormat="1" applyFont="1" applyFill="1" applyBorder="1" applyAlignment="1">
      <alignment horizontal="right" vertical="top" wrapText="1"/>
    </xf>
    <xf numFmtId="183" fontId="21" fillId="0" borderId="0" xfId="0" applyNumberFormat="1" applyFont="1" applyFill="1" applyAlignment="1">
      <alignment/>
    </xf>
    <xf numFmtId="1" fontId="21" fillId="0" borderId="17" xfId="0" applyNumberFormat="1" applyFont="1" applyFill="1" applyBorder="1" applyAlignment="1">
      <alignment horizontal="right"/>
    </xf>
    <xf numFmtId="1" fontId="3" fillId="34" borderId="34" xfId="0" applyNumberFormat="1" applyFont="1" applyFill="1" applyBorder="1" applyAlignment="1">
      <alignment horizontal="right"/>
    </xf>
    <xf numFmtId="1" fontId="21" fillId="14" borderId="34" xfId="0" applyNumberFormat="1" applyFont="1" applyFill="1" applyBorder="1" applyAlignment="1">
      <alignment horizontal="right"/>
    </xf>
    <xf numFmtId="1" fontId="3" fillId="14" borderId="34" xfId="0" applyNumberFormat="1" applyFont="1" applyFill="1" applyBorder="1" applyAlignment="1">
      <alignment horizontal="right"/>
    </xf>
    <xf numFmtId="183" fontId="21" fillId="0" borderId="15" xfId="0" applyNumberFormat="1" applyFont="1" applyFill="1" applyBorder="1" applyAlignment="1">
      <alignment horizontal="left" vertical="top" wrapText="1"/>
    </xf>
    <xf numFmtId="183" fontId="21" fillId="0" borderId="15" xfId="0" applyNumberFormat="1" applyFont="1" applyFill="1" applyBorder="1" applyAlignment="1">
      <alignment horizontal="right" vertical="center" wrapText="1"/>
    </xf>
    <xf numFmtId="2" fontId="21" fillId="0" borderId="30" xfId="0" applyNumberFormat="1" applyFont="1" applyFill="1" applyBorder="1" applyAlignment="1">
      <alignment horizontal="left" vertical="top" wrapText="1"/>
    </xf>
    <xf numFmtId="185" fontId="3" fillId="35" borderId="34" xfId="0" applyNumberFormat="1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/>
    </xf>
    <xf numFmtId="0" fontId="3" fillId="0" borderId="46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56" xfId="0" applyNumberFormat="1" applyFont="1" applyFill="1" applyBorder="1" applyAlignment="1">
      <alignment horizontal="center" vertical="center" wrapText="1"/>
    </xf>
    <xf numFmtId="0" fontId="3" fillId="38" borderId="33" xfId="0" applyNumberFormat="1" applyFont="1" applyFill="1" applyBorder="1" applyAlignment="1">
      <alignment horizontal="center" vertical="top" wrapText="1"/>
    </xf>
    <xf numFmtId="0" fontId="3" fillId="38" borderId="22" xfId="0" applyFont="1" applyFill="1" applyBorder="1" applyAlignment="1">
      <alignment horizontal="left" vertical="top" wrapText="1"/>
    </xf>
    <xf numFmtId="0" fontId="21" fillId="38" borderId="0" xfId="0" applyFont="1" applyFill="1" applyAlignment="1">
      <alignment/>
    </xf>
    <xf numFmtId="185" fontId="21" fillId="38" borderId="0" xfId="0" applyNumberFormat="1" applyFont="1" applyFill="1" applyAlignment="1">
      <alignment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56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185" fontId="44" fillId="0" borderId="0" xfId="0" applyNumberFormat="1" applyFont="1" applyFill="1" applyAlignment="1">
      <alignment/>
    </xf>
    <xf numFmtId="0" fontId="3" fillId="0" borderId="28" xfId="0" applyFont="1" applyFill="1" applyBorder="1" applyAlignment="1">
      <alignment horizontal="left"/>
    </xf>
    <xf numFmtId="0" fontId="21" fillId="0" borderId="56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right"/>
    </xf>
    <xf numFmtId="0" fontId="21" fillId="0" borderId="21" xfId="0" applyFont="1" applyFill="1" applyBorder="1" applyAlignment="1">
      <alignment horizontal="right"/>
    </xf>
    <xf numFmtId="0" fontId="3" fillId="36" borderId="44" xfId="0" applyFont="1" applyFill="1" applyBorder="1" applyAlignment="1">
      <alignment horizontal="center"/>
    </xf>
    <xf numFmtId="0" fontId="3" fillId="36" borderId="34" xfId="0" applyFont="1" applyFill="1" applyBorder="1" applyAlignment="1">
      <alignment horizontal="left"/>
    </xf>
    <xf numFmtId="0" fontId="3" fillId="36" borderId="34" xfId="0" applyFont="1" applyFill="1" applyBorder="1" applyAlignment="1">
      <alignment horizontal="right"/>
    </xf>
    <xf numFmtId="0" fontId="3" fillId="36" borderId="38" xfId="0" applyFont="1" applyFill="1" applyBorder="1" applyAlignment="1">
      <alignment horizontal="right"/>
    </xf>
    <xf numFmtId="0" fontId="3" fillId="39" borderId="44" xfId="0" applyFont="1" applyFill="1" applyBorder="1" applyAlignment="1">
      <alignment horizontal="center"/>
    </xf>
    <xf numFmtId="0" fontId="3" fillId="39" borderId="34" xfId="0" applyFont="1" applyFill="1" applyBorder="1" applyAlignment="1">
      <alignment horizontal="left"/>
    </xf>
    <xf numFmtId="0" fontId="3" fillId="39" borderId="34" xfId="0" applyFont="1" applyFill="1" applyBorder="1" applyAlignment="1">
      <alignment horizontal="right"/>
    </xf>
    <xf numFmtId="0" fontId="3" fillId="39" borderId="38" xfId="0" applyFont="1" applyFill="1" applyBorder="1" applyAlignment="1">
      <alignment horizontal="right"/>
    </xf>
    <xf numFmtId="0" fontId="3" fillId="0" borderId="56" xfId="0" applyNumberFormat="1" applyFont="1" applyFill="1" applyBorder="1" applyAlignment="1">
      <alignment horizontal="center" vertical="center" wrapText="1"/>
    </xf>
    <xf numFmtId="183" fontId="3" fillId="34" borderId="28" xfId="0" applyNumberFormat="1" applyFont="1" applyFill="1" applyBorder="1" applyAlignment="1">
      <alignment horizontal="right" vertical="center" wrapText="1"/>
    </xf>
    <xf numFmtId="2" fontId="3" fillId="14" borderId="34" xfId="0" applyNumberFormat="1" applyFont="1" applyFill="1" applyBorder="1" applyAlignment="1">
      <alignment horizontal="right" vertical="top" wrapText="1"/>
    </xf>
    <xf numFmtId="185" fontId="3" fillId="14" borderId="34" xfId="0" applyNumberFormat="1" applyFont="1" applyFill="1" applyBorder="1" applyAlignment="1">
      <alignment horizontal="right" vertical="top" wrapText="1"/>
    </xf>
    <xf numFmtId="185" fontId="3" fillId="14" borderId="38" xfId="0" applyNumberFormat="1" applyFont="1" applyFill="1" applyBorder="1" applyAlignment="1">
      <alignment horizontal="right" vertical="top" wrapText="1"/>
    </xf>
    <xf numFmtId="185" fontId="3" fillId="34" borderId="38" xfId="0" applyNumberFormat="1" applyFont="1" applyFill="1" applyBorder="1" applyAlignment="1">
      <alignment horizontal="right" vertical="top" wrapText="1"/>
    </xf>
    <xf numFmtId="185" fontId="3" fillId="37" borderId="34" xfId="0" applyNumberFormat="1" applyFont="1" applyFill="1" applyBorder="1" applyAlignment="1">
      <alignment horizontal="right" vertical="top" wrapText="1"/>
    </xf>
    <xf numFmtId="185" fontId="3" fillId="37" borderId="38" xfId="0" applyNumberFormat="1" applyFont="1" applyFill="1" applyBorder="1" applyAlignment="1">
      <alignment horizontal="right" vertical="top" wrapText="1"/>
    </xf>
    <xf numFmtId="185" fontId="3" fillId="35" borderId="28" xfId="0" applyNumberFormat="1" applyFont="1" applyFill="1" applyBorder="1" applyAlignment="1">
      <alignment horizontal="right" vertical="top" wrapText="1"/>
    </xf>
    <xf numFmtId="185" fontId="3" fillId="35" borderId="29" xfId="0" applyNumberFormat="1" applyFont="1" applyFill="1" applyBorder="1" applyAlignment="1">
      <alignment horizontal="right" vertical="top" wrapText="1"/>
    </xf>
    <xf numFmtId="185" fontId="3" fillId="0" borderId="34" xfId="0" applyNumberFormat="1" applyFont="1" applyFill="1" applyBorder="1" applyAlignment="1">
      <alignment horizontal="right" vertical="top" wrapText="1"/>
    </xf>
    <xf numFmtId="185" fontId="3" fillId="0" borderId="38" xfId="0" applyNumberFormat="1" applyFont="1" applyFill="1" applyBorder="1" applyAlignment="1">
      <alignment horizontal="right" vertical="top" wrapText="1"/>
    </xf>
    <xf numFmtId="0" fontId="3" fillId="0" borderId="46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56" xfId="0" applyNumberFormat="1" applyFont="1" applyFill="1" applyBorder="1" applyAlignment="1">
      <alignment horizontal="center" vertical="center" wrapText="1"/>
    </xf>
    <xf numFmtId="0" fontId="3" fillId="0" borderId="56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right" vertical="top" wrapText="1"/>
    </xf>
    <xf numFmtId="0" fontId="3" fillId="36" borderId="35" xfId="0" applyNumberFormat="1" applyFont="1" applyFill="1" applyBorder="1" applyAlignment="1">
      <alignment horizontal="center" vertical="top" wrapText="1"/>
    </xf>
    <xf numFmtId="0" fontId="3" fillId="36" borderId="28" xfId="0" applyFont="1" applyFill="1" applyBorder="1" applyAlignment="1">
      <alignment horizontal="left" vertical="top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56" xfId="0" applyNumberFormat="1" applyFont="1" applyFill="1" applyBorder="1" applyAlignment="1">
      <alignment horizontal="center" vertical="center" wrapText="1"/>
    </xf>
    <xf numFmtId="0" fontId="3" fillId="0" borderId="56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right" vertical="center" wrapText="1"/>
    </xf>
    <xf numFmtId="1" fontId="21" fillId="0" borderId="15" xfId="0" applyNumberFormat="1" applyFont="1" applyFill="1" applyBorder="1" applyAlignment="1">
      <alignment horizontal="right" vertical="center" wrapText="1"/>
    </xf>
    <xf numFmtId="0" fontId="3" fillId="0" borderId="36" xfId="0" applyFont="1" applyFill="1" applyBorder="1" applyAlignment="1">
      <alignment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56" xfId="0" applyNumberFormat="1" applyFont="1" applyFill="1" applyBorder="1" applyAlignment="1">
      <alignment horizontal="center" vertical="center" wrapText="1"/>
    </xf>
    <xf numFmtId="0" fontId="3" fillId="0" borderId="46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83" fontId="21" fillId="0" borderId="19" xfId="0" applyNumberFormat="1" applyFont="1" applyFill="1" applyBorder="1" applyAlignment="1">
      <alignment horizontal="right" vertical="center" wrapText="1"/>
    </xf>
    <xf numFmtId="0" fontId="21" fillId="0" borderId="20" xfId="0" applyFont="1" applyFill="1" applyBorder="1" applyAlignment="1">
      <alignment horizontal="right" vertical="center" wrapText="1"/>
    </xf>
    <xf numFmtId="0" fontId="22" fillId="0" borderId="50" xfId="0" applyFont="1" applyFill="1" applyBorder="1" applyAlignment="1">
      <alignment horizontal="center"/>
    </xf>
    <xf numFmtId="185" fontId="21" fillId="0" borderId="36" xfId="0" applyNumberFormat="1" applyFont="1" applyFill="1" applyBorder="1" applyAlignment="1">
      <alignment horizontal="right" vertical="top" wrapText="1"/>
    </xf>
    <xf numFmtId="185" fontId="21" fillId="0" borderId="37" xfId="0" applyNumberFormat="1" applyFont="1" applyFill="1" applyBorder="1" applyAlignment="1">
      <alignment horizontal="right" vertical="top" wrapText="1"/>
    </xf>
    <xf numFmtId="0" fontId="22" fillId="0" borderId="33" xfId="0" applyNumberFormat="1" applyFont="1" applyFill="1" applyBorder="1" applyAlignment="1">
      <alignment horizontal="center" vertical="top" wrapText="1"/>
    </xf>
    <xf numFmtId="0" fontId="3" fillId="0" borderId="22" xfId="0" applyNumberFormat="1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2" fontId="3" fillId="0" borderId="19" xfId="0" applyNumberFormat="1" applyFont="1" applyFill="1" applyBorder="1" applyAlignment="1">
      <alignment horizontal="right" vertical="top" wrapText="1"/>
    </xf>
    <xf numFmtId="2" fontId="3" fillId="0" borderId="20" xfId="0" applyNumberFormat="1" applyFont="1" applyFill="1" applyBorder="1" applyAlignment="1">
      <alignment horizontal="right" vertical="top" wrapText="1"/>
    </xf>
    <xf numFmtId="185" fontId="3" fillId="0" borderId="19" xfId="0" applyNumberFormat="1" applyFont="1" applyFill="1" applyBorder="1" applyAlignment="1">
      <alignment horizontal="right" vertical="top" wrapText="1"/>
    </xf>
    <xf numFmtId="185" fontId="3" fillId="0" borderId="20" xfId="0" applyNumberFormat="1" applyFont="1" applyFill="1" applyBorder="1" applyAlignment="1">
      <alignment horizontal="right" vertical="top" wrapText="1"/>
    </xf>
    <xf numFmtId="185" fontId="21" fillId="38" borderId="19" xfId="0" applyNumberFormat="1" applyFont="1" applyFill="1" applyBorder="1" applyAlignment="1">
      <alignment horizontal="right" vertical="top" wrapText="1"/>
    </xf>
    <xf numFmtId="185" fontId="21" fillId="38" borderId="20" xfId="0" applyNumberFormat="1" applyFont="1" applyFill="1" applyBorder="1" applyAlignment="1">
      <alignment horizontal="right" vertical="top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56" xfId="0" applyNumberFormat="1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right" vertical="center" wrapText="1"/>
    </xf>
    <xf numFmtId="0" fontId="21" fillId="0" borderId="23" xfId="0" applyFont="1" applyFill="1" applyBorder="1" applyAlignment="1">
      <alignment horizontal="right" vertical="center" wrapText="1"/>
    </xf>
    <xf numFmtId="183" fontId="21" fillId="0" borderId="22" xfId="0" applyNumberFormat="1" applyFont="1" applyFill="1" applyBorder="1" applyAlignment="1">
      <alignment horizontal="right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56" xfId="0" applyNumberFormat="1" applyFont="1" applyFill="1" applyBorder="1" applyAlignment="1">
      <alignment horizontal="center" vertical="center" wrapText="1"/>
    </xf>
    <xf numFmtId="0" fontId="3" fillId="0" borderId="56" xfId="0" applyNumberFormat="1" applyFont="1" applyFill="1" applyBorder="1" applyAlignment="1">
      <alignment horizontal="center" vertical="center" wrapText="1"/>
    </xf>
    <xf numFmtId="183" fontId="21" fillId="0" borderId="19" xfId="0" applyNumberFormat="1" applyFont="1" applyFill="1" applyBorder="1" applyAlignment="1">
      <alignment horizontal="left" vertical="top" wrapText="1"/>
    </xf>
    <xf numFmtId="183" fontId="21" fillId="0" borderId="19" xfId="0" applyNumberFormat="1" applyFont="1" applyFill="1" applyBorder="1" applyAlignment="1">
      <alignment horizontal="right" vertical="top" wrapText="1"/>
    </xf>
    <xf numFmtId="183" fontId="3" fillId="0" borderId="0" xfId="0" applyNumberFormat="1" applyFont="1" applyFill="1" applyAlignment="1">
      <alignment/>
    </xf>
    <xf numFmtId="0" fontId="21" fillId="0" borderId="56" xfId="0" applyNumberFormat="1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left" vertical="top" wrapText="1"/>
    </xf>
    <xf numFmtId="183" fontId="21" fillId="0" borderId="10" xfId="0" applyNumberFormat="1" applyFont="1" applyFill="1" applyBorder="1" applyAlignment="1">
      <alignment horizontal="right" vertical="center" wrapText="1"/>
    </xf>
    <xf numFmtId="183" fontId="21" fillId="0" borderId="10" xfId="0" applyNumberFormat="1" applyFont="1" applyFill="1" applyBorder="1" applyAlignment="1">
      <alignment horizontal="right" vertical="top" wrapText="1"/>
    </xf>
    <xf numFmtId="0" fontId="3" fillId="37" borderId="57" xfId="0" applyNumberFormat="1" applyFont="1" applyFill="1" applyBorder="1" applyAlignment="1">
      <alignment horizontal="center" vertical="center" wrapText="1"/>
    </xf>
    <xf numFmtId="0" fontId="3" fillId="37" borderId="58" xfId="0" applyFont="1" applyFill="1" applyBorder="1" applyAlignment="1">
      <alignment horizontal="left" vertical="center" wrapText="1"/>
    </xf>
    <xf numFmtId="185" fontId="3" fillId="37" borderId="58" xfId="0" applyNumberFormat="1" applyFont="1" applyFill="1" applyBorder="1" applyAlignment="1">
      <alignment horizontal="right" vertical="center" wrapText="1"/>
    </xf>
    <xf numFmtId="0" fontId="3" fillId="37" borderId="58" xfId="0" applyFont="1" applyFill="1" applyBorder="1" applyAlignment="1">
      <alignment horizontal="right" vertical="center" wrapText="1"/>
    </xf>
    <xf numFmtId="185" fontId="3" fillId="37" borderId="59" xfId="0" applyNumberFormat="1" applyFont="1" applyFill="1" applyBorder="1" applyAlignment="1">
      <alignment horizontal="right" vertical="center" wrapText="1"/>
    </xf>
    <xf numFmtId="0" fontId="3" fillId="35" borderId="54" xfId="0" applyNumberFormat="1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left" vertical="center" wrapText="1"/>
    </xf>
    <xf numFmtId="185" fontId="3" fillId="35" borderId="30" xfId="0" applyNumberFormat="1" applyFont="1" applyFill="1" applyBorder="1" applyAlignment="1">
      <alignment horizontal="right" vertical="center" wrapText="1"/>
    </xf>
    <xf numFmtId="185" fontId="3" fillId="35" borderId="55" xfId="0" applyNumberFormat="1" applyFont="1" applyFill="1" applyBorder="1" applyAlignment="1">
      <alignment horizontal="right" vertical="center" wrapText="1"/>
    </xf>
    <xf numFmtId="1" fontId="3" fillId="35" borderId="30" xfId="0" applyNumberFormat="1" applyFont="1" applyFill="1" applyBorder="1" applyAlignment="1">
      <alignment horizontal="right" vertical="center" wrapText="1"/>
    </xf>
    <xf numFmtId="1" fontId="3" fillId="37" borderId="58" xfId="0" applyNumberFormat="1" applyFont="1" applyFill="1" applyBorder="1" applyAlignment="1">
      <alignment horizontal="right" vertical="center" wrapText="1"/>
    </xf>
    <xf numFmtId="2" fontId="3" fillId="37" borderId="34" xfId="0" applyNumberFormat="1" applyFont="1" applyFill="1" applyBorder="1" applyAlignment="1">
      <alignment horizontal="left" vertical="center"/>
    </xf>
    <xf numFmtId="185" fontId="21" fillId="0" borderId="10" xfId="0" applyNumberFormat="1" applyFont="1" applyFill="1" applyBorder="1" applyAlignment="1">
      <alignment horizontal="right"/>
    </xf>
    <xf numFmtId="185" fontId="21" fillId="0" borderId="21" xfId="0" applyNumberFormat="1" applyFont="1" applyFill="1" applyBorder="1" applyAlignment="1">
      <alignment horizontal="right"/>
    </xf>
    <xf numFmtId="185" fontId="3" fillId="36" borderId="34" xfId="0" applyNumberFormat="1" applyFont="1" applyFill="1" applyBorder="1" applyAlignment="1">
      <alignment horizontal="right"/>
    </xf>
    <xf numFmtId="2" fontId="3" fillId="39" borderId="34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right" vertical="top" wrapText="1"/>
    </xf>
    <xf numFmtId="0" fontId="3" fillId="0" borderId="23" xfId="0" applyFont="1" applyFill="1" applyBorder="1" applyAlignment="1">
      <alignment horizontal="right" vertical="top" wrapText="1"/>
    </xf>
    <xf numFmtId="0" fontId="22" fillId="0" borderId="6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2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3" fillId="0" borderId="61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0" fontId="3" fillId="0" borderId="56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2" fontId="3" fillId="0" borderId="62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" fontId="3" fillId="0" borderId="48" xfId="0" applyNumberFormat="1" applyFont="1" applyFill="1" applyBorder="1" applyAlignment="1">
      <alignment horizontal="center" vertical="top" wrapText="1"/>
    </xf>
    <xf numFmtId="0" fontId="23" fillId="0" borderId="63" xfId="0" applyFont="1" applyFill="1" applyBorder="1" applyAlignment="1">
      <alignment horizontal="center" vertical="top" wrapText="1"/>
    </xf>
    <xf numFmtId="0" fontId="23" fillId="0" borderId="64" xfId="0" applyFont="1" applyFill="1" applyBorder="1" applyAlignment="1">
      <alignment horizontal="center" vertical="top" wrapText="1"/>
    </xf>
    <xf numFmtId="185" fontId="3" fillId="0" borderId="20" xfId="0" applyNumberFormat="1" applyFont="1" applyFill="1" applyBorder="1" applyAlignment="1">
      <alignment horizontal="center" vertical="top" wrapText="1"/>
    </xf>
    <xf numFmtId="185" fontId="3" fillId="0" borderId="21" xfId="0" applyNumberFormat="1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/>
    </xf>
    <xf numFmtId="0" fontId="22" fillId="0" borderId="51" xfId="0" applyFont="1" applyFill="1" applyBorder="1" applyAlignment="1">
      <alignment horizontal="center"/>
    </xf>
    <xf numFmtId="0" fontId="22" fillId="0" borderId="66" xfId="0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 vertical="top" wrapText="1"/>
    </xf>
    <xf numFmtId="0" fontId="3" fillId="0" borderId="46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185" fontId="3" fillId="0" borderId="62" xfId="0" applyNumberFormat="1" applyFont="1" applyFill="1" applyBorder="1" applyAlignment="1">
      <alignment horizontal="center" vertical="center" wrapText="1"/>
    </xf>
    <xf numFmtId="185" fontId="3" fillId="0" borderId="67" xfId="0" applyNumberFormat="1" applyFont="1" applyFill="1" applyBorder="1" applyAlignment="1">
      <alignment horizontal="center" vertical="center" wrapText="1"/>
    </xf>
    <xf numFmtId="185" fontId="3" fillId="0" borderId="19" xfId="0" applyNumberFormat="1" applyFont="1" applyFill="1" applyBorder="1" applyAlignment="1">
      <alignment horizontal="center" vertical="top" wrapText="1"/>
    </xf>
    <xf numFmtId="185" fontId="3" fillId="0" borderId="24" xfId="0" applyNumberFormat="1" applyFont="1" applyFill="1" applyBorder="1" applyAlignment="1">
      <alignment horizontal="center" vertical="top" wrapText="1"/>
    </xf>
    <xf numFmtId="185" fontId="3" fillId="0" borderId="25" xfId="0" applyNumberFormat="1" applyFont="1" applyFill="1" applyBorder="1" applyAlignment="1">
      <alignment horizontal="center" vertical="top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62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3"/>
  <sheetViews>
    <sheetView tabSelected="1" workbookViewId="0" topLeftCell="A1">
      <selection activeCell="A4" sqref="A4:H4"/>
    </sheetView>
  </sheetViews>
  <sheetFormatPr defaultColWidth="9.140625" defaultRowHeight="15.75" customHeight="1"/>
  <cols>
    <col min="1" max="1" width="4.7109375" style="183" customWidth="1"/>
    <col min="2" max="2" width="25.8515625" style="5" customWidth="1"/>
    <col min="3" max="3" width="12.28125" style="2" customWidth="1"/>
    <col min="4" max="4" width="10.7109375" style="2" customWidth="1"/>
    <col min="5" max="5" width="8.421875" style="3" customWidth="1"/>
    <col min="6" max="6" width="10.8515625" style="4" customWidth="1"/>
    <col min="7" max="7" width="11.57421875" style="4" customWidth="1"/>
    <col min="8" max="8" width="12.421875" style="4" customWidth="1"/>
    <col min="9" max="9" width="9.140625" style="5" customWidth="1"/>
    <col min="10" max="10" width="10.57421875" style="5" bestFit="1" customWidth="1"/>
    <col min="11" max="11" width="11.28125" style="5" customWidth="1"/>
    <col min="12" max="12" width="9.140625" style="5" customWidth="1"/>
    <col min="13" max="13" width="11.140625" style="5" customWidth="1"/>
    <col min="14" max="16384" width="9.140625" style="5" customWidth="1"/>
  </cols>
  <sheetData>
    <row r="1" spans="1:8" ht="15.75" customHeight="1">
      <c r="A1" s="183" t="s">
        <v>62</v>
      </c>
      <c r="B1" s="1"/>
      <c r="H1" s="4" t="s">
        <v>109</v>
      </c>
    </row>
    <row r="2" spans="2:8" ht="15.75" customHeight="1">
      <c r="B2" s="1"/>
      <c r="H2" s="4" t="s">
        <v>110</v>
      </c>
    </row>
    <row r="3" ht="15.75" customHeight="1">
      <c r="B3" s="1"/>
    </row>
    <row r="4" spans="1:8" ht="15.75" customHeight="1">
      <c r="A4" s="476" t="s">
        <v>207</v>
      </c>
      <c r="B4" s="476"/>
      <c r="C4" s="476"/>
      <c r="D4" s="476"/>
      <c r="E4" s="476"/>
      <c r="F4" s="476"/>
      <c r="G4" s="476"/>
      <c r="H4" s="476"/>
    </row>
    <row r="5" ht="15.75" customHeight="1">
      <c r="B5" s="7"/>
    </row>
    <row r="6" spans="1:8" ht="15.75" customHeight="1">
      <c r="A6" s="477" t="s">
        <v>80</v>
      </c>
      <c r="B6" s="477"/>
      <c r="C6" s="477"/>
      <c r="D6" s="477"/>
      <c r="E6" s="477"/>
      <c r="F6" s="477"/>
      <c r="G6" s="477"/>
      <c r="H6" s="477"/>
    </row>
    <row r="7" spans="1:8" ht="15.75" customHeight="1">
      <c r="A7" s="478" t="s">
        <v>182</v>
      </c>
      <c r="B7" s="479"/>
      <c r="C7" s="479"/>
      <c r="D7" s="479"/>
      <c r="E7" s="479"/>
      <c r="F7" s="479"/>
      <c r="G7" s="479"/>
      <c r="H7" s="479"/>
    </row>
    <row r="8" spans="1:8" ht="15.75" customHeight="1">
      <c r="A8" s="479" t="s">
        <v>72</v>
      </c>
      <c r="B8" s="479"/>
      <c r="C8" s="479"/>
      <c r="D8" s="479"/>
      <c r="E8" s="479"/>
      <c r="F8" s="479"/>
      <c r="G8" s="479"/>
      <c r="H8" s="479"/>
    </row>
    <row r="9" ht="15.75" customHeight="1" thickBot="1"/>
    <row r="10" spans="1:8" ht="15.75" customHeight="1">
      <c r="A10" s="480" t="s">
        <v>73</v>
      </c>
      <c r="B10" s="483" t="s">
        <v>6</v>
      </c>
      <c r="C10" s="486" t="s">
        <v>74</v>
      </c>
      <c r="D10" s="486"/>
      <c r="E10" s="511" t="s">
        <v>0</v>
      </c>
      <c r="F10" s="511"/>
      <c r="G10" s="505" t="s">
        <v>1</v>
      </c>
      <c r="H10" s="506"/>
    </row>
    <row r="11" spans="1:8" ht="15.75" customHeight="1">
      <c r="A11" s="481"/>
      <c r="B11" s="484"/>
      <c r="C11" s="487"/>
      <c r="D11" s="487"/>
      <c r="E11" s="512"/>
      <c r="F11" s="512"/>
      <c r="G11" s="507" t="s">
        <v>3</v>
      </c>
      <c r="H11" s="494" t="s">
        <v>100</v>
      </c>
    </row>
    <row r="12" spans="1:8" ht="42" customHeight="1">
      <c r="A12" s="482"/>
      <c r="B12" s="485"/>
      <c r="C12" s="8" t="s">
        <v>97</v>
      </c>
      <c r="D12" s="8" t="s">
        <v>98</v>
      </c>
      <c r="E12" s="9" t="s">
        <v>99</v>
      </c>
      <c r="F12" s="10" t="s">
        <v>2</v>
      </c>
      <c r="G12" s="513"/>
      <c r="H12" s="495"/>
    </row>
    <row r="13" spans="1:8" s="15" customFormat="1" ht="16.5" customHeight="1" thickBot="1">
      <c r="A13" s="11">
        <v>1</v>
      </c>
      <c r="B13" s="12">
        <v>2</v>
      </c>
      <c r="C13" s="13">
        <v>3</v>
      </c>
      <c r="D13" s="14">
        <v>4</v>
      </c>
      <c r="E13" s="14">
        <v>5</v>
      </c>
      <c r="F13" s="14">
        <v>6</v>
      </c>
      <c r="G13" s="14">
        <v>7</v>
      </c>
      <c r="H13" s="316">
        <v>8</v>
      </c>
    </row>
    <row r="14" spans="1:8" ht="15.75" customHeight="1" thickBot="1">
      <c r="A14" s="496" t="s">
        <v>75</v>
      </c>
      <c r="B14" s="497"/>
      <c r="C14" s="497"/>
      <c r="D14" s="497"/>
      <c r="E14" s="497"/>
      <c r="F14" s="497"/>
      <c r="G14" s="497"/>
      <c r="H14" s="498"/>
    </row>
    <row r="15" spans="1:8" ht="15.75" customHeight="1">
      <c r="A15" s="424" t="s">
        <v>29</v>
      </c>
      <c r="B15" s="16" t="s">
        <v>7</v>
      </c>
      <c r="C15" s="17"/>
      <c r="D15" s="17"/>
      <c r="E15" s="17"/>
      <c r="F15" s="18"/>
      <c r="G15" s="18"/>
      <c r="H15" s="19"/>
    </row>
    <row r="16" spans="1:8" ht="15.75" customHeight="1">
      <c r="A16" s="184"/>
      <c r="B16" s="20" t="s">
        <v>49</v>
      </c>
      <c r="C16" s="21"/>
      <c r="D16" s="21"/>
      <c r="E16" s="21"/>
      <c r="F16" s="22"/>
      <c r="G16" s="22"/>
      <c r="H16" s="23"/>
    </row>
    <row r="17" spans="1:8" ht="15.75" customHeight="1">
      <c r="A17" s="182">
        <v>1</v>
      </c>
      <c r="B17" s="48" t="s">
        <v>27</v>
      </c>
      <c r="C17" s="39">
        <f>SUM(C18:C19)</f>
        <v>5322</v>
      </c>
      <c r="D17" s="39">
        <f>SUM(D18:D19)</f>
        <v>5.1499999999999995</v>
      </c>
      <c r="E17" s="71">
        <f>F17/C17*1000</f>
        <v>47.591506952273576</v>
      </c>
      <c r="F17" s="41">
        <f>SUM(F18:F19)</f>
        <v>253.28199999999998</v>
      </c>
      <c r="G17" s="41">
        <f>SUM(G18:G19)</f>
        <v>0</v>
      </c>
      <c r="H17" s="42">
        <f>SUM(H18:H19)</f>
        <v>253.28199999999998</v>
      </c>
    </row>
    <row r="18" spans="1:20" ht="15.75" customHeight="1">
      <c r="A18" s="422"/>
      <c r="B18" s="29" t="s">
        <v>87</v>
      </c>
      <c r="C18" s="30">
        <v>4022</v>
      </c>
      <c r="D18" s="30">
        <v>4.1</v>
      </c>
      <c r="E18" s="31">
        <f aca="true" t="shared" si="0" ref="E18:E23">F18/C18*1000</f>
        <v>38.21531576330184</v>
      </c>
      <c r="F18" s="32">
        <v>153.702</v>
      </c>
      <c r="G18" s="32"/>
      <c r="H18" s="33">
        <v>153.702</v>
      </c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</row>
    <row r="19" spans="1:15" ht="15.75" customHeight="1">
      <c r="A19" s="422"/>
      <c r="B19" s="29" t="s">
        <v>88</v>
      </c>
      <c r="C19" s="30">
        <v>1300</v>
      </c>
      <c r="D19" s="30">
        <v>1.05</v>
      </c>
      <c r="E19" s="31">
        <f t="shared" si="0"/>
        <v>76.6</v>
      </c>
      <c r="F19" s="32">
        <v>99.58</v>
      </c>
      <c r="G19" s="32"/>
      <c r="H19" s="33">
        <v>99.58</v>
      </c>
      <c r="J19" s="6"/>
      <c r="K19" s="6"/>
      <c r="L19" s="6"/>
      <c r="M19" s="6"/>
      <c r="N19" s="6"/>
      <c r="O19" s="6"/>
    </row>
    <row r="20" spans="1:8" ht="15.75" customHeight="1">
      <c r="A20" s="182">
        <v>2</v>
      </c>
      <c r="B20" s="48" t="s">
        <v>17</v>
      </c>
      <c r="C20" s="39">
        <f>SUM(C21:C23)</f>
        <v>16500</v>
      </c>
      <c r="D20" s="39">
        <f>SUM(D21:D23)</f>
        <v>50.9</v>
      </c>
      <c r="E20" s="40">
        <f t="shared" si="0"/>
        <v>33.587515151515156</v>
      </c>
      <c r="F20" s="41">
        <f>SUM(F21:F23)</f>
        <v>554.1940000000001</v>
      </c>
      <c r="G20" s="41">
        <f>SUM(G21:G23)</f>
        <v>146.08</v>
      </c>
      <c r="H20" s="42">
        <f>SUM(H21:H23)</f>
        <v>408.114</v>
      </c>
    </row>
    <row r="21" spans="1:8" ht="15.75" customHeight="1">
      <c r="A21" s="422"/>
      <c r="B21" s="43" t="s">
        <v>85</v>
      </c>
      <c r="C21" s="30">
        <v>1370</v>
      </c>
      <c r="D21" s="30">
        <v>3</v>
      </c>
      <c r="E21" s="31">
        <f t="shared" si="0"/>
        <v>33.08102189781022</v>
      </c>
      <c r="F21" s="32">
        <v>45.321</v>
      </c>
      <c r="G21" s="32"/>
      <c r="H21" s="33">
        <v>45.321</v>
      </c>
    </row>
    <row r="22" spans="1:8" ht="15.75" customHeight="1">
      <c r="A22" s="422"/>
      <c r="B22" s="29" t="s">
        <v>87</v>
      </c>
      <c r="C22" s="30">
        <v>13540</v>
      </c>
      <c r="D22" s="30">
        <v>43.9</v>
      </c>
      <c r="E22" s="31">
        <f t="shared" si="0"/>
        <v>31.253545051698673</v>
      </c>
      <c r="F22" s="32">
        <v>423.173</v>
      </c>
      <c r="G22" s="32">
        <v>146.08</v>
      </c>
      <c r="H22" s="33">
        <v>277.093</v>
      </c>
    </row>
    <row r="23" spans="1:8" ht="15.75" customHeight="1">
      <c r="A23" s="423"/>
      <c r="B23" s="51" t="s">
        <v>88</v>
      </c>
      <c r="C23" s="35">
        <v>1590</v>
      </c>
      <c r="D23" s="35">
        <v>4</v>
      </c>
      <c r="E23" s="52">
        <f t="shared" si="0"/>
        <v>53.89937106918239</v>
      </c>
      <c r="F23" s="36">
        <v>85.7</v>
      </c>
      <c r="G23" s="36"/>
      <c r="H23" s="37">
        <v>85.7</v>
      </c>
    </row>
    <row r="24" spans="1:8" ht="15.75" customHeight="1">
      <c r="A24" s="182">
        <v>3</v>
      </c>
      <c r="B24" s="48" t="s">
        <v>18</v>
      </c>
      <c r="C24" s="39">
        <f>SUM(C25:C25)</f>
        <v>100</v>
      </c>
      <c r="D24" s="39">
        <f>SUM(D25:D25)</f>
        <v>0.2</v>
      </c>
      <c r="E24" s="40">
        <f>F24/C24*1000</f>
        <v>19.599999999999998</v>
      </c>
      <c r="F24" s="41">
        <f>SUM(F25:F25)</f>
        <v>1.96</v>
      </c>
      <c r="G24" s="41">
        <f>SUM(G25:G25)</f>
        <v>1.96</v>
      </c>
      <c r="H24" s="42">
        <f>SUM(H25:H25)</f>
        <v>0</v>
      </c>
    </row>
    <row r="25" spans="1:8" ht="15.75" customHeight="1">
      <c r="A25" s="187"/>
      <c r="B25" s="53" t="s">
        <v>89</v>
      </c>
      <c r="C25" s="54">
        <v>100</v>
      </c>
      <c r="D25" s="54">
        <v>0.2</v>
      </c>
      <c r="E25" s="55">
        <f>F25/C25*1000</f>
        <v>19.599999999999998</v>
      </c>
      <c r="F25" s="56">
        <v>1.96</v>
      </c>
      <c r="G25" s="56">
        <v>1.96</v>
      </c>
      <c r="H25" s="57"/>
    </row>
    <row r="26" spans="1:8" ht="15.75" customHeight="1">
      <c r="A26" s="182">
        <v>4</v>
      </c>
      <c r="B26" s="48" t="s">
        <v>44</v>
      </c>
      <c r="C26" s="39">
        <f>SUM(C27:C27)</f>
        <v>40</v>
      </c>
      <c r="D26" s="39">
        <f>SUM(D27:D27)</f>
        <v>0.2</v>
      </c>
      <c r="E26" s="40">
        <f>F26/C26*1000</f>
        <v>1</v>
      </c>
      <c r="F26" s="41">
        <f>SUM(F27:F27)</f>
        <v>0.04</v>
      </c>
      <c r="G26" s="41">
        <f>SUM(G27:G27)</f>
        <v>0.04</v>
      </c>
      <c r="H26" s="42">
        <f>SUM(H27:H27)</f>
        <v>0</v>
      </c>
    </row>
    <row r="27" spans="1:8" ht="15.75" customHeight="1">
      <c r="A27" s="187"/>
      <c r="B27" s="53" t="s">
        <v>88</v>
      </c>
      <c r="C27" s="54">
        <v>40</v>
      </c>
      <c r="D27" s="54">
        <v>0.2</v>
      </c>
      <c r="E27" s="55">
        <f>F27/C27*1000</f>
        <v>1</v>
      </c>
      <c r="F27" s="56">
        <v>0.04</v>
      </c>
      <c r="G27" s="56">
        <v>0.04</v>
      </c>
      <c r="H27" s="57"/>
    </row>
    <row r="28" spans="1:8" ht="15.75" customHeight="1">
      <c r="A28" s="182">
        <v>5</v>
      </c>
      <c r="B28" s="48" t="s">
        <v>19</v>
      </c>
      <c r="C28" s="39">
        <f>SUM(C29:C31)</f>
        <v>1406</v>
      </c>
      <c r="D28" s="39">
        <f>SUM(D29:D31)</f>
        <v>1.958</v>
      </c>
      <c r="E28" s="40">
        <f aca="true" t="shared" si="1" ref="E28:E40">F28/C28*1000</f>
        <v>52.01991465149361</v>
      </c>
      <c r="F28" s="41">
        <f>SUM(F29:F31)</f>
        <v>73.14000000000001</v>
      </c>
      <c r="G28" s="41">
        <f>SUM(G29:G31)</f>
        <v>0</v>
      </c>
      <c r="H28" s="42">
        <f>SUM(H29:H31)</f>
        <v>73.14000000000001</v>
      </c>
    </row>
    <row r="29" spans="1:8" ht="15.75" customHeight="1">
      <c r="A29" s="189"/>
      <c r="B29" s="176" t="s">
        <v>85</v>
      </c>
      <c r="C29" s="74">
        <v>386</v>
      </c>
      <c r="D29" s="74">
        <v>0.658</v>
      </c>
      <c r="E29" s="62">
        <f t="shared" si="1"/>
        <v>24.196891191709845</v>
      </c>
      <c r="F29" s="75">
        <v>9.34</v>
      </c>
      <c r="G29" s="75"/>
      <c r="H29" s="76">
        <v>9.34</v>
      </c>
    </row>
    <row r="30" spans="1:8" ht="15.75" customHeight="1">
      <c r="A30" s="422"/>
      <c r="B30" s="43" t="s">
        <v>87</v>
      </c>
      <c r="C30" s="30">
        <v>650</v>
      </c>
      <c r="D30" s="30">
        <v>1</v>
      </c>
      <c r="E30" s="31">
        <f t="shared" si="1"/>
        <v>54.92307692307693</v>
      </c>
      <c r="F30" s="32">
        <v>35.7</v>
      </c>
      <c r="G30" s="32"/>
      <c r="H30" s="33">
        <v>35.7</v>
      </c>
    </row>
    <row r="31" spans="1:8" ht="15.75" customHeight="1">
      <c r="A31" s="423"/>
      <c r="B31" s="51" t="s">
        <v>88</v>
      </c>
      <c r="C31" s="35">
        <v>370</v>
      </c>
      <c r="D31" s="35">
        <v>0.3</v>
      </c>
      <c r="E31" s="52">
        <f t="shared" si="1"/>
        <v>75.94594594594595</v>
      </c>
      <c r="F31" s="36">
        <v>28.1</v>
      </c>
      <c r="G31" s="36"/>
      <c r="H31" s="37">
        <v>28.1</v>
      </c>
    </row>
    <row r="32" spans="1:8" s="64" customFormat="1" ht="15.75" customHeight="1">
      <c r="A32" s="182">
        <v>6</v>
      </c>
      <c r="B32" s="48" t="s">
        <v>65</v>
      </c>
      <c r="C32" s="39">
        <f>SUM(C33:C33)</f>
        <v>625</v>
      </c>
      <c r="D32" s="39">
        <f>SUM(D33:D33)</f>
        <v>0.31</v>
      </c>
      <c r="E32" s="40">
        <f t="shared" si="1"/>
        <v>5</v>
      </c>
      <c r="F32" s="41">
        <f>SUM(F33:F33)</f>
        <v>3.125</v>
      </c>
      <c r="G32" s="41">
        <f>SUM(G33:G33)</f>
        <v>0</v>
      </c>
      <c r="H32" s="42">
        <f>SUM(H33:H33)</f>
        <v>3.125</v>
      </c>
    </row>
    <row r="33" spans="1:8" ht="15.75" customHeight="1">
      <c r="A33" s="186"/>
      <c r="B33" s="59" t="s">
        <v>88</v>
      </c>
      <c r="C33" s="44">
        <v>625</v>
      </c>
      <c r="D33" s="44">
        <v>0.31</v>
      </c>
      <c r="E33" s="45">
        <f t="shared" si="1"/>
        <v>5</v>
      </c>
      <c r="F33" s="46">
        <v>3.125</v>
      </c>
      <c r="G33" s="46"/>
      <c r="H33" s="47">
        <v>3.125</v>
      </c>
    </row>
    <row r="34" spans="1:8" ht="15.75" customHeight="1">
      <c r="A34" s="182">
        <v>7</v>
      </c>
      <c r="B34" s="48" t="s">
        <v>150</v>
      </c>
      <c r="C34" s="39">
        <f>SUM(C35)</f>
        <v>36</v>
      </c>
      <c r="D34" s="39">
        <f>SUM(D35)</f>
        <v>0.2</v>
      </c>
      <c r="E34" s="40">
        <f t="shared" si="1"/>
        <v>23</v>
      </c>
      <c r="F34" s="41">
        <f>SUM(F35)</f>
        <v>0.828</v>
      </c>
      <c r="G34" s="41">
        <f>SUM(G35)</f>
        <v>0.828</v>
      </c>
      <c r="H34" s="42">
        <f>SUM(H35)</f>
        <v>0</v>
      </c>
    </row>
    <row r="35" spans="1:8" ht="15.75" customHeight="1">
      <c r="A35" s="186"/>
      <c r="B35" s="59" t="s">
        <v>88</v>
      </c>
      <c r="C35" s="44">
        <v>36</v>
      </c>
      <c r="D35" s="44">
        <v>0.2</v>
      </c>
      <c r="E35" s="45">
        <f t="shared" si="1"/>
        <v>23</v>
      </c>
      <c r="F35" s="46">
        <v>0.828</v>
      </c>
      <c r="G35" s="46">
        <v>0.828</v>
      </c>
      <c r="H35" s="47"/>
    </row>
    <row r="36" spans="1:8" s="64" customFormat="1" ht="15.75" customHeight="1">
      <c r="A36" s="182">
        <v>8</v>
      </c>
      <c r="B36" s="48" t="s">
        <v>46</v>
      </c>
      <c r="C36" s="39">
        <f>SUM(C37:C40)</f>
        <v>213</v>
      </c>
      <c r="D36" s="39">
        <f>SUM(D37:D40)</f>
        <v>4.050000000000001</v>
      </c>
      <c r="E36" s="40">
        <f t="shared" si="1"/>
        <v>36.262910798122064</v>
      </c>
      <c r="F36" s="41">
        <f>SUM(F37:F40)</f>
        <v>7.724</v>
      </c>
      <c r="G36" s="41">
        <f>SUM(G37:G40)</f>
        <v>5.914000000000001</v>
      </c>
      <c r="H36" s="42">
        <f>SUM(H37:H40)</f>
        <v>0.72</v>
      </c>
    </row>
    <row r="37" spans="1:8" ht="15.75" customHeight="1">
      <c r="A37" s="189"/>
      <c r="B37" s="176" t="s">
        <v>86</v>
      </c>
      <c r="C37" s="74">
        <v>36</v>
      </c>
      <c r="D37" s="74">
        <v>2</v>
      </c>
      <c r="E37" s="62">
        <f t="shared" si="1"/>
        <v>23.61111111111111</v>
      </c>
      <c r="F37" s="75">
        <v>0.85</v>
      </c>
      <c r="G37" s="75">
        <v>0.85</v>
      </c>
      <c r="H37" s="76"/>
    </row>
    <row r="38" spans="1:8" ht="15.75" customHeight="1">
      <c r="A38" s="189"/>
      <c r="B38" s="176" t="s">
        <v>88</v>
      </c>
      <c r="C38" s="74">
        <v>72</v>
      </c>
      <c r="D38" s="74">
        <v>0.2</v>
      </c>
      <c r="E38" s="62">
        <f t="shared" si="1"/>
        <v>47</v>
      </c>
      <c r="F38" s="75">
        <v>3.384</v>
      </c>
      <c r="G38" s="75">
        <v>3.384</v>
      </c>
      <c r="H38" s="76"/>
    </row>
    <row r="39" spans="1:8" ht="15.75" customHeight="1">
      <c r="A39" s="422"/>
      <c r="B39" s="43" t="s">
        <v>87</v>
      </c>
      <c r="C39" s="30">
        <v>65</v>
      </c>
      <c r="D39" s="30">
        <v>1.35</v>
      </c>
      <c r="E39" s="31">
        <f t="shared" si="1"/>
        <v>50.61538461538462</v>
      </c>
      <c r="F39" s="32">
        <v>3.29</v>
      </c>
      <c r="G39" s="32">
        <v>1.48</v>
      </c>
      <c r="H39" s="33">
        <v>0.72</v>
      </c>
    </row>
    <row r="40" spans="1:8" ht="15.75" customHeight="1">
      <c r="A40" s="184"/>
      <c r="B40" s="53" t="s">
        <v>89</v>
      </c>
      <c r="C40" s="54">
        <v>40</v>
      </c>
      <c r="D40" s="54">
        <v>0.5</v>
      </c>
      <c r="E40" s="55">
        <f t="shared" si="1"/>
        <v>5</v>
      </c>
      <c r="F40" s="56">
        <v>0.2</v>
      </c>
      <c r="G40" s="56">
        <v>0.2</v>
      </c>
      <c r="H40" s="57"/>
    </row>
    <row r="41" spans="1:8" ht="15.75" customHeight="1">
      <c r="A41" s="211" t="s">
        <v>149</v>
      </c>
      <c r="B41" s="212" t="s">
        <v>103</v>
      </c>
      <c r="C41" s="213">
        <f>C17+C20+C24+C26+C28+C36+C34+C32</f>
        <v>24242</v>
      </c>
      <c r="D41" s="213">
        <f>D17+D20+D24+D26+D28+D36+D34+D32</f>
        <v>62.968</v>
      </c>
      <c r="E41" s="213"/>
      <c r="F41" s="336">
        <f>F17+F20+F24+F26+F28+F36+F34+F32</f>
        <v>894.2930000000001</v>
      </c>
      <c r="G41" s="336">
        <f>G17+G20+G24+G26+G28+G36+G34+G32</f>
        <v>154.822</v>
      </c>
      <c r="H41" s="337">
        <f>H17+H20+H24+H26+H28+H36+H34+H32</f>
        <v>738.381</v>
      </c>
    </row>
    <row r="42" spans="1:8" ht="15.75" customHeight="1">
      <c r="A42" s="425"/>
      <c r="B42" s="65" t="s">
        <v>50</v>
      </c>
      <c r="C42" s="66"/>
      <c r="D42" s="66"/>
      <c r="E42" s="69"/>
      <c r="F42" s="67"/>
      <c r="G42" s="67"/>
      <c r="H42" s="68"/>
    </row>
    <row r="43" spans="1:8" ht="15.75" customHeight="1">
      <c r="A43" s="188">
        <v>1</v>
      </c>
      <c r="B43" s="60" t="s">
        <v>31</v>
      </c>
      <c r="C43" s="61">
        <f>SUM(C44:C49)</f>
        <v>14543</v>
      </c>
      <c r="D43" s="61">
        <f>SUM(D44:D49)</f>
        <v>56.699999999999996</v>
      </c>
      <c r="E43" s="70">
        <f aca="true" t="shared" si="2" ref="E43:E49">F43/C43*1000</f>
        <v>20.14714983153407</v>
      </c>
      <c r="F43" s="72">
        <f>SUM(F44:F49)</f>
        <v>293</v>
      </c>
      <c r="G43" s="72">
        <f>SUM(G44:G49)</f>
        <v>285.859</v>
      </c>
      <c r="H43" s="73">
        <f>SUM(H44:H49)</f>
        <v>2.931</v>
      </c>
    </row>
    <row r="44" spans="1:8" ht="15.75" customHeight="1">
      <c r="A44" s="422"/>
      <c r="B44" s="43" t="s">
        <v>85</v>
      </c>
      <c r="C44" s="30">
        <v>5571</v>
      </c>
      <c r="D44" s="30">
        <v>17.5</v>
      </c>
      <c r="E44" s="31">
        <f t="shared" si="2"/>
        <v>14.220427212349666</v>
      </c>
      <c r="F44" s="32">
        <v>79.222</v>
      </c>
      <c r="G44" s="32">
        <v>75.322</v>
      </c>
      <c r="H44" s="33"/>
    </row>
    <row r="45" spans="1:17" ht="15.75" customHeight="1">
      <c r="A45" s="422"/>
      <c r="B45" s="43" t="s">
        <v>86</v>
      </c>
      <c r="C45" s="30">
        <v>1650</v>
      </c>
      <c r="D45" s="30">
        <v>15</v>
      </c>
      <c r="E45" s="31">
        <f t="shared" si="2"/>
        <v>25.764848484848486</v>
      </c>
      <c r="F45" s="32">
        <v>42.512</v>
      </c>
      <c r="G45" s="32">
        <v>39.581</v>
      </c>
      <c r="H45" s="33">
        <v>2.931</v>
      </c>
      <c r="J45" s="6"/>
      <c r="K45" s="6"/>
      <c r="L45" s="6"/>
      <c r="M45" s="6"/>
      <c r="N45" s="6"/>
      <c r="O45" s="6"/>
      <c r="P45" s="6"/>
      <c r="Q45" s="361"/>
    </row>
    <row r="46" spans="1:17" ht="15.75" customHeight="1">
      <c r="A46" s="442"/>
      <c r="B46" s="43" t="s">
        <v>95</v>
      </c>
      <c r="C46" s="30">
        <v>765</v>
      </c>
      <c r="D46" s="30">
        <v>3</v>
      </c>
      <c r="E46" s="31">
        <f t="shared" si="2"/>
        <v>20</v>
      </c>
      <c r="F46" s="32">
        <v>15.3</v>
      </c>
      <c r="G46" s="32">
        <v>15.3</v>
      </c>
      <c r="H46" s="33"/>
      <c r="J46" s="6"/>
      <c r="K46" s="6"/>
      <c r="L46" s="6"/>
      <c r="M46" s="6"/>
      <c r="N46" s="6"/>
      <c r="O46" s="6"/>
      <c r="P46" s="6"/>
      <c r="Q46" s="361"/>
    </row>
    <row r="47" spans="1:8" ht="15.75" customHeight="1">
      <c r="A47" s="422"/>
      <c r="B47" s="43" t="s">
        <v>87</v>
      </c>
      <c r="C47" s="30">
        <v>964</v>
      </c>
      <c r="D47" s="30">
        <v>5.3</v>
      </c>
      <c r="E47" s="31">
        <f t="shared" si="2"/>
        <v>39.39107883817427</v>
      </c>
      <c r="F47" s="32">
        <v>37.973</v>
      </c>
      <c r="G47" s="32">
        <v>37.663</v>
      </c>
      <c r="H47" s="33"/>
    </row>
    <row r="48" spans="1:16" ht="15.75" customHeight="1">
      <c r="A48" s="422"/>
      <c r="B48" s="43" t="s">
        <v>88</v>
      </c>
      <c r="C48" s="30">
        <v>670</v>
      </c>
      <c r="D48" s="295">
        <v>1.8</v>
      </c>
      <c r="E48" s="31">
        <f t="shared" si="2"/>
        <v>17.402985074626866</v>
      </c>
      <c r="F48" s="32">
        <v>11.66</v>
      </c>
      <c r="G48" s="32">
        <v>11.66</v>
      </c>
      <c r="H48" s="33"/>
      <c r="J48" s="361"/>
      <c r="K48" s="361"/>
      <c r="L48" s="361"/>
      <c r="M48" s="6"/>
      <c r="N48" s="6"/>
      <c r="O48" s="6"/>
      <c r="P48" s="6"/>
    </row>
    <row r="49" spans="1:19" ht="15.75" customHeight="1">
      <c r="A49" s="423"/>
      <c r="B49" s="34" t="s">
        <v>89</v>
      </c>
      <c r="C49" s="35">
        <v>4923</v>
      </c>
      <c r="D49" s="419">
        <v>14.1</v>
      </c>
      <c r="E49" s="52">
        <f t="shared" si="2"/>
        <v>21.599228112939265</v>
      </c>
      <c r="F49" s="36">
        <v>106.333</v>
      </c>
      <c r="G49" s="36">
        <v>106.333</v>
      </c>
      <c r="H49" s="37"/>
      <c r="J49" s="361"/>
      <c r="K49" s="361"/>
      <c r="L49" s="361"/>
      <c r="M49" s="361"/>
      <c r="N49" s="361"/>
      <c r="O49" s="361"/>
      <c r="P49" s="361"/>
      <c r="Q49" s="361"/>
      <c r="R49" s="361"/>
      <c r="S49" s="361"/>
    </row>
    <row r="50" spans="1:19" ht="15.75" customHeight="1">
      <c r="A50" s="182">
        <v>2</v>
      </c>
      <c r="B50" s="48" t="s">
        <v>52</v>
      </c>
      <c r="C50" s="39">
        <f aca="true" t="shared" si="3" ref="C50:H50">SUM(C51:C51)</f>
        <v>48</v>
      </c>
      <c r="D50" s="39">
        <f t="shared" si="3"/>
        <v>2</v>
      </c>
      <c r="E50" s="40">
        <f t="shared" si="3"/>
        <v>36.875</v>
      </c>
      <c r="F50" s="41">
        <f t="shared" si="3"/>
        <v>1.77</v>
      </c>
      <c r="G50" s="41">
        <f t="shared" si="3"/>
        <v>1.77</v>
      </c>
      <c r="H50" s="42">
        <f t="shared" si="3"/>
        <v>0</v>
      </c>
      <c r="J50" s="361"/>
      <c r="K50" s="361"/>
      <c r="L50" s="361"/>
      <c r="M50" s="361"/>
      <c r="N50" s="361"/>
      <c r="O50" s="361"/>
      <c r="P50" s="361"/>
      <c r="Q50" s="361"/>
      <c r="R50" s="361"/>
      <c r="S50" s="361"/>
    </row>
    <row r="51" spans="1:19" ht="15.75" customHeight="1">
      <c r="A51" s="191"/>
      <c r="B51" s="59" t="s">
        <v>86</v>
      </c>
      <c r="C51" s="44">
        <v>48</v>
      </c>
      <c r="D51" s="44">
        <v>2</v>
      </c>
      <c r="E51" s="45">
        <f>F51/C51*1000</f>
        <v>36.875</v>
      </c>
      <c r="F51" s="46">
        <v>1.77</v>
      </c>
      <c r="G51" s="46">
        <v>1.77</v>
      </c>
      <c r="H51" s="47"/>
      <c r="J51" s="361"/>
      <c r="K51" s="361"/>
      <c r="L51" s="361"/>
      <c r="M51" s="361"/>
      <c r="N51" s="361"/>
      <c r="O51" s="361"/>
      <c r="P51" s="361"/>
      <c r="Q51" s="361"/>
      <c r="R51" s="361"/>
      <c r="S51" s="361"/>
    </row>
    <row r="52" spans="1:19" s="64" customFormat="1" ht="15.75" customHeight="1">
      <c r="A52" s="188">
        <v>3</v>
      </c>
      <c r="B52" s="60" t="s">
        <v>199</v>
      </c>
      <c r="C52" s="61">
        <f aca="true" t="shared" si="4" ref="C52:H52">SUM(C53:C53)</f>
        <v>496</v>
      </c>
      <c r="D52" s="61">
        <f t="shared" si="4"/>
        <v>0.5</v>
      </c>
      <c r="E52" s="70">
        <f t="shared" si="4"/>
        <v>19.795135135135133</v>
      </c>
      <c r="F52" s="72">
        <f t="shared" si="4"/>
        <v>1.14</v>
      </c>
      <c r="G52" s="72">
        <f t="shared" si="4"/>
        <v>1.14</v>
      </c>
      <c r="H52" s="73">
        <f t="shared" si="4"/>
        <v>0</v>
      </c>
      <c r="J52" s="452"/>
      <c r="K52" s="452"/>
      <c r="L52" s="452"/>
      <c r="M52" s="452"/>
      <c r="N52" s="452"/>
      <c r="O52" s="452"/>
      <c r="P52" s="452"/>
      <c r="Q52" s="452"/>
      <c r="R52" s="452"/>
      <c r="S52" s="452"/>
    </row>
    <row r="53" spans="1:19" ht="15.75" customHeight="1">
      <c r="A53" s="189"/>
      <c r="B53" s="176" t="s">
        <v>89</v>
      </c>
      <c r="C53" s="74">
        <v>496</v>
      </c>
      <c r="D53" s="74">
        <v>0.5</v>
      </c>
      <c r="E53" s="62">
        <f>SUM(E54:E54)</f>
        <v>19.795135135135133</v>
      </c>
      <c r="F53" s="75">
        <v>1.14</v>
      </c>
      <c r="G53" s="75">
        <v>1.14</v>
      </c>
      <c r="H53" s="76"/>
      <c r="J53" s="361"/>
      <c r="K53" s="361"/>
      <c r="L53" s="361"/>
      <c r="M53" s="361"/>
      <c r="N53" s="361"/>
      <c r="O53" s="361"/>
      <c r="P53" s="361"/>
      <c r="Q53" s="361"/>
      <c r="R53" s="361"/>
      <c r="S53" s="361"/>
    </row>
    <row r="54" spans="1:8" ht="15.75" customHeight="1">
      <c r="A54" s="182">
        <v>4</v>
      </c>
      <c r="B54" s="48" t="s">
        <v>140</v>
      </c>
      <c r="C54" s="39">
        <f>SUM(C55:C56)</f>
        <v>9250</v>
      </c>
      <c r="D54" s="39">
        <f>SUM(D55:D56)</f>
        <v>110</v>
      </c>
      <c r="E54" s="71">
        <f aca="true" t="shared" si="5" ref="E54:E75">F54/C54*1000</f>
        <v>19.795135135135133</v>
      </c>
      <c r="F54" s="41">
        <f>SUM(F55:F56)</f>
        <v>183.105</v>
      </c>
      <c r="G54" s="41">
        <f>SUM(G55:G56)</f>
        <v>159.685</v>
      </c>
      <c r="H54" s="42">
        <f>SUM(H55:H56)</f>
        <v>23.42</v>
      </c>
    </row>
    <row r="55" spans="1:8" ht="15.75" customHeight="1">
      <c r="A55" s="187"/>
      <c r="B55" s="53" t="s">
        <v>87</v>
      </c>
      <c r="C55" s="54">
        <v>8800</v>
      </c>
      <c r="D55" s="54">
        <v>100</v>
      </c>
      <c r="E55" s="420">
        <f t="shared" si="5"/>
        <v>17.99488636363636</v>
      </c>
      <c r="F55" s="56">
        <v>158.355</v>
      </c>
      <c r="G55" s="56">
        <v>134.935</v>
      </c>
      <c r="H55" s="57">
        <v>23.42</v>
      </c>
    </row>
    <row r="56" spans="1:8" ht="15.75" customHeight="1">
      <c r="A56" s="186"/>
      <c r="B56" s="59" t="s">
        <v>192</v>
      </c>
      <c r="C56" s="44">
        <v>450</v>
      </c>
      <c r="D56" s="44">
        <v>10</v>
      </c>
      <c r="E56" s="45">
        <f t="shared" si="5"/>
        <v>55</v>
      </c>
      <c r="F56" s="46">
        <v>24.75</v>
      </c>
      <c r="G56" s="46">
        <v>24.75</v>
      </c>
      <c r="H56" s="47"/>
    </row>
    <row r="57" spans="1:8" s="64" customFormat="1" ht="15.75" customHeight="1">
      <c r="A57" s="182">
        <v>5</v>
      </c>
      <c r="B57" s="48" t="s">
        <v>195</v>
      </c>
      <c r="C57" s="39">
        <f>SUM(C58)</f>
        <v>480</v>
      </c>
      <c r="D57" s="39">
        <f>SUM(D58)</f>
        <v>1.1</v>
      </c>
      <c r="E57" s="40">
        <f t="shared" si="5"/>
        <v>10.5</v>
      </c>
      <c r="F57" s="41">
        <f>SUM(F58)</f>
        <v>5.04</v>
      </c>
      <c r="G57" s="41">
        <f>SUM(G58)</f>
        <v>5.04</v>
      </c>
      <c r="H57" s="42">
        <f>SUM(H58)</f>
        <v>0</v>
      </c>
    </row>
    <row r="58" spans="1:8" ht="15.75" customHeight="1">
      <c r="A58" s="186"/>
      <c r="B58" s="59" t="s">
        <v>87</v>
      </c>
      <c r="C58" s="44">
        <v>480</v>
      </c>
      <c r="D58" s="44">
        <v>1.1</v>
      </c>
      <c r="E58" s="45">
        <f t="shared" si="5"/>
        <v>10.5</v>
      </c>
      <c r="F58" s="46">
        <v>5.04</v>
      </c>
      <c r="G58" s="46">
        <v>5.04</v>
      </c>
      <c r="H58" s="47"/>
    </row>
    <row r="59" spans="1:8" ht="15.75" customHeight="1">
      <c r="A59" s="182">
        <v>6</v>
      </c>
      <c r="B59" s="48" t="s">
        <v>196</v>
      </c>
      <c r="C59" s="39">
        <f>SUM(C60)</f>
        <v>360</v>
      </c>
      <c r="D59" s="39">
        <f>SUM(D60)</f>
        <v>2</v>
      </c>
      <c r="E59" s="40">
        <f aca="true" t="shared" si="6" ref="E59:E66">F59/C59*1000</f>
        <v>84.44444444444444</v>
      </c>
      <c r="F59" s="41">
        <f>SUM(F60)</f>
        <v>30.4</v>
      </c>
      <c r="G59" s="41">
        <f>SUM(G60)</f>
        <v>30.4</v>
      </c>
      <c r="H59" s="42">
        <f>SUM(H60)</f>
        <v>0</v>
      </c>
    </row>
    <row r="60" spans="1:8" ht="15.75" customHeight="1">
      <c r="A60" s="186"/>
      <c r="B60" s="59" t="s">
        <v>87</v>
      </c>
      <c r="C60" s="44">
        <v>360</v>
      </c>
      <c r="D60" s="44">
        <v>2</v>
      </c>
      <c r="E60" s="45">
        <f t="shared" si="6"/>
        <v>84.44444444444444</v>
      </c>
      <c r="F60" s="46">
        <v>30.4</v>
      </c>
      <c r="G60" s="46">
        <v>30.4</v>
      </c>
      <c r="H60" s="47"/>
    </row>
    <row r="61" spans="1:8" ht="15.75" customHeight="1">
      <c r="A61" s="182">
        <v>7</v>
      </c>
      <c r="B61" s="48" t="s">
        <v>197</v>
      </c>
      <c r="C61" s="39">
        <f>SUM(C62)</f>
        <v>480</v>
      </c>
      <c r="D61" s="39">
        <f>SUM(D62)</f>
        <v>3</v>
      </c>
      <c r="E61" s="40">
        <f t="shared" si="6"/>
        <v>17.5</v>
      </c>
      <c r="F61" s="41">
        <f>SUM(F62)</f>
        <v>8.4</v>
      </c>
      <c r="G61" s="41">
        <f>SUM(G62)</f>
        <v>8.4</v>
      </c>
      <c r="H61" s="42">
        <f>SUM(H62)</f>
        <v>0</v>
      </c>
    </row>
    <row r="62" spans="1:8" ht="15.75" customHeight="1">
      <c r="A62" s="186"/>
      <c r="B62" s="59" t="s">
        <v>87</v>
      </c>
      <c r="C62" s="44">
        <v>480</v>
      </c>
      <c r="D62" s="44">
        <v>3</v>
      </c>
      <c r="E62" s="45">
        <f t="shared" si="6"/>
        <v>17.5</v>
      </c>
      <c r="F62" s="46">
        <v>8.4</v>
      </c>
      <c r="G62" s="46">
        <v>8.4</v>
      </c>
      <c r="H62" s="47"/>
    </row>
    <row r="63" spans="1:8" ht="15.75" customHeight="1">
      <c r="A63" s="182">
        <v>8</v>
      </c>
      <c r="B63" s="48" t="s">
        <v>106</v>
      </c>
      <c r="C63" s="39">
        <f>SUM(C64:C66)</f>
        <v>2132</v>
      </c>
      <c r="D63" s="39">
        <f>SUM(D64:D66)</f>
        <v>22</v>
      </c>
      <c r="E63" s="71">
        <f t="shared" si="6"/>
        <v>12.795966228893057</v>
      </c>
      <c r="F63" s="41">
        <f>SUM(F64:F66)</f>
        <v>27.281</v>
      </c>
      <c r="G63" s="41">
        <f>SUM(G64:G66)</f>
        <v>25.951</v>
      </c>
      <c r="H63" s="42">
        <f>SUM(H64:H66)</f>
        <v>0</v>
      </c>
    </row>
    <row r="64" spans="1:8" ht="15.75" customHeight="1">
      <c r="A64" s="187"/>
      <c r="B64" s="53" t="s">
        <v>85</v>
      </c>
      <c r="C64" s="54">
        <v>852</v>
      </c>
      <c r="D64" s="54">
        <v>10</v>
      </c>
      <c r="E64" s="420">
        <f t="shared" si="6"/>
        <v>9.320422535211268</v>
      </c>
      <c r="F64" s="56">
        <v>7.941</v>
      </c>
      <c r="G64" s="56">
        <v>7.941</v>
      </c>
      <c r="H64" s="57"/>
    </row>
    <row r="65" spans="1:8" ht="15.75" customHeight="1">
      <c r="A65" s="448"/>
      <c r="B65" s="51" t="s">
        <v>95</v>
      </c>
      <c r="C65" s="35">
        <v>1080</v>
      </c>
      <c r="D65" s="35">
        <v>10</v>
      </c>
      <c r="E65" s="52">
        <f t="shared" si="6"/>
        <v>13.277777777777777</v>
      </c>
      <c r="F65" s="36">
        <v>14.34</v>
      </c>
      <c r="G65" s="36">
        <v>13.01</v>
      </c>
      <c r="H65" s="37"/>
    </row>
    <row r="66" spans="1:8" ht="15.75" customHeight="1">
      <c r="A66" s="186"/>
      <c r="B66" s="59" t="s">
        <v>87</v>
      </c>
      <c r="C66" s="44">
        <v>200</v>
      </c>
      <c r="D66" s="44">
        <v>2</v>
      </c>
      <c r="E66" s="45">
        <f t="shared" si="6"/>
        <v>25</v>
      </c>
      <c r="F66" s="46">
        <v>5</v>
      </c>
      <c r="G66" s="46">
        <v>5</v>
      </c>
      <c r="H66" s="47"/>
    </row>
    <row r="67" spans="1:8" ht="15.75" customHeight="1">
      <c r="A67" s="188">
        <v>9</v>
      </c>
      <c r="B67" s="60" t="s">
        <v>21</v>
      </c>
      <c r="C67" s="61">
        <f>SUM(C68:C68)</f>
        <v>245</v>
      </c>
      <c r="D67" s="61">
        <f>SUM(D68:D68)</f>
        <v>5.6</v>
      </c>
      <c r="E67" s="70">
        <f t="shared" si="5"/>
        <v>4.469387755102041</v>
      </c>
      <c r="F67" s="61">
        <f>SUM(F68:F68)</f>
        <v>1.095</v>
      </c>
      <c r="G67" s="61">
        <f>SUM(G68:G68)</f>
        <v>0.896</v>
      </c>
      <c r="H67" s="63">
        <f>SUM(H68:H68)</f>
        <v>0</v>
      </c>
    </row>
    <row r="68" spans="1:8" ht="15.75" customHeight="1">
      <c r="A68" s="186"/>
      <c r="B68" s="59" t="s">
        <v>88</v>
      </c>
      <c r="C68" s="44">
        <v>245</v>
      </c>
      <c r="D68" s="44">
        <v>5.6</v>
      </c>
      <c r="E68" s="45">
        <f t="shared" si="5"/>
        <v>4.469387755102041</v>
      </c>
      <c r="F68" s="46">
        <v>1.095</v>
      </c>
      <c r="G68" s="46">
        <v>0.896</v>
      </c>
      <c r="H68" s="47"/>
    </row>
    <row r="69" spans="1:8" ht="15.75" customHeight="1">
      <c r="A69" s="188">
        <v>10</v>
      </c>
      <c r="B69" s="60" t="s">
        <v>55</v>
      </c>
      <c r="C69" s="61">
        <f>SUM(C70:C73)</f>
        <v>3453</v>
      </c>
      <c r="D69" s="61">
        <f>SUM(D70:D73)</f>
        <v>710</v>
      </c>
      <c r="E69" s="70">
        <f t="shared" si="5"/>
        <v>26.178395598030697</v>
      </c>
      <c r="F69" s="72">
        <f>SUM(F70:F73)</f>
        <v>90.394</v>
      </c>
      <c r="G69" s="72">
        <f>SUM(G70:G73)</f>
        <v>85.694</v>
      </c>
      <c r="H69" s="73">
        <f>SUM(H70:H73)</f>
        <v>0</v>
      </c>
    </row>
    <row r="70" spans="1:8" ht="15.75" customHeight="1">
      <c r="A70" s="189"/>
      <c r="B70" s="176" t="s">
        <v>85</v>
      </c>
      <c r="C70" s="74">
        <v>888</v>
      </c>
      <c r="D70" s="74">
        <v>60</v>
      </c>
      <c r="E70" s="62">
        <f t="shared" si="5"/>
        <v>17.22972972972973</v>
      </c>
      <c r="F70" s="75">
        <v>15.3</v>
      </c>
      <c r="G70" s="75">
        <v>15</v>
      </c>
      <c r="H70" s="76"/>
    </row>
    <row r="71" spans="1:8" ht="15.75" customHeight="1">
      <c r="A71" s="423"/>
      <c r="B71" s="51" t="s">
        <v>87</v>
      </c>
      <c r="C71" s="35">
        <v>488</v>
      </c>
      <c r="D71" s="35">
        <v>150</v>
      </c>
      <c r="E71" s="31">
        <f t="shared" si="5"/>
        <v>67.99180327868852</v>
      </c>
      <c r="F71" s="36">
        <v>33.18</v>
      </c>
      <c r="G71" s="36">
        <v>33.18</v>
      </c>
      <c r="H71" s="37"/>
    </row>
    <row r="72" spans="1:8" ht="15.75" customHeight="1">
      <c r="A72" s="423"/>
      <c r="B72" s="51" t="s">
        <v>88</v>
      </c>
      <c r="C72" s="35">
        <v>400</v>
      </c>
      <c r="D72" s="35">
        <v>50</v>
      </c>
      <c r="E72" s="31">
        <f t="shared" si="5"/>
        <v>19.75</v>
      </c>
      <c r="F72" s="36">
        <v>7.9</v>
      </c>
      <c r="G72" s="36">
        <v>3.5</v>
      </c>
      <c r="H72" s="37"/>
    </row>
    <row r="73" spans="1:8" ht="15.75" customHeight="1">
      <c r="A73" s="186"/>
      <c r="B73" s="49" t="s">
        <v>89</v>
      </c>
      <c r="C73" s="44">
        <v>1677</v>
      </c>
      <c r="D73" s="44">
        <v>450</v>
      </c>
      <c r="E73" s="45">
        <f t="shared" si="5"/>
        <v>20.28264758497317</v>
      </c>
      <c r="F73" s="46">
        <v>34.014</v>
      </c>
      <c r="G73" s="46">
        <v>34.014</v>
      </c>
      <c r="H73" s="47"/>
    </row>
    <row r="74" spans="1:8" ht="15.75" customHeight="1">
      <c r="A74" s="188">
        <v>11</v>
      </c>
      <c r="B74" s="60" t="s">
        <v>113</v>
      </c>
      <c r="C74" s="61">
        <f>SUM(C75:C78)</f>
        <v>16536</v>
      </c>
      <c r="D74" s="61">
        <f>SUM(D75:D78)</f>
        <v>2819</v>
      </c>
      <c r="E74" s="70">
        <f t="shared" si="5"/>
        <v>21.735304789550074</v>
      </c>
      <c r="F74" s="72">
        <f>SUM(F75:F78)</f>
        <v>359.415</v>
      </c>
      <c r="G74" s="72">
        <f>SUM(G75:G78)</f>
        <v>326.761</v>
      </c>
      <c r="H74" s="73">
        <f>SUM(H75:H78)</f>
        <v>19.354</v>
      </c>
    </row>
    <row r="75" spans="1:8" ht="15.75" customHeight="1">
      <c r="A75" s="189"/>
      <c r="B75" s="176" t="s">
        <v>86</v>
      </c>
      <c r="C75" s="74">
        <v>4140</v>
      </c>
      <c r="D75" s="74">
        <v>740</v>
      </c>
      <c r="E75" s="62">
        <f t="shared" si="5"/>
        <v>9.044927536231883</v>
      </c>
      <c r="F75" s="75">
        <v>37.446</v>
      </c>
      <c r="G75" s="75">
        <v>29.957</v>
      </c>
      <c r="H75" s="76">
        <v>7.489</v>
      </c>
    </row>
    <row r="76" spans="1:8" ht="15.75" customHeight="1">
      <c r="A76" s="422"/>
      <c r="B76" s="43" t="s">
        <v>87</v>
      </c>
      <c r="C76" s="30">
        <v>7355</v>
      </c>
      <c r="D76" s="30">
        <v>1359</v>
      </c>
      <c r="E76" s="31">
        <f>F76/C76*1000</f>
        <v>29.841604350781783</v>
      </c>
      <c r="F76" s="32">
        <v>219.485</v>
      </c>
      <c r="G76" s="32">
        <v>215.085</v>
      </c>
      <c r="H76" s="33"/>
    </row>
    <row r="77" spans="1:8" ht="15.75" customHeight="1">
      <c r="A77" s="423"/>
      <c r="B77" s="51" t="s">
        <v>88</v>
      </c>
      <c r="C77" s="35">
        <v>1285</v>
      </c>
      <c r="D77" s="35">
        <v>230</v>
      </c>
      <c r="E77" s="31">
        <f aca="true" t="shared" si="7" ref="E77:E117">F77/C77*1000</f>
        <v>25.015564202334634</v>
      </c>
      <c r="F77" s="36">
        <v>32.145</v>
      </c>
      <c r="G77" s="36">
        <v>14.2</v>
      </c>
      <c r="H77" s="37">
        <v>9.045</v>
      </c>
    </row>
    <row r="78" spans="1:8" ht="15.75" customHeight="1">
      <c r="A78" s="186"/>
      <c r="B78" s="49" t="s">
        <v>89</v>
      </c>
      <c r="C78" s="44">
        <v>3756</v>
      </c>
      <c r="D78" s="44">
        <v>490</v>
      </c>
      <c r="E78" s="45">
        <f t="shared" si="7"/>
        <v>18.72710330138445</v>
      </c>
      <c r="F78" s="46">
        <v>70.339</v>
      </c>
      <c r="G78" s="46">
        <v>67.519</v>
      </c>
      <c r="H78" s="47">
        <v>2.82</v>
      </c>
    </row>
    <row r="79" spans="1:8" s="64" customFormat="1" ht="15.75" customHeight="1">
      <c r="A79" s="182">
        <v>12</v>
      </c>
      <c r="B79" s="38" t="s">
        <v>32</v>
      </c>
      <c r="C79" s="39">
        <f>SUM(C80:C84)</f>
        <v>4900</v>
      </c>
      <c r="D79" s="39">
        <f>SUM(D80:D84)</f>
        <v>840</v>
      </c>
      <c r="E79" s="40">
        <f t="shared" si="7"/>
        <v>20.269795918367347</v>
      </c>
      <c r="F79" s="41">
        <f>SUM(F80:F84)</f>
        <v>99.322</v>
      </c>
      <c r="G79" s="41">
        <f>SUM(G80:G84)</f>
        <v>72.27199999999999</v>
      </c>
      <c r="H79" s="42">
        <f>SUM(H80:H84)</f>
        <v>0.35</v>
      </c>
    </row>
    <row r="80" spans="1:8" ht="15.75" customHeight="1">
      <c r="A80" s="190"/>
      <c r="B80" s="29" t="s">
        <v>95</v>
      </c>
      <c r="C80" s="30">
        <v>450</v>
      </c>
      <c r="D80" s="30">
        <v>100</v>
      </c>
      <c r="E80" s="31">
        <f t="shared" si="7"/>
        <v>18.88888888888889</v>
      </c>
      <c r="F80" s="32">
        <v>8.5</v>
      </c>
      <c r="G80" s="32">
        <v>8.5</v>
      </c>
      <c r="H80" s="33"/>
    </row>
    <row r="81" spans="1:8" ht="15.75" customHeight="1">
      <c r="A81" s="187"/>
      <c r="B81" s="139" t="s">
        <v>86</v>
      </c>
      <c r="C81" s="54">
        <v>600</v>
      </c>
      <c r="D81" s="54">
        <v>140</v>
      </c>
      <c r="E81" s="31">
        <f t="shared" si="7"/>
        <v>5.843333333333333</v>
      </c>
      <c r="F81" s="56">
        <v>3.506</v>
      </c>
      <c r="G81" s="56">
        <v>3.156</v>
      </c>
      <c r="H81" s="57">
        <v>0.35</v>
      </c>
    </row>
    <row r="82" spans="1:8" ht="15.75" customHeight="1">
      <c r="A82" s="423"/>
      <c r="B82" s="34" t="s">
        <v>87</v>
      </c>
      <c r="C82" s="35">
        <v>1680</v>
      </c>
      <c r="D82" s="35">
        <v>250</v>
      </c>
      <c r="E82" s="52">
        <f t="shared" si="7"/>
        <v>16.2</v>
      </c>
      <c r="F82" s="36">
        <v>27.216</v>
      </c>
      <c r="G82" s="36">
        <v>27.216</v>
      </c>
      <c r="H82" s="37"/>
    </row>
    <row r="83" spans="1:8" ht="15.75" customHeight="1">
      <c r="A83" s="423"/>
      <c r="B83" s="34" t="s">
        <v>88</v>
      </c>
      <c r="C83" s="35">
        <v>1570</v>
      </c>
      <c r="D83" s="35">
        <v>250</v>
      </c>
      <c r="E83" s="52">
        <f t="shared" si="7"/>
        <v>22.993630573248407</v>
      </c>
      <c r="F83" s="36">
        <v>36.1</v>
      </c>
      <c r="G83" s="36">
        <v>9.4</v>
      </c>
      <c r="H83" s="37"/>
    </row>
    <row r="84" spans="1:8" ht="15.75" customHeight="1">
      <c r="A84" s="186"/>
      <c r="B84" s="49" t="s">
        <v>89</v>
      </c>
      <c r="C84" s="44">
        <v>600</v>
      </c>
      <c r="D84" s="44">
        <v>100</v>
      </c>
      <c r="E84" s="45">
        <f t="shared" si="7"/>
        <v>40</v>
      </c>
      <c r="F84" s="46">
        <v>24</v>
      </c>
      <c r="G84" s="46">
        <v>24</v>
      </c>
      <c r="H84" s="47"/>
    </row>
    <row r="85" spans="1:8" ht="15.75" customHeight="1">
      <c r="A85" s="188">
        <v>13</v>
      </c>
      <c r="B85" s="60" t="s">
        <v>33</v>
      </c>
      <c r="C85" s="61">
        <f>SUM(C86:C89)</f>
        <v>3983</v>
      </c>
      <c r="D85" s="61">
        <f>SUM(D86:D89)</f>
        <v>667</v>
      </c>
      <c r="E85" s="70">
        <f t="shared" si="7"/>
        <v>18.47024855636455</v>
      </c>
      <c r="F85" s="72">
        <f>SUM(F86:F89)</f>
        <v>73.56700000000001</v>
      </c>
      <c r="G85" s="72">
        <f>SUM(G86:G89)</f>
        <v>64.154</v>
      </c>
      <c r="H85" s="73">
        <f>SUM(H86:H89)</f>
        <v>0</v>
      </c>
    </row>
    <row r="86" spans="1:8" ht="15.75" customHeight="1">
      <c r="A86" s="190"/>
      <c r="B86" s="43" t="s">
        <v>85</v>
      </c>
      <c r="C86" s="30">
        <v>736</v>
      </c>
      <c r="D86" s="30">
        <v>67</v>
      </c>
      <c r="E86" s="31">
        <f t="shared" si="7"/>
        <v>7.903532608695652</v>
      </c>
      <c r="F86" s="32">
        <v>5.817</v>
      </c>
      <c r="G86" s="32">
        <v>5.604</v>
      </c>
      <c r="H86" s="33"/>
    </row>
    <row r="87" spans="1:8" ht="15.75" customHeight="1">
      <c r="A87" s="187"/>
      <c r="B87" s="53" t="s">
        <v>86</v>
      </c>
      <c r="C87" s="54">
        <v>660</v>
      </c>
      <c r="D87" s="54">
        <v>250</v>
      </c>
      <c r="E87" s="62">
        <f t="shared" si="7"/>
        <v>17.272727272727273</v>
      </c>
      <c r="F87" s="56">
        <v>11.4</v>
      </c>
      <c r="G87" s="56">
        <v>11.4</v>
      </c>
      <c r="H87" s="57"/>
    </row>
    <row r="88" spans="1:8" ht="15.75" customHeight="1">
      <c r="A88" s="423"/>
      <c r="B88" s="51" t="s">
        <v>95</v>
      </c>
      <c r="C88" s="35">
        <v>1275</v>
      </c>
      <c r="D88" s="35">
        <v>100</v>
      </c>
      <c r="E88" s="31">
        <f t="shared" si="7"/>
        <v>16.980392156862745</v>
      </c>
      <c r="F88" s="36">
        <v>21.65</v>
      </c>
      <c r="G88" s="36">
        <v>21.65</v>
      </c>
      <c r="H88" s="37"/>
    </row>
    <row r="89" spans="1:8" ht="15.75" customHeight="1">
      <c r="A89" s="186"/>
      <c r="B89" s="59" t="s">
        <v>88</v>
      </c>
      <c r="C89" s="44">
        <v>1312</v>
      </c>
      <c r="D89" s="44">
        <v>250</v>
      </c>
      <c r="E89" s="45">
        <f t="shared" si="7"/>
        <v>26.448170731707318</v>
      </c>
      <c r="F89" s="46">
        <v>34.7</v>
      </c>
      <c r="G89" s="46">
        <v>25.5</v>
      </c>
      <c r="H89" s="47"/>
    </row>
    <row r="90" spans="1:8" ht="15.75" customHeight="1">
      <c r="A90" s="188">
        <v>14</v>
      </c>
      <c r="B90" s="60" t="s">
        <v>22</v>
      </c>
      <c r="C90" s="61">
        <f>SUM(C91:C94)</f>
        <v>2673</v>
      </c>
      <c r="D90" s="61">
        <f>SUM(D91:D94)</f>
        <v>607</v>
      </c>
      <c r="E90" s="62">
        <f t="shared" si="7"/>
        <v>24.12495323606435</v>
      </c>
      <c r="F90" s="72">
        <f>SUM(F91:F94)</f>
        <v>64.486</v>
      </c>
      <c r="G90" s="72">
        <f>SUM(G91:G94)</f>
        <v>60.228</v>
      </c>
      <c r="H90" s="73">
        <f>SUM(H91:H94)</f>
        <v>3.7</v>
      </c>
    </row>
    <row r="91" spans="1:8" ht="15.75" customHeight="1">
      <c r="A91" s="422"/>
      <c r="B91" s="43" t="s">
        <v>95</v>
      </c>
      <c r="C91" s="30">
        <v>390</v>
      </c>
      <c r="D91" s="30">
        <v>45</v>
      </c>
      <c r="E91" s="31">
        <f t="shared" si="7"/>
        <v>12.897435897435898</v>
      </c>
      <c r="F91" s="32">
        <v>5.03</v>
      </c>
      <c r="G91" s="32">
        <v>4.5</v>
      </c>
      <c r="H91" s="33"/>
    </row>
    <row r="92" spans="1:8" ht="15.75" customHeight="1">
      <c r="A92" s="422"/>
      <c r="B92" s="43" t="s">
        <v>87</v>
      </c>
      <c r="C92" s="30">
        <v>52</v>
      </c>
      <c r="D92" s="30">
        <v>10</v>
      </c>
      <c r="E92" s="31">
        <f t="shared" si="7"/>
        <v>21.153846153846153</v>
      </c>
      <c r="F92" s="32">
        <v>1.1</v>
      </c>
      <c r="G92" s="32">
        <v>1.1</v>
      </c>
      <c r="H92" s="33"/>
    </row>
    <row r="93" spans="1:8" ht="15.75" customHeight="1">
      <c r="A93" s="423"/>
      <c r="B93" s="51" t="s">
        <v>88</v>
      </c>
      <c r="C93" s="35">
        <v>25</v>
      </c>
      <c r="D93" s="35">
        <v>2</v>
      </c>
      <c r="E93" s="31">
        <f t="shared" si="7"/>
        <v>12</v>
      </c>
      <c r="F93" s="36">
        <v>0.3</v>
      </c>
      <c r="G93" s="36">
        <v>0.3</v>
      </c>
      <c r="H93" s="37"/>
    </row>
    <row r="94" spans="1:8" ht="15.75" customHeight="1">
      <c r="A94" s="186"/>
      <c r="B94" s="49" t="s">
        <v>89</v>
      </c>
      <c r="C94" s="44">
        <v>2206</v>
      </c>
      <c r="D94" s="44">
        <v>550</v>
      </c>
      <c r="E94" s="45">
        <f t="shared" si="7"/>
        <v>26.317316409791477</v>
      </c>
      <c r="F94" s="46">
        <v>58.056</v>
      </c>
      <c r="G94" s="46">
        <v>54.328</v>
      </c>
      <c r="H94" s="47">
        <v>3.7</v>
      </c>
    </row>
    <row r="95" spans="1:8" s="64" customFormat="1" ht="15.75" customHeight="1">
      <c r="A95" s="182">
        <v>15</v>
      </c>
      <c r="B95" s="48" t="s">
        <v>56</v>
      </c>
      <c r="C95" s="39">
        <f>SUM(C96:C101)</f>
        <v>92110.5</v>
      </c>
      <c r="D95" s="39">
        <f>SUM(D96:D101)</f>
        <v>19296</v>
      </c>
      <c r="E95" s="40">
        <f t="shared" si="7"/>
        <v>15.34846733000038</v>
      </c>
      <c r="F95" s="41">
        <f>SUM(F96:F101)</f>
        <v>1413.755</v>
      </c>
      <c r="G95" s="41">
        <f>SUM(G96:G101)</f>
        <v>1369.5639999999999</v>
      </c>
      <c r="H95" s="42">
        <f>SUM(H96:H101)</f>
        <v>14.966999999999999</v>
      </c>
    </row>
    <row r="96" spans="1:8" ht="15.75" customHeight="1">
      <c r="A96" s="422"/>
      <c r="B96" s="43" t="s">
        <v>85</v>
      </c>
      <c r="C96" s="30">
        <v>1056</v>
      </c>
      <c r="D96" s="30">
        <v>250</v>
      </c>
      <c r="E96" s="31">
        <f t="shared" si="7"/>
        <v>12.860795454545455</v>
      </c>
      <c r="F96" s="32">
        <v>13.581</v>
      </c>
      <c r="G96" s="32">
        <v>13.5</v>
      </c>
      <c r="H96" s="33"/>
    </row>
    <row r="97" spans="1:8" ht="15.75" customHeight="1">
      <c r="A97" s="422"/>
      <c r="B97" s="43" t="s">
        <v>86</v>
      </c>
      <c r="C97" s="30">
        <v>2615</v>
      </c>
      <c r="D97" s="30">
        <v>800</v>
      </c>
      <c r="E97" s="31">
        <f t="shared" si="7"/>
        <v>11.890630975143404</v>
      </c>
      <c r="F97" s="32">
        <v>31.094</v>
      </c>
      <c r="G97" s="32">
        <v>29.727</v>
      </c>
      <c r="H97" s="33">
        <v>1.367</v>
      </c>
    </row>
    <row r="98" spans="1:8" ht="15.75" customHeight="1">
      <c r="A98" s="422"/>
      <c r="B98" s="43" t="s">
        <v>95</v>
      </c>
      <c r="C98" s="30">
        <v>6480</v>
      </c>
      <c r="D98" s="30">
        <v>1706</v>
      </c>
      <c r="E98" s="31">
        <f t="shared" si="7"/>
        <v>15.745370370370372</v>
      </c>
      <c r="F98" s="32">
        <v>102.03</v>
      </c>
      <c r="G98" s="32">
        <v>99.47</v>
      </c>
      <c r="H98" s="33"/>
    </row>
    <row r="99" spans="1:8" ht="15.75" customHeight="1">
      <c r="A99" s="422"/>
      <c r="B99" s="43" t="s">
        <v>87</v>
      </c>
      <c r="C99" s="30">
        <v>7420</v>
      </c>
      <c r="D99" s="30">
        <v>1500</v>
      </c>
      <c r="E99" s="31">
        <f t="shared" si="7"/>
        <v>15.919137466307278</v>
      </c>
      <c r="F99" s="32">
        <v>118.12</v>
      </c>
      <c r="G99" s="32">
        <v>118.12</v>
      </c>
      <c r="H99" s="33"/>
    </row>
    <row r="100" spans="1:8" ht="15.75" customHeight="1">
      <c r="A100" s="423"/>
      <c r="B100" s="51" t="s">
        <v>88</v>
      </c>
      <c r="C100" s="35">
        <v>702.5</v>
      </c>
      <c r="D100" s="35">
        <v>145</v>
      </c>
      <c r="E100" s="31">
        <f t="shared" si="7"/>
        <v>25.90747330960854</v>
      </c>
      <c r="F100" s="36">
        <v>18.2</v>
      </c>
      <c r="G100" s="36">
        <v>8.4</v>
      </c>
      <c r="H100" s="37"/>
    </row>
    <row r="101" spans="1:8" ht="15.75" customHeight="1">
      <c r="A101" s="186"/>
      <c r="B101" s="49" t="s">
        <v>89</v>
      </c>
      <c r="C101" s="44">
        <v>73837</v>
      </c>
      <c r="D101" s="44">
        <v>14895</v>
      </c>
      <c r="E101" s="45">
        <f t="shared" si="7"/>
        <v>15.313867031434105</v>
      </c>
      <c r="F101" s="46">
        <v>1130.73</v>
      </c>
      <c r="G101" s="46">
        <v>1100.347</v>
      </c>
      <c r="H101" s="47">
        <v>13.6</v>
      </c>
    </row>
    <row r="102" spans="1:8" ht="15.75" customHeight="1">
      <c r="A102" s="182">
        <v>16</v>
      </c>
      <c r="B102" s="48" t="s">
        <v>164</v>
      </c>
      <c r="C102" s="39">
        <f>SUM(C103)</f>
        <v>1325</v>
      </c>
      <c r="D102" s="39">
        <f>SUM(D103)</f>
        <v>4.2</v>
      </c>
      <c r="E102" s="40">
        <f t="shared" si="7"/>
        <v>19.595471698113204</v>
      </c>
      <c r="F102" s="41">
        <f>SUM(F103)</f>
        <v>25.964</v>
      </c>
      <c r="G102" s="41">
        <f>SUM(G103)</f>
        <v>25.964</v>
      </c>
      <c r="H102" s="42">
        <f>SUM(H103)</f>
        <v>0</v>
      </c>
    </row>
    <row r="103" spans="1:8" ht="15.75" customHeight="1">
      <c r="A103" s="186"/>
      <c r="B103" s="59" t="s">
        <v>87</v>
      </c>
      <c r="C103" s="44">
        <v>1325</v>
      </c>
      <c r="D103" s="44">
        <v>4.2</v>
      </c>
      <c r="E103" s="45">
        <f t="shared" si="7"/>
        <v>19.595471698113204</v>
      </c>
      <c r="F103" s="46">
        <v>25.964</v>
      </c>
      <c r="G103" s="46">
        <v>25.964</v>
      </c>
      <c r="H103" s="47"/>
    </row>
    <row r="104" spans="1:8" ht="15.75" customHeight="1">
      <c r="A104" s="188">
        <v>17</v>
      </c>
      <c r="B104" s="60" t="s">
        <v>34</v>
      </c>
      <c r="C104" s="61">
        <f>SUM(C105:C105)</f>
        <v>40</v>
      </c>
      <c r="D104" s="61">
        <f>SUM(D105:D105)</f>
        <v>15</v>
      </c>
      <c r="E104" s="70">
        <f t="shared" si="7"/>
        <v>14.000000000000002</v>
      </c>
      <c r="F104" s="72">
        <f>SUM(F105:F105)</f>
        <v>0.56</v>
      </c>
      <c r="G104" s="72">
        <f>SUM(G105:G105)</f>
        <v>0.56</v>
      </c>
      <c r="H104" s="73">
        <f>SUM(H105:H105)</f>
        <v>0</v>
      </c>
    </row>
    <row r="105" spans="1:8" ht="15.75" customHeight="1">
      <c r="A105" s="186"/>
      <c r="B105" s="59" t="s">
        <v>87</v>
      </c>
      <c r="C105" s="44">
        <v>40</v>
      </c>
      <c r="D105" s="44">
        <v>15</v>
      </c>
      <c r="E105" s="45">
        <f t="shared" si="7"/>
        <v>14.000000000000002</v>
      </c>
      <c r="F105" s="46">
        <v>0.56</v>
      </c>
      <c r="G105" s="46">
        <v>0.56</v>
      </c>
      <c r="H105" s="47"/>
    </row>
    <row r="106" spans="1:8" ht="15.75" customHeight="1">
      <c r="A106" s="188">
        <v>18</v>
      </c>
      <c r="B106" s="60" t="s">
        <v>23</v>
      </c>
      <c r="C106" s="61">
        <f>SUM(C107:C108)</f>
        <v>1003</v>
      </c>
      <c r="D106" s="61">
        <f>SUM(D107:D108)</f>
        <v>198</v>
      </c>
      <c r="E106" s="70">
        <f t="shared" si="7"/>
        <v>15.529411764705884</v>
      </c>
      <c r="F106" s="72">
        <f>SUM(F107:F108)</f>
        <v>15.576</v>
      </c>
      <c r="G106" s="72">
        <f>SUM(G107:G108)</f>
        <v>15.375</v>
      </c>
      <c r="H106" s="73">
        <f>SUM(H107:H108)</f>
        <v>0</v>
      </c>
    </row>
    <row r="107" spans="1:8" ht="15.75" customHeight="1">
      <c r="A107" s="187"/>
      <c r="B107" s="53" t="s">
        <v>85</v>
      </c>
      <c r="C107" s="54">
        <v>248</v>
      </c>
      <c r="D107" s="54">
        <v>5</v>
      </c>
      <c r="E107" s="55">
        <f t="shared" si="7"/>
        <v>0.4475806451612903</v>
      </c>
      <c r="F107" s="56">
        <v>0.111</v>
      </c>
      <c r="G107" s="56">
        <v>0.11</v>
      </c>
      <c r="H107" s="57"/>
    </row>
    <row r="108" spans="1:8" ht="15" customHeight="1">
      <c r="A108" s="423"/>
      <c r="B108" s="51" t="s">
        <v>87</v>
      </c>
      <c r="C108" s="35">
        <v>755</v>
      </c>
      <c r="D108" s="35">
        <v>193</v>
      </c>
      <c r="E108" s="52">
        <f t="shared" si="7"/>
        <v>20.483443708609272</v>
      </c>
      <c r="F108" s="36">
        <v>15.465</v>
      </c>
      <c r="G108" s="36">
        <v>15.265</v>
      </c>
      <c r="H108" s="37"/>
    </row>
    <row r="109" spans="1:8" ht="15" customHeight="1">
      <c r="A109" s="182">
        <v>19</v>
      </c>
      <c r="B109" s="166" t="s">
        <v>24</v>
      </c>
      <c r="C109" s="167">
        <f>SUM(C110:C113)</f>
        <v>1069</v>
      </c>
      <c r="D109" s="167">
        <f>SUM(D110:D113)</f>
        <v>1.4100000000000001</v>
      </c>
      <c r="E109" s="177">
        <f t="shared" si="7"/>
        <v>10.926099158091676</v>
      </c>
      <c r="F109" s="41">
        <f>SUM(F110:F113)</f>
        <v>11.68</v>
      </c>
      <c r="G109" s="41">
        <f>SUM(G110:G113)</f>
        <v>11.68</v>
      </c>
      <c r="H109" s="42">
        <f>SUM(H110:H113)</f>
        <v>0</v>
      </c>
    </row>
    <row r="110" spans="1:8" ht="15" customHeight="1">
      <c r="A110" s="190"/>
      <c r="B110" s="450" t="s">
        <v>95</v>
      </c>
      <c r="C110" s="427">
        <v>45</v>
      </c>
      <c r="D110" s="427">
        <v>0.1</v>
      </c>
      <c r="E110" s="451">
        <f t="shared" si="7"/>
        <v>2.444444444444444</v>
      </c>
      <c r="F110" s="32">
        <v>0.11</v>
      </c>
      <c r="G110" s="32">
        <v>0.11</v>
      </c>
      <c r="H110" s="33"/>
    </row>
    <row r="111" spans="1:8" ht="15" customHeight="1">
      <c r="A111" s="190"/>
      <c r="B111" s="450" t="s">
        <v>87</v>
      </c>
      <c r="C111" s="427">
        <v>368</v>
      </c>
      <c r="D111" s="427">
        <v>0.8</v>
      </c>
      <c r="E111" s="451">
        <f t="shared" si="7"/>
        <v>7.798913043478261</v>
      </c>
      <c r="F111" s="32">
        <v>2.87</v>
      </c>
      <c r="G111" s="32">
        <v>2.87</v>
      </c>
      <c r="H111" s="33"/>
    </row>
    <row r="112" spans="1:8" ht="15" customHeight="1">
      <c r="A112" s="190"/>
      <c r="B112" s="450" t="s">
        <v>88</v>
      </c>
      <c r="C112" s="427">
        <v>160</v>
      </c>
      <c r="D112" s="427">
        <v>0.21</v>
      </c>
      <c r="E112" s="451">
        <f t="shared" si="7"/>
        <v>15</v>
      </c>
      <c r="F112" s="32">
        <v>2.4</v>
      </c>
      <c r="G112" s="32">
        <v>2.4</v>
      </c>
      <c r="H112" s="33"/>
    </row>
    <row r="113" spans="1:8" ht="15" customHeight="1">
      <c r="A113" s="191"/>
      <c r="B113" s="169" t="s">
        <v>89</v>
      </c>
      <c r="C113" s="170">
        <v>496</v>
      </c>
      <c r="D113" s="170">
        <v>0.3</v>
      </c>
      <c r="E113" s="171">
        <f t="shared" si="7"/>
        <v>12.701612903225806</v>
      </c>
      <c r="F113" s="46">
        <v>6.3</v>
      </c>
      <c r="G113" s="46">
        <v>6.3</v>
      </c>
      <c r="H113" s="47"/>
    </row>
    <row r="114" spans="1:8" ht="15.75" customHeight="1">
      <c r="A114" s="182">
        <v>20</v>
      </c>
      <c r="B114" s="166" t="s">
        <v>25</v>
      </c>
      <c r="C114" s="167">
        <f>SUM(C115:C117)</f>
        <v>771</v>
      </c>
      <c r="D114" s="167">
        <f>SUM(D115:D117)</f>
        <v>0.97</v>
      </c>
      <c r="E114" s="177">
        <f t="shared" si="7"/>
        <v>8.783398184176395</v>
      </c>
      <c r="F114" s="41">
        <f>SUM(F115:F117)</f>
        <v>6.772</v>
      </c>
      <c r="G114" s="41">
        <f>SUM(G115:G117)</f>
        <v>6.772</v>
      </c>
      <c r="H114" s="42">
        <f>SUM(H115:H117)</f>
        <v>0</v>
      </c>
    </row>
    <row r="115" spans="1:8" ht="15.75" customHeight="1">
      <c r="A115" s="190"/>
      <c r="B115" s="450" t="s">
        <v>95</v>
      </c>
      <c r="C115" s="427">
        <v>150</v>
      </c>
      <c r="D115" s="427">
        <v>0.5</v>
      </c>
      <c r="E115" s="451">
        <f t="shared" si="7"/>
        <v>23.46666666666667</v>
      </c>
      <c r="F115" s="32">
        <v>3.52</v>
      </c>
      <c r="G115" s="32">
        <v>3.52</v>
      </c>
      <c r="H115" s="33"/>
    </row>
    <row r="116" spans="1:8" ht="15.75" customHeight="1">
      <c r="A116" s="453"/>
      <c r="B116" s="454" t="s">
        <v>87</v>
      </c>
      <c r="C116" s="455">
        <v>125</v>
      </c>
      <c r="D116" s="455">
        <v>0.17</v>
      </c>
      <c r="E116" s="456">
        <f t="shared" si="7"/>
        <v>2.608</v>
      </c>
      <c r="F116" s="36">
        <v>0.326</v>
      </c>
      <c r="G116" s="36">
        <v>0.326</v>
      </c>
      <c r="H116" s="37"/>
    </row>
    <row r="117" spans="1:8" ht="15.75" customHeight="1">
      <c r="A117" s="191"/>
      <c r="B117" s="169" t="s">
        <v>89</v>
      </c>
      <c r="C117" s="170">
        <v>496</v>
      </c>
      <c r="D117" s="170">
        <v>0.3</v>
      </c>
      <c r="E117" s="171">
        <f t="shared" si="7"/>
        <v>5.899193548387098</v>
      </c>
      <c r="F117" s="46">
        <v>2.926</v>
      </c>
      <c r="G117" s="46">
        <v>2.926</v>
      </c>
      <c r="H117" s="47"/>
    </row>
    <row r="118" spans="1:8" ht="15.75" customHeight="1">
      <c r="A118" s="182">
        <v>21</v>
      </c>
      <c r="B118" s="166" t="s">
        <v>154</v>
      </c>
      <c r="C118" s="167">
        <f>SUM(C119:C119)</f>
        <v>84</v>
      </c>
      <c r="D118" s="167">
        <f>SUM(D119:D119)</f>
        <v>0.5</v>
      </c>
      <c r="E118" s="58">
        <f>F118/C118*1000</f>
        <v>11.607142857142858</v>
      </c>
      <c r="F118" s="41">
        <f>SUM(F119:F119)</f>
        <v>0.975</v>
      </c>
      <c r="G118" s="41">
        <f>SUM(G119:G119)</f>
        <v>0.975</v>
      </c>
      <c r="H118" s="42">
        <f>SUM(H119:H119)</f>
        <v>0</v>
      </c>
    </row>
    <row r="119" spans="1:8" ht="15.75" customHeight="1">
      <c r="A119" s="191"/>
      <c r="B119" s="169" t="s">
        <v>87</v>
      </c>
      <c r="C119" s="170">
        <v>84</v>
      </c>
      <c r="D119" s="170">
        <v>0.5</v>
      </c>
      <c r="E119" s="45">
        <f>F119/C119*1000</f>
        <v>11.607142857142858</v>
      </c>
      <c r="F119" s="46">
        <v>0.975</v>
      </c>
      <c r="G119" s="46">
        <v>0.975</v>
      </c>
      <c r="H119" s="47"/>
    </row>
    <row r="120" spans="1:8" ht="15.75" customHeight="1">
      <c r="A120" s="182">
        <v>22</v>
      </c>
      <c r="B120" s="166" t="s">
        <v>155</v>
      </c>
      <c r="C120" s="167">
        <f>SUM(C121:C122)</f>
        <v>1960</v>
      </c>
      <c r="D120" s="167">
        <f>SUM(D121:D122)</f>
        <v>2.2800000000000002</v>
      </c>
      <c r="E120" s="177">
        <f aca="true" t="shared" si="8" ref="E120:E131">F120/C120*1000</f>
        <v>2.857142857142857</v>
      </c>
      <c r="F120" s="41">
        <f>SUM(F121:F122)</f>
        <v>5.6</v>
      </c>
      <c r="G120" s="41">
        <f>SUM(G121:G122)</f>
        <v>5.6</v>
      </c>
      <c r="H120" s="42">
        <f>SUM(H121:H122)</f>
        <v>0</v>
      </c>
    </row>
    <row r="121" spans="1:8" ht="15.75" customHeight="1">
      <c r="A121" s="187"/>
      <c r="B121" s="366" t="s">
        <v>87</v>
      </c>
      <c r="C121" s="367">
        <v>1400</v>
      </c>
      <c r="D121" s="367">
        <v>1</v>
      </c>
      <c r="E121" s="342">
        <f t="shared" si="8"/>
        <v>4</v>
      </c>
      <c r="F121" s="56">
        <v>5.6</v>
      </c>
      <c r="G121" s="56">
        <v>5.6</v>
      </c>
      <c r="H121" s="57"/>
    </row>
    <row r="122" spans="1:8" ht="15.75" customHeight="1">
      <c r="A122" s="191"/>
      <c r="B122" s="169" t="s">
        <v>88</v>
      </c>
      <c r="C122" s="170">
        <v>560</v>
      </c>
      <c r="D122" s="170">
        <v>1.28</v>
      </c>
      <c r="E122" s="171">
        <f t="shared" si="8"/>
        <v>0</v>
      </c>
      <c r="F122" s="46">
        <v>0</v>
      </c>
      <c r="G122" s="46">
        <v>0</v>
      </c>
      <c r="H122" s="47"/>
    </row>
    <row r="123" spans="1:8" ht="15.75" customHeight="1">
      <c r="A123" s="188">
        <v>23</v>
      </c>
      <c r="B123" s="60" t="s">
        <v>35</v>
      </c>
      <c r="C123" s="61">
        <f>SUM(C124:C127)</f>
        <v>3436</v>
      </c>
      <c r="D123" s="61">
        <f>SUM(D124:D127)</f>
        <v>110</v>
      </c>
      <c r="E123" s="70">
        <f t="shared" si="8"/>
        <v>12.036379511059371</v>
      </c>
      <c r="F123" s="72">
        <f>SUM(F124:F127)</f>
        <v>41.357</v>
      </c>
      <c r="G123" s="72">
        <f>SUM(G124:G127)</f>
        <v>38.178</v>
      </c>
      <c r="H123" s="73">
        <f>SUM(H124:H127)</f>
        <v>1.5</v>
      </c>
    </row>
    <row r="124" spans="1:8" ht="15.75" customHeight="1">
      <c r="A124" s="423"/>
      <c r="B124" s="51" t="s">
        <v>95</v>
      </c>
      <c r="C124" s="35">
        <v>1300</v>
      </c>
      <c r="D124" s="35">
        <v>55</v>
      </c>
      <c r="E124" s="31">
        <f t="shared" si="8"/>
        <v>8.153846153846153</v>
      </c>
      <c r="F124" s="36">
        <v>10.6</v>
      </c>
      <c r="G124" s="36">
        <v>10.2</v>
      </c>
      <c r="H124" s="37"/>
    </row>
    <row r="125" spans="1:8" ht="15.75" customHeight="1">
      <c r="A125" s="423"/>
      <c r="B125" s="51" t="s">
        <v>87</v>
      </c>
      <c r="C125" s="35">
        <v>60</v>
      </c>
      <c r="D125" s="35">
        <v>3</v>
      </c>
      <c r="E125" s="31">
        <f t="shared" si="8"/>
        <v>0.08333333333333333</v>
      </c>
      <c r="F125" s="36">
        <v>0.005</v>
      </c>
      <c r="G125" s="36">
        <v>0</v>
      </c>
      <c r="H125" s="37"/>
    </row>
    <row r="126" spans="1:8" ht="15.75" customHeight="1">
      <c r="A126" s="423"/>
      <c r="B126" s="51" t="s">
        <v>88</v>
      </c>
      <c r="C126" s="35">
        <v>420</v>
      </c>
      <c r="D126" s="35">
        <v>27</v>
      </c>
      <c r="E126" s="31">
        <f t="shared" si="8"/>
        <v>9.814285714285715</v>
      </c>
      <c r="F126" s="36">
        <v>4.122</v>
      </c>
      <c r="G126" s="36">
        <v>1.348</v>
      </c>
      <c r="H126" s="37">
        <v>1.5</v>
      </c>
    </row>
    <row r="127" spans="1:8" ht="15.75" customHeight="1">
      <c r="A127" s="186"/>
      <c r="B127" s="49" t="s">
        <v>89</v>
      </c>
      <c r="C127" s="44">
        <v>1656</v>
      </c>
      <c r="D127" s="44">
        <v>25</v>
      </c>
      <c r="E127" s="45">
        <f t="shared" si="8"/>
        <v>16.080917874396135</v>
      </c>
      <c r="F127" s="46">
        <v>26.63</v>
      </c>
      <c r="G127" s="46">
        <v>26.63</v>
      </c>
      <c r="H127" s="47"/>
    </row>
    <row r="128" spans="1:8" s="64" customFormat="1" ht="15.75" customHeight="1">
      <c r="A128" s="182">
        <v>24</v>
      </c>
      <c r="B128" s="38" t="s">
        <v>165</v>
      </c>
      <c r="C128" s="39">
        <f>SUM(C129)</f>
        <v>25</v>
      </c>
      <c r="D128" s="39">
        <f>SUM(D129)</f>
        <v>0.2</v>
      </c>
      <c r="E128" s="40">
        <f t="shared" si="8"/>
        <v>30</v>
      </c>
      <c r="F128" s="41">
        <f>SUM(F129)</f>
        <v>0.75</v>
      </c>
      <c r="G128" s="41">
        <f>SUM(G129)</f>
        <v>0.75</v>
      </c>
      <c r="H128" s="42">
        <f>SUM(H129)</f>
        <v>0</v>
      </c>
    </row>
    <row r="129" spans="1:8" ht="15.75" customHeight="1">
      <c r="A129" s="186"/>
      <c r="B129" s="49" t="s">
        <v>88</v>
      </c>
      <c r="C129" s="44">
        <v>25</v>
      </c>
      <c r="D129" s="44">
        <v>0.2</v>
      </c>
      <c r="E129" s="45">
        <f t="shared" si="8"/>
        <v>30</v>
      </c>
      <c r="F129" s="46">
        <v>0.75</v>
      </c>
      <c r="G129" s="46">
        <v>0.75</v>
      </c>
      <c r="H129" s="47"/>
    </row>
    <row r="130" spans="1:8" ht="15.75" customHeight="1">
      <c r="A130" s="188">
        <v>25</v>
      </c>
      <c r="B130" s="60" t="s">
        <v>39</v>
      </c>
      <c r="C130" s="61">
        <f>SUM(C131:C131)</f>
        <v>38</v>
      </c>
      <c r="D130" s="61">
        <f>SUM(D131:D131)</f>
        <v>3</v>
      </c>
      <c r="E130" s="70">
        <f t="shared" si="8"/>
        <v>19.473684210526315</v>
      </c>
      <c r="F130" s="72">
        <f>SUM(F131:F131)</f>
        <v>0.74</v>
      </c>
      <c r="G130" s="72">
        <f>SUM(G131:G131)</f>
        <v>0.74</v>
      </c>
      <c r="H130" s="73">
        <f>SUM(H131:H131)</f>
        <v>0</v>
      </c>
    </row>
    <row r="131" spans="1:8" ht="15.75" customHeight="1">
      <c r="A131" s="186"/>
      <c r="B131" s="59" t="s">
        <v>86</v>
      </c>
      <c r="C131" s="44">
        <v>38</v>
      </c>
      <c r="D131" s="44">
        <v>3</v>
      </c>
      <c r="E131" s="45">
        <f t="shared" si="8"/>
        <v>19.473684210526315</v>
      </c>
      <c r="F131" s="46">
        <v>0.74</v>
      </c>
      <c r="G131" s="46">
        <v>0.74</v>
      </c>
      <c r="H131" s="47"/>
    </row>
    <row r="132" spans="1:8" ht="15.75" customHeight="1">
      <c r="A132" s="188">
        <v>26</v>
      </c>
      <c r="B132" s="60" t="s">
        <v>68</v>
      </c>
      <c r="C132" s="61">
        <f>SUM(C133:C134)</f>
        <v>1876</v>
      </c>
      <c r="D132" s="61">
        <f>SUM(D133:D134)</f>
        <v>170</v>
      </c>
      <c r="E132" s="70">
        <f aca="true" t="shared" si="9" ref="E132:E140">F132/C132*1000</f>
        <v>4.856076759061835</v>
      </c>
      <c r="F132" s="72">
        <f>SUM(F133:F134)</f>
        <v>9.110000000000001</v>
      </c>
      <c r="G132" s="72">
        <f>SUM(G133:G134)</f>
        <v>8.47</v>
      </c>
      <c r="H132" s="73">
        <f>SUM(H133:H134)</f>
        <v>0</v>
      </c>
    </row>
    <row r="133" spans="1:8" ht="15.75" customHeight="1">
      <c r="A133" s="443"/>
      <c r="B133" s="51" t="s">
        <v>86</v>
      </c>
      <c r="C133" s="35">
        <v>326</v>
      </c>
      <c r="D133" s="35">
        <v>20</v>
      </c>
      <c r="E133" s="52">
        <f t="shared" si="9"/>
        <v>1.4110429447852761</v>
      </c>
      <c r="F133" s="36">
        <v>0.46</v>
      </c>
      <c r="G133" s="36">
        <v>0.46</v>
      </c>
      <c r="H133" s="37"/>
    </row>
    <row r="134" spans="1:8" ht="15.75" customHeight="1">
      <c r="A134" s="186"/>
      <c r="B134" s="59" t="s">
        <v>95</v>
      </c>
      <c r="C134" s="44">
        <v>1550</v>
      </c>
      <c r="D134" s="44">
        <v>150</v>
      </c>
      <c r="E134" s="45">
        <f t="shared" si="9"/>
        <v>5.580645161290323</v>
      </c>
      <c r="F134" s="46">
        <v>8.65</v>
      </c>
      <c r="G134" s="46">
        <v>8.01</v>
      </c>
      <c r="H134" s="47"/>
    </row>
    <row r="135" spans="1:8" ht="15.75" customHeight="1">
      <c r="A135" s="188">
        <v>27</v>
      </c>
      <c r="B135" s="60" t="s">
        <v>38</v>
      </c>
      <c r="C135" s="61">
        <f>SUM(C136:C136)</f>
        <v>70</v>
      </c>
      <c r="D135" s="61">
        <f>SUM(D136:D136)</f>
        <v>0.1</v>
      </c>
      <c r="E135" s="282">
        <f t="shared" si="9"/>
        <v>50</v>
      </c>
      <c r="F135" s="72">
        <f>SUM(F136:F136)</f>
        <v>3.5</v>
      </c>
      <c r="G135" s="72">
        <f>SUM(G136:G136)</f>
        <v>3.5</v>
      </c>
      <c r="H135" s="73">
        <f>SUM(H136:H136)</f>
        <v>0</v>
      </c>
    </row>
    <row r="136" spans="1:8" ht="15.75" customHeight="1">
      <c r="A136" s="186"/>
      <c r="B136" s="59" t="s">
        <v>88</v>
      </c>
      <c r="C136" s="44">
        <v>70</v>
      </c>
      <c r="D136" s="44">
        <v>0.1</v>
      </c>
      <c r="E136" s="77">
        <f t="shared" si="9"/>
        <v>50</v>
      </c>
      <c r="F136" s="46">
        <v>3.5</v>
      </c>
      <c r="G136" s="46">
        <v>3.5</v>
      </c>
      <c r="H136" s="47"/>
    </row>
    <row r="137" spans="1:8" ht="15.75" customHeight="1">
      <c r="A137" s="182">
        <v>28</v>
      </c>
      <c r="B137" s="38" t="s">
        <v>178</v>
      </c>
      <c r="C137" s="39">
        <f>SUM(C138)</f>
        <v>300</v>
      </c>
      <c r="D137" s="39">
        <f>SUM(D138)</f>
        <v>0.1</v>
      </c>
      <c r="E137" s="40">
        <f t="shared" si="9"/>
        <v>15</v>
      </c>
      <c r="F137" s="41">
        <f>SUM(F138)</f>
        <v>4.5</v>
      </c>
      <c r="G137" s="41">
        <f>SUM(G138)</f>
        <v>4.5</v>
      </c>
      <c r="H137" s="42">
        <f>SUM(H138)</f>
        <v>0</v>
      </c>
    </row>
    <row r="138" spans="1:8" ht="15.75" customHeight="1">
      <c r="A138" s="186"/>
      <c r="B138" s="49" t="s">
        <v>88</v>
      </c>
      <c r="C138" s="44">
        <v>300</v>
      </c>
      <c r="D138" s="44">
        <v>0.1</v>
      </c>
      <c r="E138" s="45">
        <f t="shared" si="9"/>
        <v>15</v>
      </c>
      <c r="F138" s="46">
        <v>4.5</v>
      </c>
      <c r="G138" s="46">
        <v>4.5</v>
      </c>
      <c r="H138" s="47"/>
    </row>
    <row r="139" spans="1:8" ht="15.75" customHeight="1">
      <c r="A139" s="188">
        <v>29</v>
      </c>
      <c r="B139" s="50" t="s">
        <v>126</v>
      </c>
      <c r="C139" s="61">
        <f>SUM(C140)</f>
        <v>15</v>
      </c>
      <c r="D139" s="61">
        <f>SUM(D140)</f>
        <v>0.7</v>
      </c>
      <c r="E139" s="70">
        <f t="shared" si="9"/>
        <v>13.6</v>
      </c>
      <c r="F139" s="72">
        <f>SUM(F140)</f>
        <v>0.204</v>
      </c>
      <c r="G139" s="72">
        <f>SUM(G140)</f>
        <v>0.163</v>
      </c>
      <c r="H139" s="73">
        <f>SUM(H140)</f>
        <v>0</v>
      </c>
    </row>
    <row r="140" spans="1:8" ht="15.75" customHeight="1">
      <c r="A140" s="186"/>
      <c r="B140" s="49" t="s">
        <v>88</v>
      </c>
      <c r="C140" s="44">
        <v>15</v>
      </c>
      <c r="D140" s="44">
        <v>0.7</v>
      </c>
      <c r="E140" s="45">
        <f t="shared" si="9"/>
        <v>13.6</v>
      </c>
      <c r="F140" s="46">
        <v>0.204</v>
      </c>
      <c r="G140" s="46">
        <v>0.163</v>
      </c>
      <c r="H140" s="47"/>
    </row>
    <row r="141" spans="1:8" ht="15.75" customHeight="1">
      <c r="A141" s="188">
        <v>30</v>
      </c>
      <c r="B141" s="60" t="s">
        <v>96</v>
      </c>
      <c r="C141" s="61">
        <f>SUM(C142:C145)</f>
        <v>4049</v>
      </c>
      <c r="D141" s="61">
        <f>SUM(D142:D145)</f>
        <v>45.33</v>
      </c>
      <c r="E141" s="70">
        <f aca="true" t="shared" si="10" ref="E141:E148">F141/C141*1000</f>
        <v>13.309953074833292</v>
      </c>
      <c r="F141" s="72">
        <f>SUM(F142:F145)</f>
        <v>53.891999999999996</v>
      </c>
      <c r="G141" s="72">
        <f>SUM(G142:G145)</f>
        <v>43.262</v>
      </c>
      <c r="H141" s="73">
        <f>SUM(H142:H145)</f>
        <v>8.54</v>
      </c>
    </row>
    <row r="142" spans="1:8" ht="15.75" customHeight="1">
      <c r="A142" s="422"/>
      <c r="B142" s="43" t="s">
        <v>86</v>
      </c>
      <c r="C142" s="30">
        <v>290</v>
      </c>
      <c r="D142" s="30">
        <v>4</v>
      </c>
      <c r="E142" s="31">
        <f t="shared" si="10"/>
        <v>12.758620689655173</v>
      </c>
      <c r="F142" s="32">
        <v>3.7</v>
      </c>
      <c r="G142" s="32">
        <v>3.7</v>
      </c>
      <c r="H142" s="33"/>
    </row>
    <row r="143" spans="1:8" ht="15.75" customHeight="1">
      <c r="A143" s="422"/>
      <c r="B143" s="43" t="s">
        <v>95</v>
      </c>
      <c r="C143" s="30">
        <v>1340</v>
      </c>
      <c r="D143" s="30">
        <v>15.8</v>
      </c>
      <c r="E143" s="31">
        <f t="shared" si="10"/>
        <v>15.23134328358209</v>
      </c>
      <c r="F143" s="32">
        <v>20.41</v>
      </c>
      <c r="G143" s="32">
        <v>18.32</v>
      </c>
      <c r="H143" s="33"/>
    </row>
    <row r="144" spans="1:8" ht="15.75" customHeight="1">
      <c r="A144" s="422"/>
      <c r="B144" s="43" t="s">
        <v>87</v>
      </c>
      <c r="C144" s="30">
        <v>975</v>
      </c>
      <c r="D144" s="30">
        <v>3.53</v>
      </c>
      <c r="E144" s="31">
        <f t="shared" si="10"/>
        <v>9.96923076923077</v>
      </c>
      <c r="F144" s="32">
        <v>9.72</v>
      </c>
      <c r="G144" s="32">
        <v>1.18</v>
      </c>
      <c r="H144" s="33">
        <v>8.54</v>
      </c>
    </row>
    <row r="145" spans="1:8" ht="15.75" customHeight="1">
      <c r="A145" s="186"/>
      <c r="B145" s="49" t="s">
        <v>89</v>
      </c>
      <c r="C145" s="44">
        <v>1444</v>
      </c>
      <c r="D145" s="44">
        <v>22</v>
      </c>
      <c r="E145" s="45">
        <f t="shared" si="10"/>
        <v>13.893351800554017</v>
      </c>
      <c r="F145" s="46">
        <v>20.062</v>
      </c>
      <c r="G145" s="46">
        <v>20.062</v>
      </c>
      <c r="H145" s="47"/>
    </row>
    <row r="146" spans="1:8" s="64" customFormat="1" ht="15.75" customHeight="1">
      <c r="A146" s="182">
        <v>31</v>
      </c>
      <c r="B146" s="38" t="s">
        <v>57</v>
      </c>
      <c r="C146" s="39">
        <f>SUM(C147:C148)</f>
        <v>130</v>
      </c>
      <c r="D146" s="39">
        <f>SUM(D147:D148)</f>
        <v>1</v>
      </c>
      <c r="E146" s="40">
        <f t="shared" si="10"/>
        <v>20.576923076923077</v>
      </c>
      <c r="F146" s="41">
        <f>SUM(F147:F148)</f>
        <v>2.675</v>
      </c>
      <c r="G146" s="41">
        <f>SUM(G147:G148)</f>
        <v>2.675</v>
      </c>
      <c r="H146" s="42">
        <f>SUM(H147:H148)</f>
        <v>0</v>
      </c>
    </row>
    <row r="147" spans="1:8" ht="15.75" customHeight="1">
      <c r="A147" s="422"/>
      <c r="B147" s="29" t="s">
        <v>87</v>
      </c>
      <c r="C147" s="30">
        <v>125</v>
      </c>
      <c r="D147" s="30">
        <v>0.5</v>
      </c>
      <c r="E147" s="31">
        <f t="shared" si="10"/>
        <v>20</v>
      </c>
      <c r="F147" s="32">
        <v>2.5</v>
      </c>
      <c r="G147" s="32">
        <v>2.5</v>
      </c>
      <c r="H147" s="33"/>
    </row>
    <row r="148" spans="1:8" ht="15.75" customHeight="1">
      <c r="A148" s="186"/>
      <c r="B148" s="49" t="s">
        <v>88</v>
      </c>
      <c r="C148" s="44">
        <v>5</v>
      </c>
      <c r="D148" s="44">
        <v>0.5</v>
      </c>
      <c r="E148" s="45">
        <f t="shared" si="10"/>
        <v>34.99999999999999</v>
      </c>
      <c r="F148" s="46">
        <v>0.175</v>
      </c>
      <c r="G148" s="46">
        <v>0.175</v>
      </c>
      <c r="H148" s="47"/>
    </row>
    <row r="149" spans="1:8" ht="15.75" customHeight="1">
      <c r="A149" s="182">
        <v>33</v>
      </c>
      <c r="B149" s="38" t="s">
        <v>51</v>
      </c>
      <c r="C149" s="39">
        <f>SUM(C150:C150)</f>
        <v>400</v>
      </c>
      <c r="D149" s="39">
        <f>SUM(D150:D150)</f>
        <v>30</v>
      </c>
      <c r="E149" s="40">
        <f>F149/C149*1000</f>
        <v>5.05</v>
      </c>
      <c r="F149" s="41">
        <f>SUM(F150:F150)</f>
        <v>2.02</v>
      </c>
      <c r="G149" s="41">
        <f>SUM(G150:G150)</f>
        <v>0</v>
      </c>
      <c r="H149" s="42">
        <f>SUM(H150:H150)</f>
        <v>2.02</v>
      </c>
    </row>
    <row r="150" spans="1:8" ht="15.75" customHeight="1">
      <c r="A150" s="422"/>
      <c r="B150" s="29" t="s">
        <v>95</v>
      </c>
      <c r="C150" s="30">
        <v>400</v>
      </c>
      <c r="D150" s="30">
        <v>30</v>
      </c>
      <c r="E150" s="31">
        <f>F150/C150*1000</f>
        <v>5.05</v>
      </c>
      <c r="F150" s="32">
        <v>2.02</v>
      </c>
      <c r="G150" s="32"/>
      <c r="H150" s="33">
        <v>2.02</v>
      </c>
    </row>
    <row r="151" spans="1:10" ht="15.75" customHeight="1">
      <c r="A151" s="222" t="s">
        <v>149</v>
      </c>
      <c r="B151" s="223" t="s">
        <v>105</v>
      </c>
      <c r="C151" s="225">
        <f>C52+C102+C57+C59+C61+C43+C54+C67+C69+C74+C79+C85+C90+C95+C104+C106+C109+C114+C120+C123+C130+C135+C141+C149+C146+C132+C139+C137+C128+C118+C50+C63</f>
        <v>168280.5</v>
      </c>
      <c r="D151" s="225">
        <f>D52+D102+D57+D59+D61+D43+D54+D67+D69+D74+D79+D85+D90+D95+D104+D106+D109+D114+D120+D123+D130+D135+D141+D149+D146+D132+D139+D137+D128+D118+D50+D63</f>
        <v>25724.69</v>
      </c>
      <c r="E151" s="225"/>
      <c r="F151" s="224">
        <f>F52+F102+F57+F59+F61+F43+F54+F67+F69+F74+F79+F85+F90+F95+F104+F106+F109+F114+F120+F123+F130+F135+F141+F149+F146+F132+F139+F137+F128+F118+F50+F63</f>
        <v>2838.045</v>
      </c>
      <c r="G151" s="224">
        <f>G52+G102+G57+G59+G61+G43+G54+G67+G69+G74+G79+G85+G90+G95+G104+G106+G109+G114+G120+G123+G130+G135+G141+G149+G146+G132+G139+G137+G128+G118+G50+G63</f>
        <v>2666.977999999999</v>
      </c>
      <c r="H151" s="278">
        <f>H52+H102+H57+H59+H61+H43+H54+H67+H69+H74+H79+H85+H90+H95+H104+H106+H109+H114+H120+H123+H130+H135+H141+H149+H146+H132+H139+H137+H128+H118+H50+H63</f>
        <v>76.782</v>
      </c>
      <c r="J151" s="361"/>
    </row>
    <row r="152" spans="1:11" ht="15.75" customHeight="1">
      <c r="A152" s="425"/>
      <c r="B152" s="65" t="s">
        <v>47</v>
      </c>
      <c r="C152" s="66"/>
      <c r="D152" s="66"/>
      <c r="E152" s="69"/>
      <c r="F152" s="67"/>
      <c r="G152" s="67"/>
      <c r="H152" s="68"/>
      <c r="K152" s="361"/>
    </row>
    <row r="153" spans="1:8" ht="15.75" customHeight="1">
      <c r="A153" s="182">
        <v>1</v>
      </c>
      <c r="B153" s="48" t="s">
        <v>145</v>
      </c>
      <c r="C153" s="39">
        <f>SUM(C154)</f>
        <v>230</v>
      </c>
      <c r="D153" s="39">
        <f>SUM(D154)</f>
        <v>4.5</v>
      </c>
      <c r="E153" s="58">
        <f aca="true" t="shared" si="11" ref="E153:E166">F153/C153*1000</f>
        <v>11</v>
      </c>
      <c r="F153" s="41">
        <f>SUM(F154)</f>
        <v>2.53</v>
      </c>
      <c r="G153" s="41">
        <f>SUM(G154)</f>
        <v>2.53</v>
      </c>
      <c r="H153" s="42">
        <f>SUM(H154)</f>
        <v>0</v>
      </c>
    </row>
    <row r="154" spans="1:8" ht="15.75" customHeight="1">
      <c r="A154" s="191"/>
      <c r="B154" s="59" t="s">
        <v>88</v>
      </c>
      <c r="C154" s="44">
        <v>230</v>
      </c>
      <c r="D154" s="44">
        <v>4.5</v>
      </c>
      <c r="E154" s="45">
        <f t="shared" si="11"/>
        <v>11</v>
      </c>
      <c r="F154" s="46">
        <v>2.53</v>
      </c>
      <c r="G154" s="46">
        <v>2.53</v>
      </c>
      <c r="H154" s="47"/>
    </row>
    <row r="155" spans="1:8" ht="15.75" customHeight="1">
      <c r="A155" s="182">
        <v>2</v>
      </c>
      <c r="B155" s="48" t="s">
        <v>116</v>
      </c>
      <c r="C155" s="39">
        <f>SUM(C156:C156)</f>
        <v>39</v>
      </c>
      <c r="D155" s="39">
        <f>SUM(D156:D156)</f>
        <v>0.3</v>
      </c>
      <c r="E155" s="40">
        <f t="shared" si="11"/>
        <v>122.82051282051282</v>
      </c>
      <c r="F155" s="41">
        <f>SUM(F156:F156)</f>
        <v>4.79</v>
      </c>
      <c r="G155" s="41">
        <f>SUM(G156:G156)</f>
        <v>4.79</v>
      </c>
      <c r="H155" s="42">
        <f>SUM(H156:H156)</f>
        <v>0</v>
      </c>
    </row>
    <row r="156" spans="1:8" ht="15.75" customHeight="1">
      <c r="A156" s="187"/>
      <c r="B156" s="53" t="s">
        <v>85</v>
      </c>
      <c r="C156" s="54">
        <v>39</v>
      </c>
      <c r="D156" s="54">
        <v>0.3</v>
      </c>
      <c r="E156" s="55">
        <f t="shared" si="11"/>
        <v>122.82051282051282</v>
      </c>
      <c r="F156" s="56">
        <v>4.79</v>
      </c>
      <c r="G156" s="56">
        <v>4.79</v>
      </c>
      <c r="H156" s="57"/>
    </row>
    <row r="157" spans="1:8" ht="15.75" customHeight="1">
      <c r="A157" s="182">
        <v>3</v>
      </c>
      <c r="B157" s="48" t="s">
        <v>58</v>
      </c>
      <c r="C157" s="39">
        <f>SUM(C158:C159)</f>
        <v>32</v>
      </c>
      <c r="D157" s="39">
        <f>SUM(D158:D159)</f>
        <v>0.1</v>
      </c>
      <c r="E157" s="58">
        <f>F157/C157*1000</f>
        <v>52.8125</v>
      </c>
      <c r="F157" s="41">
        <f>SUM(F158:F159)</f>
        <v>1.69</v>
      </c>
      <c r="G157" s="41">
        <f>SUM(G158:G159)</f>
        <v>1.69</v>
      </c>
      <c r="H157" s="42">
        <f>SUM(H158:H159)</f>
        <v>0</v>
      </c>
    </row>
    <row r="158" spans="1:8" ht="15.75" customHeight="1">
      <c r="A158" s="190"/>
      <c r="B158" s="43" t="s">
        <v>85</v>
      </c>
      <c r="C158" s="30">
        <v>12</v>
      </c>
      <c r="D158" s="30"/>
      <c r="E158" s="31">
        <f>F158/C158*1000</f>
        <v>119.16666666666666</v>
      </c>
      <c r="F158" s="32">
        <v>1.43</v>
      </c>
      <c r="G158" s="32">
        <v>1.43</v>
      </c>
      <c r="H158" s="33"/>
    </row>
    <row r="159" spans="1:8" ht="15.75" customHeight="1">
      <c r="A159" s="191"/>
      <c r="B159" s="59" t="s">
        <v>87</v>
      </c>
      <c r="C159" s="44">
        <v>20</v>
      </c>
      <c r="D159" s="44">
        <v>0.1</v>
      </c>
      <c r="E159" s="45">
        <f>F159/C159*1000</f>
        <v>13.000000000000002</v>
      </c>
      <c r="F159" s="46">
        <v>0.26</v>
      </c>
      <c r="G159" s="46">
        <v>0.26</v>
      </c>
      <c r="H159" s="47"/>
    </row>
    <row r="160" spans="1:8" ht="15.75" customHeight="1">
      <c r="A160" s="182">
        <v>4</v>
      </c>
      <c r="B160" s="48" t="s">
        <v>127</v>
      </c>
      <c r="C160" s="39">
        <f>SUM(C161)</f>
        <v>20</v>
      </c>
      <c r="D160" s="39">
        <f>SUM(D161)</f>
        <v>1</v>
      </c>
      <c r="E160" s="58">
        <f>F160/C160*1000</f>
        <v>48.5</v>
      </c>
      <c r="F160" s="41">
        <f>SUM(F161)</f>
        <v>0.97</v>
      </c>
      <c r="G160" s="41">
        <f>SUM(G161)</f>
        <v>0.97</v>
      </c>
      <c r="H160" s="42">
        <f>SUM(H161)</f>
        <v>0</v>
      </c>
    </row>
    <row r="161" spans="1:8" ht="15.75" customHeight="1">
      <c r="A161" s="191"/>
      <c r="B161" s="59" t="s">
        <v>86</v>
      </c>
      <c r="C161" s="44">
        <v>20</v>
      </c>
      <c r="D161" s="44">
        <v>1</v>
      </c>
      <c r="E161" s="45">
        <f>F161/C161*1000</f>
        <v>48.5</v>
      </c>
      <c r="F161" s="46">
        <v>0.97</v>
      </c>
      <c r="G161" s="46">
        <v>0.97</v>
      </c>
      <c r="H161" s="47"/>
    </row>
    <row r="162" spans="1:8" ht="15.75" customHeight="1">
      <c r="A162" s="182">
        <v>5</v>
      </c>
      <c r="B162" s="48" t="s">
        <v>166</v>
      </c>
      <c r="C162" s="39">
        <f>SUM(C163)</f>
        <v>10</v>
      </c>
      <c r="D162" s="39">
        <f>SUM(D163)</f>
        <v>0.1</v>
      </c>
      <c r="E162" s="40">
        <f t="shared" si="11"/>
        <v>20</v>
      </c>
      <c r="F162" s="41">
        <f>SUM(F163)</f>
        <v>0.2</v>
      </c>
      <c r="G162" s="41">
        <f>SUM(G163)</f>
        <v>0.2</v>
      </c>
      <c r="H162" s="42">
        <f>SUM(H163)</f>
        <v>0</v>
      </c>
    </row>
    <row r="163" spans="1:8" ht="15.75" customHeight="1">
      <c r="A163" s="186"/>
      <c r="B163" s="59" t="s">
        <v>88</v>
      </c>
      <c r="C163" s="44">
        <v>10</v>
      </c>
      <c r="D163" s="44">
        <v>0.1</v>
      </c>
      <c r="E163" s="45">
        <f t="shared" si="11"/>
        <v>20</v>
      </c>
      <c r="F163" s="46">
        <v>0.2</v>
      </c>
      <c r="G163" s="46">
        <v>0.2</v>
      </c>
      <c r="H163" s="47"/>
    </row>
    <row r="164" spans="1:8" ht="15.75" customHeight="1">
      <c r="A164" s="188">
        <v>6</v>
      </c>
      <c r="B164" s="60" t="s">
        <v>8</v>
      </c>
      <c r="C164" s="61">
        <f>SUM(C165:C166)</f>
        <v>258</v>
      </c>
      <c r="D164" s="61">
        <f>SUM(D165:D166)</f>
        <v>2.5</v>
      </c>
      <c r="E164" s="70">
        <f t="shared" si="11"/>
        <v>33.02325581395349</v>
      </c>
      <c r="F164" s="72">
        <f>SUM(F165:F166)</f>
        <v>8.52</v>
      </c>
      <c r="G164" s="72">
        <f>SUM(G165:G166)</f>
        <v>8.52</v>
      </c>
      <c r="H164" s="73">
        <f>SUM(H165:H166)</f>
        <v>0</v>
      </c>
    </row>
    <row r="165" spans="1:8" ht="15.75" customHeight="1">
      <c r="A165" s="187"/>
      <c r="B165" s="53" t="s">
        <v>86</v>
      </c>
      <c r="C165" s="54">
        <v>63</v>
      </c>
      <c r="D165" s="54">
        <v>2</v>
      </c>
      <c r="E165" s="55">
        <f t="shared" si="11"/>
        <v>75.87301587301589</v>
      </c>
      <c r="F165" s="56">
        <v>4.78</v>
      </c>
      <c r="G165" s="56">
        <v>4.78</v>
      </c>
      <c r="H165" s="57"/>
    </row>
    <row r="166" spans="1:8" ht="15.75" customHeight="1">
      <c r="A166" s="186"/>
      <c r="B166" s="59" t="s">
        <v>88</v>
      </c>
      <c r="C166" s="44">
        <v>195</v>
      </c>
      <c r="D166" s="44">
        <v>0.5</v>
      </c>
      <c r="E166" s="45">
        <f t="shared" si="11"/>
        <v>19.17948717948718</v>
      </c>
      <c r="F166" s="46">
        <v>3.74</v>
      </c>
      <c r="G166" s="46">
        <v>3.74</v>
      </c>
      <c r="H166" s="47"/>
    </row>
    <row r="167" spans="1:15" ht="15.75" customHeight="1" thickBot="1">
      <c r="A167" s="214" t="s">
        <v>29</v>
      </c>
      <c r="B167" s="215" t="s">
        <v>104</v>
      </c>
      <c r="C167" s="216">
        <f>C164+C155+C162+C153+C160+C157</f>
        <v>589</v>
      </c>
      <c r="D167" s="216">
        <f>D164+D155+D162+D153+D160+D157</f>
        <v>8.5</v>
      </c>
      <c r="E167" s="216"/>
      <c r="F167" s="340">
        <f>F164+F155+F162+F153+F160+F157</f>
        <v>18.7</v>
      </c>
      <c r="G167" s="216">
        <f>G164+G155+G162+G153+G160+G157</f>
        <v>18.7</v>
      </c>
      <c r="H167" s="341">
        <f>H164+H155+H162+H153+H160+H157</f>
        <v>0</v>
      </c>
      <c r="J167" s="6"/>
      <c r="K167" s="6"/>
      <c r="L167" s="6"/>
      <c r="M167" s="6"/>
      <c r="N167" s="6"/>
      <c r="O167" s="6"/>
    </row>
    <row r="168" spans="1:14" ht="15.75" customHeight="1" thickBot="1">
      <c r="A168" s="192" t="s">
        <v>29</v>
      </c>
      <c r="B168" s="172" t="s">
        <v>114</v>
      </c>
      <c r="C168" s="173">
        <f>C167+C151+C41</f>
        <v>193111.5</v>
      </c>
      <c r="D168" s="173">
        <f>D167+D151+D41</f>
        <v>25796.158</v>
      </c>
      <c r="E168" s="174"/>
      <c r="F168" s="178">
        <f>F167+F151+F41</f>
        <v>3751.038</v>
      </c>
      <c r="G168" s="178">
        <f>G167+G151+G41</f>
        <v>2840.499999999999</v>
      </c>
      <c r="H168" s="179">
        <f>H167+H151+H41</f>
        <v>815.163</v>
      </c>
      <c r="J168" s="361"/>
      <c r="K168" s="361"/>
      <c r="L168" s="6"/>
      <c r="M168" s="6"/>
      <c r="N168" s="6"/>
    </row>
    <row r="169" spans="1:8" ht="15.75" customHeight="1">
      <c r="A169" s="408" t="s">
        <v>137</v>
      </c>
      <c r="B169" s="16" t="s">
        <v>13</v>
      </c>
      <c r="C169" s="17"/>
      <c r="D169" s="17"/>
      <c r="E169" s="17"/>
      <c r="F169" s="18"/>
      <c r="G169" s="18"/>
      <c r="H169" s="19"/>
    </row>
    <row r="170" spans="1:8" ht="15.75" customHeight="1">
      <c r="A170" s="184"/>
      <c r="B170" s="20" t="s">
        <v>49</v>
      </c>
      <c r="C170" s="21"/>
      <c r="D170" s="21"/>
      <c r="E170" s="21"/>
      <c r="F170" s="22"/>
      <c r="G170" s="22"/>
      <c r="H170" s="23"/>
    </row>
    <row r="171" spans="1:8" ht="15.75" customHeight="1">
      <c r="A171" s="182">
        <v>1</v>
      </c>
      <c r="B171" s="48" t="s">
        <v>27</v>
      </c>
      <c r="C171" s="39">
        <f>SUM(C172:C174)</f>
        <v>5086</v>
      </c>
      <c r="D171" s="39">
        <f>SUM(D172:D174)</f>
        <v>0</v>
      </c>
      <c r="E171" s="71">
        <f>F171/C171*1000</f>
        <v>49.8147856861974</v>
      </c>
      <c r="F171" s="41">
        <f>SUM(F172:F174)</f>
        <v>253.358</v>
      </c>
      <c r="G171" s="41">
        <f>SUM(G172:G174)</f>
        <v>233.73</v>
      </c>
      <c r="H171" s="42">
        <f>SUM(H172:H174)</f>
        <v>1.8</v>
      </c>
    </row>
    <row r="172" spans="1:8" ht="15.75" customHeight="1">
      <c r="A172" s="190"/>
      <c r="B172" s="43" t="s">
        <v>85</v>
      </c>
      <c r="C172" s="30">
        <v>900</v>
      </c>
      <c r="D172" s="30"/>
      <c r="E172" s="359">
        <f aca="true" t="shared" si="12" ref="E172:E178">F172/C172*1000</f>
        <v>1.3644444444444443</v>
      </c>
      <c r="F172" s="32">
        <v>1.228</v>
      </c>
      <c r="G172" s="32">
        <v>1.2</v>
      </c>
      <c r="H172" s="33"/>
    </row>
    <row r="173" spans="1:20" ht="15.75" customHeight="1">
      <c r="A173" s="410"/>
      <c r="B173" s="29" t="s">
        <v>87</v>
      </c>
      <c r="C173" s="30">
        <v>2516</v>
      </c>
      <c r="D173" s="30"/>
      <c r="E173" s="31">
        <f t="shared" si="12"/>
        <v>53.191573926868045</v>
      </c>
      <c r="F173" s="32">
        <v>133.83</v>
      </c>
      <c r="G173" s="32">
        <v>132.03</v>
      </c>
      <c r="H173" s="33">
        <v>1.8</v>
      </c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</row>
    <row r="174" spans="1:15" ht="15.75" customHeight="1">
      <c r="A174" s="410"/>
      <c r="B174" s="29" t="s">
        <v>88</v>
      </c>
      <c r="C174" s="30">
        <v>1670</v>
      </c>
      <c r="D174" s="30"/>
      <c r="E174" s="31">
        <f t="shared" si="12"/>
        <v>70.83832335329342</v>
      </c>
      <c r="F174" s="32">
        <v>118.3</v>
      </c>
      <c r="G174" s="32">
        <v>100.5</v>
      </c>
      <c r="H174" s="33"/>
      <c r="J174" s="6"/>
      <c r="K174" s="6"/>
      <c r="L174" s="6"/>
      <c r="M174" s="6"/>
      <c r="N174" s="6"/>
      <c r="O174" s="6"/>
    </row>
    <row r="175" spans="1:8" ht="15.75" customHeight="1">
      <c r="A175" s="182">
        <v>2</v>
      </c>
      <c r="B175" s="48" t="s">
        <v>17</v>
      </c>
      <c r="C175" s="39">
        <f>SUM(C176:C178)</f>
        <v>14115</v>
      </c>
      <c r="D175" s="39">
        <f>SUM(D176:D178)</f>
        <v>0</v>
      </c>
      <c r="E175" s="40">
        <f t="shared" si="12"/>
        <v>31.53921360255048</v>
      </c>
      <c r="F175" s="41">
        <f>SUM(F176:F178)</f>
        <v>445.17600000000004</v>
      </c>
      <c r="G175" s="41">
        <f>SUM(G176:G178)</f>
        <v>441.966</v>
      </c>
      <c r="H175" s="42">
        <f>SUM(H176:H178)</f>
        <v>0</v>
      </c>
    </row>
    <row r="176" spans="1:8" ht="15.75" customHeight="1">
      <c r="A176" s="410"/>
      <c r="B176" s="43" t="s">
        <v>85</v>
      </c>
      <c r="C176" s="30">
        <v>720</v>
      </c>
      <c r="D176" s="30"/>
      <c r="E176" s="31">
        <f t="shared" si="12"/>
        <v>23.53611111111111</v>
      </c>
      <c r="F176" s="32">
        <v>16.946</v>
      </c>
      <c r="G176" s="32">
        <v>16.886</v>
      </c>
      <c r="H176" s="33"/>
    </row>
    <row r="177" spans="1:8" ht="15.75" customHeight="1">
      <c r="A177" s="410"/>
      <c r="B177" s="29" t="s">
        <v>87</v>
      </c>
      <c r="C177" s="30">
        <v>12055</v>
      </c>
      <c r="D177" s="30"/>
      <c r="E177" s="31">
        <f t="shared" si="12"/>
        <v>30.31273330568229</v>
      </c>
      <c r="F177" s="32">
        <v>365.42</v>
      </c>
      <c r="G177" s="32">
        <v>363.92</v>
      </c>
      <c r="H177" s="33"/>
    </row>
    <row r="178" spans="1:8" ht="15.75" customHeight="1">
      <c r="A178" s="418"/>
      <c r="B178" s="51" t="s">
        <v>88</v>
      </c>
      <c r="C178" s="35">
        <v>1340</v>
      </c>
      <c r="D178" s="35"/>
      <c r="E178" s="52">
        <f t="shared" si="12"/>
        <v>46.87313432835821</v>
      </c>
      <c r="F178" s="36">
        <v>62.81</v>
      </c>
      <c r="G178" s="36">
        <v>61.16</v>
      </c>
      <c r="H178" s="37"/>
    </row>
    <row r="179" spans="1:8" ht="15.75" customHeight="1">
      <c r="A179" s="182">
        <v>3</v>
      </c>
      <c r="B179" s="48" t="s">
        <v>45</v>
      </c>
      <c r="C179" s="39">
        <f>SUM(C180:C180)</f>
        <v>40</v>
      </c>
      <c r="D179" s="39">
        <f>SUM(D180:D180)</f>
        <v>0</v>
      </c>
      <c r="E179" s="40">
        <f>F179/C179*1000</f>
        <v>11</v>
      </c>
      <c r="F179" s="41">
        <f>SUM(F180:F180)</f>
        <v>0.44</v>
      </c>
      <c r="G179" s="41">
        <f>SUM(G180:G180)</f>
        <v>0</v>
      </c>
      <c r="H179" s="42">
        <f>SUM(H180:H180)</f>
        <v>0.44</v>
      </c>
    </row>
    <row r="180" spans="1:8" ht="15.75" customHeight="1">
      <c r="A180" s="187"/>
      <c r="B180" s="53" t="s">
        <v>87</v>
      </c>
      <c r="C180" s="54">
        <v>40</v>
      </c>
      <c r="D180" s="54"/>
      <c r="E180" s="55">
        <f>F180/C180*1000</f>
        <v>11</v>
      </c>
      <c r="F180" s="56">
        <v>0.44</v>
      </c>
      <c r="G180" s="56"/>
      <c r="H180" s="57">
        <v>0.44</v>
      </c>
    </row>
    <row r="181" spans="1:8" ht="15.75" customHeight="1">
      <c r="A181" s="182">
        <v>4</v>
      </c>
      <c r="B181" s="48" t="s">
        <v>44</v>
      </c>
      <c r="C181" s="39">
        <f>SUM(C182:C183)</f>
        <v>225</v>
      </c>
      <c r="D181" s="39">
        <f>SUM(D182:D183)</f>
        <v>0</v>
      </c>
      <c r="E181" s="40">
        <f>F181/C181*1000</f>
        <v>14.284444444444444</v>
      </c>
      <c r="F181" s="41">
        <f>SUM(F182:F183)</f>
        <v>3.214</v>
      </c>
      <c r="G181" s="41">
        <f>SUM(G182:G183)</f>
        <v>3.0940000000000003</v>
      </c>
      <c r="H181" s="42">
        <f>SUM(H182:H183)</f>
        <v>0.12</v>
      </c>
    </row>
    <row r="182" spans="1:8" ht="15.75" customHeight="1">
      <c r="A182" s="293"/>
      <c r="B182" s="294" t="s">
        <v>87</v>
      </c>
      <c r="C182" s="295">
        <v>118</v>
      </c>
      <c r="D182" s="295"/>
      <c r="E182" s="31" t="e">
        <v>#DIV/0!</v>
      </c>
      <c r="F182" s="32">
        <v>0.32</v>
      </c>
      <c r="G182" s="32">
        <v>0.2</v>
      </c>
      <c r="H182" s="33">
        <v>0.12</v>
      </c>
    </row>
    <row r="183" spans="1:8" ht="15.75" customHeight="1">
      <c r="A183" s="187"/>
      <c r="B183" s="53" t="s">
        <v>88</v>
      </c>
      <c r="C183" s="54">
        <v>107</v>
      </c>
      <c r="D183" s="54"/>
      <c r="E183" s="55">
        <f>F183/C183*1000</f>
        <v>27.04672897196262</v>
      </c>
      <c r="F183" s="56">
        <v>2.894</v>
      </c>
      <c r="G183" s="56">
        <v>2.894</v>
      </c>
      <c r="H183" s="57"/>
    </row>
    <row r="184" spans="1:8" ht="15.75" customHeight="1">
      <c r="A184" s="182">
        <v>5</v>
      </c>
      <c r="B184" s="48" t="s">
        <v>19</v>
      </c>
      <c r="C184" s="39">
        <f>SUM(C185:C187)</f>
        <v>2025</v>
      </c>
      <c r="D184" s="39">
        <f>SUM(D185:D187)</f>
        <v>0</v>
      </c>
      <c r="E184" s="40">
        <f aca="true" t="shared" si="13" ref="E184:E192">F184/C184*1000</f>
        <v>43.763950617283946</v>
      </c>
      <c r="F184" s="41">
        <f>SUM(F185:F187)</f>
        <v>88.622</v>
      </c>
      <c r="G184" s="41">
        <f>SUM(G185:G187)</f>
        <v>1.3</v>
      </c>
      <c r="H184" s="42">
        <f>SUM(H185:H187)</f>
        <v>87.3</v>
      </c>
    </row>
    <row r="185" spans="1:8" ht="15.75" customHeight="1">
      <c r="A185" s="189"/>
      <c r="B185" s="176" t="s">
        <v>85</v>
      </c>
      <c r="C185" s="74">
        <v>1005</v>
      </c>
      <c r="D185" s="74"/>
      <c r="E185" s="62">
        <f t="shared" si="13"/>
        <v>1.3154228855721395</v>
      </c>
      <c r="F185" s="75">
        <v>1.322</v>
      </c>
      <c r="G185" s="75">
        <v>1.3</v>
      </c>
      <c r="H185" s="76"/>
    </row>
    <row r="186" spans="1:8" ht="15.75" customHeight="1">
      <c r="A186" s="410"/>
      <c r="B186" s="43" t="s">
        <v>87</v>
      </c>
      <c r="C186" s="30">
        <v>580</v>
      </c>
      <c r="D186" s="30"/>
      <c r="E186" s="31">
        <f t="shared" si="13"/>
        <v>73.96551724137932</v>
      </c>
      <c r="F186" s="32">
        <v>42.9</v>
      </c>
      <c r="G186" s="32"/>
      <c r="H186" s="33">
        <v>42.9</v>
      </c>
    </row>
    <row r="187" spans="1:8" ht="15.75" customHeight="1">
      <c r="A187" s="412"/>
      <c r="B187" s="51" t="s">
        <v>88</v>
      </c>
      <c r="C187" s="35">
        <v>440</v>
      </c>
      <c r="D187" s="35"/>
      <c r="E187" s="52">
        <f t="shared" si="13"/>
        <v>100.9090909090909</v>
      </c>
      <c r="F187" s="36">
        <v>44.4</v>
      </c>
      <c r="G187" s="36"/>
      <c r="H187" s="37">
        <v>44.4</v>
      </c>
    </row>
    <row r="188" spans="1:8" s="64" customFormat="1" ht="15.75" customHeight="1">
      <c r="A188" s="182">
        <v>6</v>
      </c>
      <c r="B188" s="48" t="s">
        <v>65</v>
      </c>
      <c r="C188" s="39">
        <f>SUM(C189)</f>
        <v>50</v>
      </c>
      <c r="D188" s="39">
        <f>SUM(D189)</f>
        <v>0</v>
      </c>
      <c r="E188" s="40">
        <f t="shared" si="13"/>
        <v>28.4</v>
      </c>
      <c r="F188" s="41">
        <f>SUM(F189)</f>
        <v>1.42</v>
      </c>
      <c r="G188" s="41">
        <f>SUM(G189)</f>
        <v>1.42</v>
      </c>
      <c r="H188" s="42">
        <f>SUM(H189)</f>
        <v>0</v>
      </c>
    </row>
    <row r="189" spans="1:8" ht="15.75" customHeight="1">
      <c r="A189" s="186"/>
      <c r="B189" s="59" t="s">
        <v>85</v>
      </c>
      <c r="C189" s="44">
        <v>50</v>
      </c>
      <c r="D189" s="44"/>
      <c r="E189" s="45">
        <f t="shared" si="13"/>
        <v>28.4</v>
      </c>
      <c r="F189" s="46">
        <v>1.42</v>
      </c>
      <c r="G189" s="46">
        <v>1.42</v>
      </c>
      <c r="H189" s="47"/>
    </row>
    <row r="190" spans="1:8" s="64" customFormat="1" ht="15.75" customHeight="1">
      <c r="A190" s="182">
        <v>7</v>
      </c>
      <c r="B190" s="48" t="s">
        <v>46</v>
      </c>
      <c r="C190" s="39">
        <f>SUM(C191:C192)</f>
        <v>266</v>
      </c>
      <c r="D190" s="39">
        <f>SUM(D191:D192)</f>
        <v>0</v>
      </c>
      <c r="E190" s="40">
        <f t="shared" si="13"/>
        <v>49.09774436090226</v>
      </c>
      <c r="F190" s="41">
        <f>SUM(F191:F192)</f>
        <v>13.06</v>
      </c>
      <c r="G190" s="41">
        <f>SUM(G191:G192)</f>
        <v>3.5599999999999996</v>
      </c>
      <c r="H190" s="42">
        <f>SUM(H191:H192)</f>
        <v>9.5</v>
      </c>
    </row>
    <row r="191" spans="1:8" ht="15.75" customHeight="1">
      <c r="A191" s="189"/>
      <c r="B191" s="176" t="s">
        <v>85</v>
      </c>
      <c r="C191" s="74">
        <v>78</v>
      </c>
      <c r="D191" s="74"/>
      <c r="E191" s="62">
        <f t="shared" si="13"/>
        <v>27.82051282051282</v>
      </c>
      <c r="F191" s="75">
        <v>2.17</v>
      </c>
      <c r="G191" s="75">
        <v>2.17</v>
      </c>
      <c r="H191" s="76"/>
    </row>
    <row r="192" spans="1:8" ht="15.75" customHeight="1">
      <c r="A192" s="410"/>
      <c r="B192" s="43" t="s">
        <v>87</v>
      </c>
      <c r="C192" s="30">
        <v>188</v>
      </c>
      <c r="D192" s="30"/>
      <c r="E192" s="31">
        <f t="shared" si="13"/>
        <v>57.92553191489362</v>
      </c>
      <c r="F192" s="32">
        <v>10.89</v>
      </c>
      <c r="G192" s="32">
        <v>1.39</v>
      </c>
      <c r="H192" s="33">
        <v>9.5</v>
      </c>
    </row>
    <row r="193" spans="1:8" ht="15.75" customHeight="1">
      <c r="A193" s="211" t="s">
        <v>167</v>
      </c>
      <c r="B193" s="212" t="s">
        <v>103</v>
      </c>
      <c r="C193" s="213">
        <f>C171+C175+C179+C181+C184+C190+C188</f>
        <v>21807</v>
      </c>
      <c r="D193" s="213">
        <f>D171+D175+D179+D181+D184+D190+D188</f>
        <v>0</v>
      </c>
      <c r="E193" s="213"/>
      <c r="F193" s="336">
        <f>F171+F175+F179+F181+F184+F190+F188</f>
        <v>805.2900000000001</v>
      </c>
      <c r="G193" s="336">
        <f>G171+G175+G179+G181+G184+G190+G188</f>
        <v>685.0699999999999</v>
      </c>
      <c r="H193" s="337">
        <f>H171+H175+H179+H181+H184+H190+H188</f>
        <v>99.16</v>
      </c>
    </row>
    <row r="194" spans="1:8" ht="15.75" customHeight="1">
      <c r="A194" s="409"/>
      <c r="B194" s="65" t="s">
        <v>50</v>
      </c>
      <c r="C194" s="66"/>
      <c r="D194" s="66"/>
      <c r="E194" s="69"/>
      <c r="F194" s="67"/>
      <c r="G194" s="67"/>
      <c r="H194" s="68"/>
    </row>
    <row r="195" spans="1:8" ht="15.75" customHeight="1">
      <c r="A195" s="188">
        <v>1</v>
      </c>
      <c r="B195" s="60" t="s">
        <v>31</v>
      </c>
      <c r="C195" s="61">
        <f>SUM(C196:C197)</f>
        <v>1222</v>
      </c>
      <c r="D195" s="61">
        <f>SUM(D196:D197)</f>
        <v>0</v>
      </c>
      <c r="E195" s="70">
        <f>F195/C195*1000</f>
        <v>11.348608837970538</v>
      </c>
      <c r="F195" s="72">
        <f>SUM(F196:F197)</f>
        <v>13.867999999999999</v>
      </c>
      <c r="G195" s="72">
        <f>SUM(G196:G197)</f>
        <v>13.818000000000001</v>
      </c>
      <c r="H195" s="73">
        <f>SUM(H196:H197)</f>
        <v>0</v>
      </c>
    </row>
    <row r="196" spans="1:8" ht="15.75" customHeight="1">
      <c r="A196" s="410"/>
      <c r="B196" s="43" t="s">
        <v>87</v>
      </c>
      <c r="C196" s="30">
        <v>992</v>
      </c>
      <c r="D196" s="30"/>
      <c r="E196" s="31">
        <f>F196/C196*1000</f>
        <v>9.806451612903226</v>
      </c>
      <c r="F196" s="32">
        <v>9.728</v>
      </c>
      <c r="G196" s="32">
        <v>9.678</v>
      </c>
      <c r="H196" s="33"/>
    </row>
    <row r="197" spans="1:16" ht="15.75" customHeight="1">
      <c r="A197" s="410"/>
      <c r="B197" s="43" t="s">
        <v>88</v>
      </c>
      <c r="C197" s="30">
        <v>230</v>
      </c>
      <c r="D197" s="295"/>
      <c r="E197" s="31">
        <f>F197/C197*1000</f>
        <v>18</v>
      </c>
      <c r="F197" s="32">
        <v>4.14</v>
      </c>
      <c r="G197" s="32">
        <v>4.14</v>
      </c>
      <c r="H197" s="33"/>
      <c r="J197" s="361"/>
      <c r="K197" s="361"/>
      <c r="L197" s="361"/>
      <c r="M197" s="6"/>
      <c r="N197" s="6"/>
      <c r="O197" s="6"/>
      <c r="P197" s="6"/>
    </row>
    <row r="198" spans="1:19" ht="15.75" customHeight="1">
      <c r="A198" s="182">
        <v>2</v>
      </c>
      <c r="B198" s="48" t="s">
        <v>52</v>
      </c>
      <c r="C198" s="39">
        <f>SUM(C199:C199)</f>
        <v>24</v>
      </c>
      <c r="D198" s="39">
        <f>SUM(D199:D199)</f>
        <v>0</v>
      </c>
      <c r="E198" s="40">
        <f>F198/C198*1000</f>
        <v>6.249999999999999</v>
      </c>
      <c r="F198" s="41">
        <f>SUM(F199:F199)</f>
        <v>0.15</v>
      </c>
      <c r="G198" s="41">
        <f>SUM(G199:G199)</f>
        <v>0</v>
      </c>
      <c r="H198" s="42">
        <f>SUM(H199:H199)</f>
        <v>0.15</v>
      </c>
      <c r="J198" s="361"/>
      <c r="K198" s="361"/>
      <c r="L198" s="361"/>
      <c r="M198" s="361"/>
      <c r="N198" s="361"/>
      <c r="O198" s="361"/>
      <c r="P198" s="361"/>
      <c r="Q198" s="361"/>
      <c r="R198" s="361"/>
      <c r="S198" s="361"/>
    </row>
    <row r="199" spans="1:19" ht="15.75" customHeight="1">
      <c r="A199" s="346"/>
      <c r="B199" s="49" t="s">
        <v>87</v>
      </c>
      <c r="C199" s="347">
        <v>24</v>
      </c>
      <c r="D199" s="347"/>
      <c r="E199" s="45">
        <f>F199/C199*1000</f>
        <v>6.249999999999999</v>
      </c>
      <c r="F199" s="348">
        <v>0.15</v>
      </c>
      <c r="G199" s="348"/>
      <c r="H199" s="349">
        <v>0.15</v>
      </c>
      <c r="J199" s="361"/>
      <c r="K199" s="361"/>
      <c r="L199" s="361"/>
      <c r="M199" s="361"/>
      <c r="N199" s="361"/>
      <c r="O199" s="361"/>
      <c r="P199" s="361"/>
      <c r="Q199" s="361"/>
      <c r="R199" s="361"/>
      <c r="S199" s="361"/>
    </row>
    <row r="200" spans="1:8" ht="15.75" customHeight="1">
      <c r="A200" s="188">
        <v>3</v>
      </c>
      <c r="B200" s="60" t="s">
        <v>21</v>
      </c>
      <c r="C200" s="61">
        <f>SUM(C201:C201)</f>
        <v>350</v>
      </c>
      <c r="D200" s="61">
        <f>SUM(D201:D201)</f>
        <v>0</v>
      </c>
      <c r="E200" s="70">
        <f aca="true" t="shared" si="14" ref="E200:E249">F200/C200*1000</f>
        <v>11.6</v>
      </c>
      <c r="F200" s="61">
        <f>SUM(F201:F201)</f>
        <v>4.06</v>
      </c>
      <c r="G200" s="61">
        <f>SUM(G201:G201)</f>
        <v>3.96</v>
      </c>
      <c r="H200" s="63">
        <f>SUM(H201:H201)</f>
        <v>0</v>
      </c>
    </row>
    <row r="201" spans="1:8" ht="15.75" customHeight="1">
      <c r="A201" s="186"/>
      <c r="B201" s="59" t="s">
        <v>88</v>
      </c>
      <c r="C201" s="44">
        <v>350</v>
      </c>
      <c r="D201" s="44"/>
      <c r="E201" s="45">
        <f t="shared" si="14"/>
        <v>11.6</v>
      </c>
      <c r="F201" s="46">
        <v>4.06</v>
      </c>
      <c r="G201" s="46">
        <v>3.96</v>
      </c>
      <c r="H201" s="47"/>
    </row>
    <row r="202" spans="1:8" ht="15.75" customHeight="1">
      <c r="A202" s="188">
        <v>4</v>
      </c>
      <c r="B202" s="60" t="s">
        <v>55</v>
      </c>
      <c r="C202" s="61">
        <f>SUM(C203:C205)</f>
        <v>1655</v>
      </c>
      <c r="D202" s="61">
        <f>SUM(D203:D205)</f>
        <v>0</v>
      </c>
      <c r="E202" s="70">
        <f t="shared" si="14"/>
        <v>6.489425981873111</v>
      </c>
      <c r="F202" s="72">
        <f>SUM(F203:F205)</f>
        <v>10.739999999999998</v>
      </c>
      <c r="G202" s="72">
        <f>SUM(G203:G205)</f>
        <v>8.94</v>
      </c>
      <c r="H202" s="73">
        <f>SUM(H203:H205)</f>
        <v>0</v>
      </c>
    </row>
    <row r="203" spans="1:8" ht="15.75" customHeight="1">
      <c r="A203" s="189"/>
      <c r="B203" s="176" t="s">
        <v>85</v>
      </c>
      <c r="C203" s="74">
        <v>260</v>
      </c>
      <c r="D203" s="74"/>
      <c r="E203" s="62">
        <f t="shared" si="14"/>
        <v>11</v>
      </c>
      <c r="F203" s="75">
        <v>2.86</v>
      </c>
      <c r="G203" s="75">
        <v>2.86</v>
      </c>
      <c r="H203" s="76"/>
    </row>
    <row r="204" spans="1:8" ht="15.75" customHeight="1">
      <c r="A204" s="411"/>
      <c r="B204" s="51" t="s">
        <v>87</v>
      </c>
      <c r="C204" s="35">
        <v>500</v>
      </c>
      <c r="D204" s="35"/>
      <c r="E204" s="31">
        <f t="shared" si="14"/>
        <v>0.56</v>
      </c>
      <c r="F204" s="36">
        <v>0.28</v>
      </c>
      <c r="G204" s="36">
        <v>0.28</v>
      </c>
      <c r="H204" s="37"/>
    </row>
    <row r="205" spans="1:8" ht="15.75" customHeight="1">
      <c r="A205" s="186"/>
      <c r="B205" s="59" t="s">
        <v>88</v>
      </c>
      <c r="C205" s="44">
        <v>895</v>
      </c>
      <c r="D205" s="44"/>
      <c r="E205" s="45">
        <f t="shared" si="14"/>
        <v>8.491620111731843</v>
      </c>
      <c r="F205" s="46">
        <v>7.6</v>
      </c>
      <c r="G205" s="46">
        <v>5.8</v>
      </c>
      <c r="H205" s="47"/>
    </row>
    <row r="206" spans="1:8" ht="15.75" customHeight="1">
      <c r="A206" s="188">
        <v>5</v>
      </c>
      <c r="B206" s="60" t="s">
        <v>113</v>
      </c>
      <c r="C206" s="61">
        <f>SUM(C207:C210)</f>
        <v>2452.5</v>
      </c>
      <c r="D206" s="61">
        <f>SUM(D207:D210)</f>
        <v>0</v>
      </c>
      <c r="E206" s="70">
        <f t="shared" si="14"/>
        <v>17.204485219164116</v>
      </c>
      <c r="F206" s="72">
        <f>SUM(F207:F210)</f>
        <v>42.193999999999996</v>
      </c>
      <c r="G206" s="72">
        <f>SUM(G207:G210)</f>
        <v>41.114000000000004</v>
      </c>
      <c r="H206" s="73">
        <f>SUM(H207:H210)</f>
        <v>0</v>
      </c>
    </row>
    <row r="207" spans="1:8" ht="15.75" customHeight="1">
      <c r="A207" s="189"/>
      <c r="B207" s="176" t="s">
        <v>85</v>
      </c>
      <c r="C207" s="74">
        <v>260</v>
      </c>
      <c r="D207" s="74"/>
      <c r="E207" s="62">
        <f t="shared" si="14"/>
        <v>13</v>
      </c>
      <c r="F207" s="75">
        <v>3.38</v>
      </c>
      <c r="G207" s="75">
        <v>3.3</v>
      </c>
      <c r="H207" s="76"/>
    </row>
    <row r="208" spans="1:8" ht="15.75" customHeight="1">
      <c r="A208" s="410"/>
      <c r="B208" s="43" t="s">
        <v>87</v>
      </c>
      <c r="C208" s="30">
        <v>1035</v>
      </c>
      <c r="D208" s="30"/>
      <c r="E208" s="31">
        <f>F208/C208*1000</f>
        <v>23.053140096618357</v>
      </c>
      <c r="F208" s="32">
        <v>23.86</v>
      </c>
      <c r="G208" s="32">
        <v>23.46</v>
      </c>
      <c r="H208" s="33"/>
    </row>
    <row r="209" spans="1:8" ht="15.75" customHeight="1">
      <c r="A209" s="411"/>
      <c r="B209" s="51" t="s">
        <v>88</v>
      </c>
      <c r="C209" s="35">
        <v>407.5</v>
      </c>
      <c r="D209" s="35"/>
      <c r="E209" s="31">
        <f t="shared" si="14"/>
        <v>15.950920245398775</v>
      </c>
      <c r="F209" s="36">
        <v>6.5</v>
      </c>
      <c r="G209" s="36">
        <v>5.9</v>
      </c>
      <c r="H209" s="37"/>
    </row>
    <row r="210" spans="1:8" ht="15.75" customHeight="1">
      <c r="A210" s="186"/>
      <c r="B210" s="49" t="s">
        <v>89</v>
      </c>
      <c r="C210" s="44">
        <v>750</v>
      </c>
      <c r="D210" s="44"/>
      <c r="E210" s="45">
        <f t="shared" si="14"/>
        <v>11.272</v>
      </c>
      <c r="F210" s="46">
        <v>8.454</v>
      </c>
      <c r="G210" s="46">
        <v>8.454</v>
      </c>
      <c r="H210" s="47"/>
    </row>
    <row r="211" spans="1:8" s="64" customFormat="1" ht="15.75" customHeight="1">
      <c r="A211" s="182">
        <v>6</v>
      </c>
      <c r="B211" s="38" t="s">
        <v>32</v>
      </c>
      <c r="C211" s="39">
        <f>SUM(C212:C214)</f>
        <v>6747</v>
      </c>
      <c r="D211" s="39">
        <f>SUM(D212:D214)</f>
        <v>0</v>
      </c>
      <c r="E211" s="40">
        <f t="shared" si="14"/>
        <v>12.626352452942047</v>
      </c>
      <c r="F211" s="41">
        <f>SUM(F212:F214)</f>
        <v>85.19</v>
      </c>
      <c r="G211" s="41">
        <f>SUM(G212:G214)</f>
        <v>68.68</v>
      </c>
      <c r="H211" s="42">
        <f>SUM(H212:H214)</f>
        <v>0</v>
      </c>
    </row>
    <row r="212" spans="1:8" ht="15.75" customHeight="1">
      <c r="A212" s="187"/>
      <c r="B212" s="139" t="s">
        <v>95</v>
      </c>
      <c r="C212" s="54">
        <v>990</v>
      </c>
      <c r="D212" s="54"/>
      <c r="E212" s="31">
        <f t="shared" si="14"/>
        <v>15.666666666666666</v>
      </c>
      <c r="F212" s="56">
        <v>15.51</v>
      </c>
      <c r="G212" s="56">
        <v>14.08</v>
      </c>
      <c r="H212" s="57"/>
    </row>
    <row r="213" spans="1:8" ht="15.75" customHeight="1">
      <c r="A213" s="411"/>
      <c r="B213" s="34" t="s">
        <v>87</v>
      </c>
      <c r="C213" s="35">
        <v>4200</v>
      </c>
      <c r="D213" s="35"/>
      <c r="E213" s="52">
        <f t="shared" si="14"/>
        <v>5.761904761904762</v>
      </c>
      <c r="F213" s="36">
        <v>24.2</v>
      </c>
      <c r="G213" s="36">
        <v>24.2</v>
      </c>
      <c r="H213" s="37"/>
    </row>
    <row r="214" spans="1:8" ht="15.75" customHeight="1">
      <c r="A214" s="186"/>
      <c r="B214" s="49" t="s">
        <v>88</v>
      </c>
      <c r="C214" s="44">
        <v>1557</v>
      </c>
      <c r="D214" s="44"/>
      <c r="E214" s="45">
        <f t="shared" si="14"/>
        <v>29.210019267822734</v>
      </c>
      <c r="F214" s="46">
        <v>45.48</v>
      </c>
      <c r="G214" s="46">
        <v>30.4</v>
      </c>
      <c r="H214" s="47"/>
    </row>
    <row r="215" spans="1:8" ht="15.75" customHeight="1">
      <c r="A215" s="188">
        <v>7</v>
      </c>
      <c r="B215" s="60" t="s">
        <v>33</v>
      </c>
      <c r="C215" s="61">
        <f>SUM(C216:C219)</f>
        <v>2615</v>
      </c>
      <c r="D215" s="61">
        <f>SUM(D216:D219)</f>
        <v>0</v>
      </c>
      <c r="E215" s="70">
        <f t="shared" si="14"/>
        <v>16.967495219885276</v>
      </c>
      <c r="F215" s="72">
        <f>SUM(F216:F219)</f>
        <v>44.37</v>
      </c>
      <c r="G215" s="72">
        <f>SUM(G216:G219)</f>
        <v>43.56999999999999</v>
      </c>
      <c r="H215" s="73">
        <f>SUM(H216:H219)</f>
        <v>0</v>
      </c>
    </row>
    <row r="216" spans="1:8" ht="15.75" customHeight="1">
      <c r="A216" s="187"/>
      <c r="B216" s="53" t="s">
        <v>86</v>
      </c>
      <c r="C216" s="54">
        <v>440</v>
      </c>
      <c r="D216" s="54"/>
      <c r="E216" s="62">
        <f t="shared" si="14"/>
        <v>22.045454545454547</v>
      </c>
      <c r="F216" s="56">
        <v>9.7</v>
      </c>
      <c r="G216" s="56">
        <v>9.7</v>
      </c>
      <c r="H216" s="57"/>
    </row>
    <row r="217" spans="1:8" ht="15.75" customHeight="1">
      <c r="A217" s="411"/>
      <c r="B217" s="51" t="s">
        <v>95</v>
      </c>
      <c r="C217" s="35">
        <v>1320</v>
      </c>
      <c r="D217" s="35"/>
      <c r="E217" s="31">
        <f t="shared" si="14"/>
        <v>15.431818181818182</v>
      </c>
      <c r="F217" s="36">
        <v>20.37</v>
      </c>
      <c r="G217" s="36">
        <v>20.37</v>
      </c>
      <c r="H217" s="37"/>
    </row>
    <row r="218" spans="1:8" ht="15.75" customHeight="1">
      <c r="A218" s="418"/>
      <c r="B218" s="51" t="s">
        <v>87</v>
      </c>
      <c r="C218" s="35">
        <v>425</v>
      </c>
      <c r="D218" s="35"/>
      <c r="E218" s="52">
        <f t="shared" si="14"/>
        <v>12.470588235294118</v>
      </c>
      <c r="F218" s="36">
        <v>5.3</v>
      </c>
      <c r="G218" s="36">
        <v>5.3</v>
      </c>
      <c r="H218" s="37"/>
    </row>
    <row r="219" spans="1:8" ht="15.75" customHeight="1">
      <c r="A219" s="186"/>
      <c r="B219" s="59" t="s">
        <v>88</v>
      </c>
      <c r="C219" s="44">
        <v>430</v>
      </c>
      <c r="D219" s="44"/>
      <c r="E219" s="45">
        <f t="shared" si="14"/>
        <v>20.930232558139533</v>
      </c>
      <c r="F219" s="46">
        <v>9</v>
      </c>
      <c r="G219" s="46">
        <v>8.2</v>
      </c>
      <c r="H219" s="47"/>
    </row>
    <row r="220" spans="1:8" ht="15.75" customHeight="1">
      <c r="A220" s="188">
        <v>8</v>
      </c>
      <c r="B220" s="60" t="s">
        <v>22</v>
      </c>
      <c r="C220" s="61">
        <f>SUM(C221:C222)</f>
        <v>1875</v>
      </c>
      <c r="D220" s="61">
        <f>SUM(D221:D222)</f>
        <v>0</v>
      </c>
      <c r="E220" s="62">
        <f t="shared" si="14"/>
        <v>16.560000000000002</v>
      </c>
      <c r="F220" s="72">
        <f>SUM(F221:F222)</f>
        <v>31.05</v>
      </c>
      <c r="G220" s="72">
        <f>SUM(G221:G222)</f>
        <v>28.05</v>
      </c>
      <c r="H220" s="73">
        <f>SUM(H221:H222)</f>
        <v>0</v>
      </c>
    </row>
    <row r="221" spans="1:8" ht="15.75" customHeight="1">
      <c r="A221" s="410"/>
      <c r="B221" s="43" t="s">
        <v>95</v>
      </c>
      <c r="C221" s="30">
        <v>1200</v>
      </c>
      <c r="D221" s="30"/>
      <c r="E221" s="31">
        <f t="shared" si="14"/>
        <v>17.391666666666666</v>
      </c>
      <c r="F221" s="32">
        <v>20.87</v>
      </c>
      <c r="G221" s="32">
        <v>17.87</v>
      </c>
      <c r="H221" s="33"/>
    </row>
    <row r="222" spans="1:8" ht="15.75" customHeight="1">
      <c r="A222" s="410"/>
      <c r="B222" s="43" t="s">
        <v>87</v>
      </c>
      <c r="C222" s="30">
        <v>675</v>
      </c>
      <c r="D222" s="30"/>
      <c r="E222" s="31">
        <f t="shared" si="14"/>
        <v>15.08148148148148</v>
      </c>
      <c r="F222" s="32">
        <v>10.18</v>
      </c>
      <c r="G222" s="32">
        <v>10.18</v>
      </c>
      <c r="H222" s="33"/>
    </row>
    <row r="223" spans="1:8" s="64" customFormat="1" ht="15.75" customHeight="1">
      <c r="A223" s="182">
        <v>9</v>
      </c>
      <c r="B223" s="48" t="s">
        <v>56</v>
      </c>
      <c r="C223" s="39">
        <f>SUM(C224:C227)</f>
        <v>10296</v>
      </c>
      <c r="D223" s="39">
        <f>SUM(D224:D227)</f>
        <v>0</v>
      </c>
      <c r="E223" s="40">
        <f t="shared" si="14"/>
        <v>16.237567987567992</v>
      </c>
      <c r="F223" s="41">
        <f>SUM(F224:F227)</f>
        <v>167.18200000000002</v>
      </c>
      <c r="G223" s="41">
        <f>SUM(G224:G227)</f>
        <v>161.042</v>
      </c>
      <c r="H223" s="42">
        <f>SUM(H224:H227)</f>
        <v>0</v>
      </c>
    </row>
    <row r="224" spans="1:8" ht="15.75" customHeight="1">
      <c r="A224" s="410"/>
      <c r="B224" s="43" t="s">
        <v>85</v>
      </c>
      <c r="C224" s="30">
        <v>115</v>
      </c>
      <c r="D224" s="30"/>
      <c r="E224" s="31">
        <f t="shared" si="14"/>
        <v>8.8</v>
      </c>
      <c r="F224" s="32">
        <v>1.012</v>
      </c>
      <c r="G224" s="32">
        <v>1.012</v>
      </c>
      <c r="H224" s="33"/>
    </row>
    <row r="225" spans="1:8" ht="15.75" customHeight="1">
      <c r="A225" s="410"/>
      <c r="B225" s="43" t="s">
        <v>95</v>
      </c>
      <c r="C225" s="30">
        <v>8775</v>
      </c>
      <c r="D225" s="30"/>
      <c r="E225" s="31">
        <f t="shared" si="14"/>
        <v>17.186324786324786</v>
      </c>
      <c r="F225" s="32">
        <v>150.81</v>
      </c>
      <c r="G225" s="32">
        <v>145.33</v>
      </c>
      <c r="H225" s="33"/>
    </row>
    <row r="226" spans="1:8" ht="15.75" customHeight="1">
      <c r="A226" s="410"/>
      <c r="B226" s="43" t="s">
        <v>87</v>
      </c>
      <c r="C226" s="30">
        <v>1251</v>
      </c>
      <c r="D226" s="30"/>
      <c r="E226" s="31">
        <f t="shared" si="14"/>
        <v>10.679456434852119</v>
      </c>
      <c r="F226" s="32">
        <v>13.36</v>
      </c>
      <c r="G226" s="32">
        <v>13</v>
      </c>
      <c r="H226" s="33"/>
    </row>
    <row r="227" spans="1:8" ht="15.75" customHeight="1">
      <c r="A227" s="411"/>
      <c r="B227" s="51" t="s">
        <v>88</v>
      </c>
      <c r="C227" s="35">
        <v>155</v>
      </c>
      <c r="D227" s="35"/>
      <c r="E227" s="31">
        <f t="shared" si="14"/>
        <v>12.903225806451612</v>
      </c>
      <c r="F227" s="36">
        <v>2</v>
      </c>
      <c r="G227" s="36">
        <v>1.7</v>
      </c>
      <c r="H227" s="37"/>
    </row>
    <row r="228" spans="1:8" ht="15.75" customHeight="1">
      <c r="A228" s="182">
        <v>10</v>
      </c>
      <c r="B228" s="166" t="s">
        <v>76</v>
      </c>
      <c r="C228" s="167">
        <f>SUM(C229:C230)</f>
        <v>72</v>
      </c>
      <c r="D228" s="167">
        <f>SUM(D229:D230)</f>
        <v>0</v>
      </c>
      <c r="E228" s="58">
        <f t="shared" si="14"/>
        <v>8.472222222222223</v>
      </c>
      <c r="F228" s="41">
        <f>SUM(F229:F230)</f>
        <v>0.6100000000000001</v>
      </c>
      <c r="G228" s="41">
        <f>SUM(G229:G230)</f>
        <v>0.5920000000000001</v>
      </c>
      <c r="H228" s="42">
        <f>SUM(H229:H230)</f>
        <v>0</v>
      </c>
    </row>
    <row r="229" spans="1:8" ht="15.75" customHeight="1">
      <c r="A229" s="187"/>
      <c r="B229" s="366" t="s">
        <v>87</v>
      </c>
      <c r="C229" s="367">
        <v>55</v>
      </c>
      <c r="D229" s="367"/>
      <c r="E229" s="55">
        <f t="shared" si="14"/>
        <v>9.854545454545454</v>
      </c>
      <c r="F229" s="56">
        <v>0.542</v>
      </c>
      <c r="G229" s="56">
        <v>0.542</v>
      </c>
      <c r="H229" s="57"/>
    </row>
    <row r="230" spans="1:8" ht="15.75" customHeight="1">
      <c r="A230" s="191"/>
      <c r="B230" s="169" t="s">
        <v>88</v>
      </c>
      <c r="C230" s="170">
        <v>17</v>
      </c>
      <c r="D230" s="170"/>
      <c r="E230" s="45">
        <f t="shared" si="14"/>
        <v>4</v>
      </c>
      <c r="F230" s="46">
        <v>0.068</v>
      </c>
      <c r="G230" s="46">
        <v>0.05</v>
      </c>
      <c r="H230" s="47"/>
    </row>
    <row r="231" spans="1:8" ht="15.75" customHeight="1">
      <c r="A231" s="188">
        <v>11</v>
      </c>
      <c r="B231" s="60" t="s">
        <v>34</v>
      </c>
      <c r="C231" s="61">
        <f>SUM(C232:C233)</f>
        <v>89</v>
      </c>
      <c r="D231" s="61">
        <f>SUM(D232:D233)</f>
        <v>0</v>
      </c>
      <c r="E231" s="70">
        <f t="shared" si="14"/>
        <v>5.730337078651686</v>
      </c>
      <c r="F231" s="72">
        <f>SUM(F232:F233)</f>
        <v>0.51</v>
      </c>
      <c r="G231" s="72">
        <f>SUM(G232:G233)</f>
        <v>0.51</v>
      </c>
      <c r="H231" s="73">
        <f>SUM(H232:H233)</f>
        <v>0</v>
      </c>
    </row>
    <row r="232" spans="1:8" ht="15.75" customHeight="1">
      <c r="A232" s="190"/>
      <c r="B232" s="43" t="s">
        <v>86</v>
      </c>
      <c r="C232" s="30">
        <v>39</v>
      </c>
      <c r="D232" s="30"/>
      <c r="E232" s="31">
        <f t="shared" si="14"/>
        <v>2.051282051282051</v>
      </c>
      <c r="F232" s="32">
        <v>0.08</v>
      </c>
      <c r="G232" s="32">
        <v>0.08</v>
      </c>
      <c r="H232" s="33"/>
    </row>
    <row r="233" spans="1:8" ht="15.75" customHeight="1">
      <c r="A233" s="186"/>
      <c r="B233" s="59" t="s">
        <v>87</v>
      </c>
      <c r="C233" s="44">
        <v>50</v>
      </c>
      <c r="D233" s="44"/>
      <c r="E233" s="45">
        <f t="shared" si="14"/>
        <v>8.6</v>
      </c>
      <c r="F233" s="46">
        <v>0.43</v>
      </c>
      <c r="G233" s="46">
        <v>0.43</v>
      </c>
      <c r="H233" s="47"/>
    </row>
    <row r="234" spans="1:8" ht="15.75" customHeight="1">
      <c r="A234" s="188">
        <v>12</v>
      </c>
      <c r="B234" s="60" t="s">
        <v>23</v>
      </c>
      <c r="C234" s="61">
        <f>SUM(C235:C236)</f>
        <v>329</v>
      </c>
      <c r="D234" s="61">
        <f>SUM(D235:D236)</f>
        <v>0</v>
      </c>
      <c r="E234" s="70">
        <f t="shared" si="14"/>
        <v>19.5258358662614</v>
      </c>
      <c r="F234" s="72">
        <f>SUM(F235:F236)</f>
        <v>6.4239999999999995</v>
      </c>
      <c r="G234" s="72">
        <f>SUM(G235:G236)</f>
        <v>6.42</v>
      </c>
      <c r="H234" s="73">
        <f>SUM(H235:H236)</f>
        <v>0</v>
      </c>
    </row>
    <row r="235" spans="1:8" ht="15.75" customHeight="1">
      <c r="A235" s="187"/>
      <c r="B235" s="53" t="s">
        <v>85</v>
      </c>
      <c r="C235" s="54">
        <v>40</v>
      </c>
      <c r="D235" s="54"/>
      <c r="E235" s="55">
        <f t="shared" si="14"/>
        <v>6.35</v>
      </c>
      <c r="F235" s="56">
        <v>0.254</v>
      </c>
      <c r="G235" s="56">
        <v>0.25</v>
      </c>
      <c r="H235" s="57"/>
    </row>
    <row r="236" spans="1:8" ht="15" customHeight="1">
      <c r="A236" s="411"/>
      <c r="B236" s="51" t="s">
        <v>87</v>
      </c>
      <c r="C236" s="35">
        <v>289</v>
      </c>
      <c r="D236" s="35"/>
      <c r="E236" s="52">
        <f t="shared" si="14"/>
        <v>21.34948096885813</v>
      </c>
      <c r="F236" s="36">
        <v>6.17</v>
      </c>
      <c r="G236" s="36">
        <v>6.17</v>
      </c>
      <c r="H236" s="37"/>
    </row>
    <row r="237" spans="1:8" ht="15" customHeight="1">
      <c r="A237" s="182">
        <v>13</v>
      </c>
      <c r="B237" s="166" t="s">
        <v>24</v>
      </c>
      <c r="C237" s="167">
        <f>SUM(C238:C238)</f>
        <v>540</v>
      </c>
      <c r="D237" s="167">
        <f>SUM(D238:D238)</f>
        <v>0</v>
      </c>
      <c r="E237" s="177">
        <f t="shared" si="14"/>
        <v>18.85185185185185</v>
      </c>
      <c r="F237" s="41">
        <f>SUM(F238:F238)</f>
        <v>10.18</v>
      </c>
      <c r="G237" s="41">
        <f>SUM(G238:G238)</f>
        <v>10.1802</v>
      </c>
      <c r="H237" s="42">
        <f>SUM(H238:H238)</f>
        <v>0</v>
      </c>
    </row>
    <row r="238" spans="1:8" ht="15" customHeight="1">
      <c r="A238" s="191"/>
      <c r="B238" s="169" t="s">
        <v>88</v>
      </c>
      <c r="C238" s="170">
        <v>540</v>
      </c>
      <c r="D238" s="170"/>
      <c r="E238" s="171">
        <f t="shared" si="14"/>
        <v>18.85185185185185</v>
      </c>
      <c r="F238" s="46">
        <v>10.18</v>
      </c>
      <c r="G238" s="46">
        <v>10.1802</v>
      </c>
      <c r="H238" s="47"/>
    </row>
    <row r="239" spans="1:8" ht="15" customHeight="1">
      <c r="A239" s="182">
        <v>14</v>
      </c>
      <c r="B239" s="166" t="s">
        <v>175</v>
      </c>
      <c r="C239" s="167">
        <f>SUM(C240:C240)</f>
        <v>100</v>
      </c>
      <c r="D239" s="167">
        <f>SUM(D240:D240)</f>
        <v>0</v>
      </c>
      <c r="E239" s="177">
        <f t="shared" si="14"/>
        <v>10</v>
      </c>
      <c r="F239" s="41">
        <f>SUM(F240:F240)</f>
        <v>1</v>
      </c>
      <c r="G239" s="41">
        <f>SUM(G240:G240)</f>
        <v>1</v>
      </c>
      <c r="H239" s="42">
        <f>SUM(H240:H240)</f>
        <v>0</v>
      </c>
    </row>
    <row r="240" spans="1:8" ht="15" customHeight="1">
      <c r="A240" s="187"/>
      <c r="B240" s="366" t="s">
        <v>88</v>
      </c>
      <c r="C240" s="367">
        <v>100</v>
      </c>
      <c r="D240" s="367"/>
      <c r="E240" s="342">
        <f t="shared" si="14"/>
        <v>10</v>
      </c>
      <c r="F240" s="56">
        <v>1</v>
      </c>
      <c r="G240" s="56">
        <v>1</v>
      </c>
      <c r="H240" s="57"/>
    </row>
    <row r="241" spans="1:8" ht="15.75" customHeight="1">
      <c r="A241" s="182">
        <v>15</v>
      </c>
      <c r="B241" s="166" t="s">
        <v>25</v>
      </c>
      <c r="C241" s="167">
        <f>SUM(C242:C242)</f>
        <v>41</v>
      </c>
      <c r="D241" s="167">
        <f>SUM(D242:D242)</f>
        <v>0</v>
      </c>
      <c r="E241" s="177">
        <f t="shared" si="14"/>
        <v>13.414634146341465</v>
      </c>
      <c r="F241" s="41">
        <f>SUM(F242:F242)</f>
        <v>0.55</v>
      </c>
      <c r="G241" s="41">
        <f>SUM(G242:G242)</f>
        <v>0.4</v>
      </c>
      <c r="H241" s="42">
        <f>SUM(H242:H242)</f>
        <v>0</v>
      </c>
    </row>
    <row r="242" spans="1:8" ht="15.75" customHeight="1">
      <c r="A242" s="191"/>
      <c r="B242" s="169" t="s">
        <v>88</v>
      </c>
      <c r="C242" s="170">
        <v>41</v>
      </c>
      <c r="D242" s="170"/>
      <c r="E242" s="171">
        <f t="shared" si="14"/>
        <v>13.414634146341465</v>
      </c>
      <c r="F242" s="46">
        <v>0.55</v>
      </c>
      <c r="G242" s="46">
        <v>0.4</v>
      </c>
      <c r="H242" s="47"/>
    </row>
    <row r="243" spans="1:8" ht="15.75" customHeight="1">
      <c r="A243" s="182">
        <v>16</v>
      </c>
      <c r="B243" s="166" t="s">
        <v>155</v>
      </c>
      <c r="C243" s="167">
        <f>SUM(C244:C245)</f>
        <v>650</v>
      </c>
      <c r="D243" s="167">
        <f>SUM(D244:D245)</f>
        <v>0</v>
      </c>
      <c r="E243" s="177">
        <f t="shared" si="14"/>
        <v>4.3015384615384615</v>
      </c>
      <c r="F243" s="41">
        <f>SUM(F244:F245)</f>
        <v>2.796</v>
      </c>
      <c r="G243" s="41">
        <f>SUM(G244:G245)</f>
        <v>2.796</v>
      </c>
      <c r="H243" s="42">
        <f>SUM(H244:H245)</f>
        <v>0</v>
      </c>
    </row>
    <row r="244" spans="1:8" ht="15.75" customHeight="1">
      <c r="A244" s="187"/>
      <c r="B244" s="366" t="s">
        <v>87</v>
      </c>
      <c r="C244" s="367"/>
      <c r="D244" s="367"/>
      <c r="E244" s="342" t="e">
        <f t="shared" si="14"/>
        <v>#DIV/0!</v>
      </c>
      <c r="F244" s="56">
        <v>2.425</v>
      </c>
      <c r="G244" s="56">
        <v>2.425</v>
      </c>
      <c r="H244" s="57"/>
    </row>
    <row r="245" spans="1:8" ht="15.75" customHeight="1">
      <c r="A245" s="191"/>
      <c r="B245" s="169" t="s">
        <v>88</v>
      </c>
      <c r="C245" s="170">
        <v>650</v>
      </c>
      <c r="D245" s="170"/>
      <c r="E245" s="171">
        <f t="shared" si="14"/>
        <v>0.5707692307692308</v>
      </c>
      <c r="F245" s="46">
        <v>0.371</v>
      </c>
      <c r="G245" s="46">
        <v>0.371</v>
      </c>
      <c r="H245" s="47"/>
    </row>
    <row r="246" spans="1:8" ht="15.75" customHeight="1">
      <c r="A246" s="188">
        <v>17</v>
      </c>
      <c r="B246" s="60" t="s">
        <v>35</v>
      </c>
      <c r="C246" s="61">
        <f>SUM(C247:C251)</f>
        <v>3423</v>
      </c>
      <c r="D246" s="61">
        <f>SUM(D247:D251)</f>
        <v>0</v>
      </c>
      <c r="E246" s="70">
        <f t="shared" si="14"/>
        <v>7.585159217061057</v>
      </c>
      <c r="F246" s="72">
        <f>SUM(F247:F251)</f>
        <v>25.964</v>
      </c>
      <c r="G246" s="72">
        <f>SUM(G247:G251)</f>
        <v>25.364</v>
      </c>
      <c r="H246" s="73">
        <f>SUM(H247:H251)</f>
        <v>0</v>
      </c>
    </row>
    <row r="247" spans="1:8" ht="15.75" customHeight="1">
      <c r="A247" s="410"/>
      <c r="B247" s="43" t="s">
        <v>86</v>
      </c>
      <c r="C247" s="30"/>
      <c r="D247" s="30"/>
      <c r="E247" s="31" t="e">
        <f t="shared" si="14"/>
        <v>#DIV/0!</v>
      </c>
      <c r="F247" s="32">
        <v>0.63</v>
      </c>
      <c r="G247" s="32">
        <v>0.63</v>
      </c>
      <c r="H247" s="33"/>
    </row>
    <row r="248" spans="1:8" ht="15.75" customHeight="1">
      <c r="A248" s="411"/>
      <c r="B248" s="51" t="s">
        <v>95</v>
      </c>
      <c r="C248" s="35">
        <v>2106</v>
      </c>
      <c r="D248" s="35"/>
      <c r="E248" s="31">
        <f t="shared" si="14"/>
        <v>10.30389363722697</v>
      </c>
      <c r="F248" s="36">
        <v>21.7</v>
      </c>
      <c r="G248" s="36">
        <v>21.1</v>
      </c>
      <c r="H248" s="37"/>
    </row>
    <row r="249" spans="1:8" ht="15.75" customHeight="1">
      <c r="A249" s="411"/>
      <c r="B249" s="51" t="s">
        <v>87</v>
      </c>
      <c r="C249" s="35">
        <v>132</v>
      </c>
      <c r="D249" s="35"/>
      <c r="E249" s="31">
        <f t="shared" si="14"/>
        <v>0.45454545454545453</v>
      </c>
      <c r="F249" s="36">
        <v>0.06</v>
      </c>
      <c r="G249" s="36">
        <v>0.06</v>
      </c>
      <c r="H249" s="37"/>
    </row>
    <row r="250" spans="1:8" ht="15.75" customHeight="1">
      <c r="A250" s="411"/>
      <c r="B250" s="51" t="s">
        <v>88</v>
      </c>
      <c r="C250" s="35">
        <v>185</v>
      </c>
      <c r="D250" s="35"/>
      <c r="E250" s="31">
        <f aca="true" t="shared" si="15" ref="E250:E263">F250/C250*1000</f>
        <v>2</v>
      </c>
      <c r="F250" s="36">
        <v>0.37</v>
      </c>
      <c r="G250" s="36">
        <v>0.37</v>
      </c>
      <c r="H250" s="37"/>
    </row>
    <row r="251" spans="1:8" ht="15.75" customHeight="1">
      <c r="A251" s="186"/>
      <c r="B251" s="49" t="s">
        <v>89</v>
      </c>
      <c r="C251" s="44">
        <v>1000</v>
      </c>
      <c r="D251" s="44"/>
      <c r="E251" s="45">
        <f t="shared" si="15"/>
        <v>3.204</v>
      </c>
      <c r="F251" s="46">
        <v>3.204</v>
      </c>
      <c r="G251" s="46">
        <v>3.204</v>
      </c>
      <c r="H251" s="47"/>
    </row>
    <row r="252" spans="1:8" s="64" customFormat="1" ht="15.75" customHeight="1">
      <c r="A252" s="188">
        <v>18</v>
      </c>
      <c r="B252" s="50" t="s">
        <v>176</v>
      </c>
      <c r="C252" s="61">
        <f>SUM(C253)</f>
        <v>30</v>
      </c>
      <c r="D252" s="61">
        <f>SUM(D253)</f>
        <v>0</v>
      </c>
      <c r="E252" s="70">
        <f t="shared" si="15"/>
        <v>10</v>
      </c>
      <c r="F252" s="72">
        <f>SUM(F253)</f>
        <v>0.3</v>
      </c>
      <c r="G252" s="72">
        <f>SUM(G253)</f>
        <v>0.3</v>
      </c>
      <c r="H252" s="73">
        <f>SUM(H253)</f>
        <v>0</v>
      </c>
    </row>
    <row r="253" spans="1:8" ht="15.75" customHeight="1">
      <c r="A253" s="186"/>
      <c r="B253" s="49" t="s">
        <v>88</v>
      </c>
      <c r="C253" s="44">
        <v>30</v>
      </c>
      <c r="D253" s="44"/>
      <c r="E253" s="45">
        <f t="shared" si="15"/>
        <v>10</v>
      </c>
      <c r="F253" s="46">
        <v>0.3</v>
      </c>
      <c r="G253" s="46">
        <v>0.3</v>
      </c>
      <c r="H253" s="47"/>
    </row>
    <row r="254" spans="1:8" ht="15.75" customHeight="1">
      <c r="A254" s="188">
        <v>19</v>
      </c>
      <c r="B254" s="60" t="s">
        <v>39</v>
      </c>
      <c r="C254" s="61">
        <f>SUM(C255:C255)</f>
        <v>30</v>
      </c>
      <c r="D254" s="61">
        <f>SUM(D255:D255)</f>
        <v>0</v>
      </c>
      <c r="E254" s="70">
        <f t="shared" si="15"/>
        <v>21.333333333333332</v>
      </c>
      <c r="F254" s="72">
        <f>SUM(F255:F255)</f>
        <v>0.64</v>
      </c>
      <c r="G254" s="72">
        <f>SUM(G255:G255)</f>
        <v>0.64</v>
      </c>
      <c r="H254" s="73">
        <f>SUM(H255:H255)</f>
        <v>0</v>
      </c>
    </row>
    <row r="255" spans="1:8" ht="15.75" customHeight="1">
      <c r="A255" s="186"/>
      <c r="B255" s="59" t="s">
        <v>86</v>
      </c>
      <c r="C255" s="44">
        <v>30</v>
      </c>
      <c r="D255" s="44"/>
      <c r="E255" s="45">
        <f t="shared" si="15"/>
        <v>21.333333333333332</v>
      </c>
      <c r="F255" s="46">
        <v>0.64</v>
      </c>
      <c r="G255" s="46">
        <v>0.64</v>
      </c>
      <c r="H255" s="47"/>
    </row>
    <row r="256" spans="1:8" ht="15.75" customHeight="1">
      <c r="A256" s="188">
        <v>20</v>
      </c>
      <c r="B256" s="50" t="s">
        <v>177</v>
      </c>
      <c r="C256" s="61">
        <f>SUM(C257)</f>
        <v>100</v>
      </c>
      <c r="D256" s="61">
        <f>SUM(D257)</f>
        <v>0</v>
      </c>
      <c r="E256" s="70">
        <f>F256/C256*1000</f>
        <v>13.000000000000002</v>
      </c>
      <c r="F256" s="72">
        <f>SUM(F257)</f>
        <v>1.3</v>
      </c>
      <c r="G256" s="72">
        <f>SUM(G257)</f>
        <v>1.3</v>
      </c>
      <c r="H256" s="73">
        <f>SUM(H257)</f>
        <v>0</v>
      </c>
    </row>
    <row r="257" spans="1:8" ht="15.75" customHeight="1">
      <c r="A257" s="186"/>
      <c r="B257" s="49" t="s">
        <v>88</v>
      </c>
      <c r="C257" s="44">
        <v>100</v>
      </c>
      <c r="D257" s="44"/>
      <c r="E257" s="45">
        <f>F257/C257*1000</f>
        <v>13.000000000000002</v>
      </c>
      <c r="F257" s="46">
        <v>1.3</v>
      </c>
      <c r="G257" s="46">
        <v>1.3</v>
      </c>
      <c r="H257" s="47"/>
    </row>
    <row r="258" spans="1:8" ht="15.75" customHeight="1">
      <c r="A258" s="188">
        <v>21</v>
      </c>
      <c r="B258" s="60" t="s">
        <v>68</v>
      </c>
      <c r="C258" s="61">
        <f>SUM(C259:C259)</f>
        <v>732</v>
      </c>
      <c r="D258" s="61">
        <f>SUM(D259:D259)</f>
        <v>0</v>
      </c>
      <c r="E258" s="70">
        <f t="shared" si="15"/>
        <v>0.9016393442622951</v>
      </c>
      <c r="F258" s="72">
        <f>SUM(F259:F259)</f>
        <v>0.66</v>
      </c>
      <c r="G258" s="72">
        <f>SUM(G259:G259)</f>
        <v>0.66</v>
      </c>
      <c r="H258" s="73">
        <f>SUM(H259:H259)</f>
        <v>0</v>
      </c>
    </row>
    <row r="259" spans="1:8" ht="15.75" customHeight="1">
      <c r="A259" s="186"/>
      <c r="B259" s="59" t="s">
        <v>86</v>
      </c>
      <c r="C259" s="44">
        <v>732</v>
      </c>
      <c r="D259" s="44"/>
      <c r="E259" s="45">
        <f t="shared" si="15"/>
        <v>0.9016393442622951</v>
      </c>
      <c r="F259" s="46">
        <v>0.66</v>
      </c>
      <c r="G259" s="46">
        <v>0.66</v>
      </c>
      <c r="H259" s="47"/>
    </row>
    <row r="260" spans="1:8" ht="15.75" customHeight="1">
      <c r="A260" s="188">
        <v>22</v>
      </c>
      <c r="B260" s="60" t="s">
        <v>38</v>
      </c>
      <c r="C260" s="61">
        <f>SUM(C261:C261)</f>
        <v>60</v>
      </c>
      <c r="D260" s="61">
        <f>SUM(D261:D261)</f>
        <v>0</v>
      </c>
      <c r="E260" s="181">
        <f t="shared" si="15"/>
        <v>40</v>
      </c>
      <c r="F260" s="72">
        <f>SUM(F261:F261)</f>
        <v>2.4</v>
      </c>
      <c r="G260" s="72">
        <f>SUM(G261:G261)</f>
        <v>2.4</v>
      </c>
      <c r="H260" s="73">
        <f>SUM(H261:H261)</f>
        <v>0</v>
      </c>
    </row>
    <row r="261" spans="1:8" ht="15.75" customHeight="1">
      <c r="A261" s="186"/>
      <c r="B261" s="59" t="s">
        <v>88</v>
      </c>
      <c r="C261" s="44">
        <v>60</v>
      </c>
      <c r="D261" s="44"/>
      <c r="E261" s="77">
        <f t="shared" si="15"/>
        <v>40</v>
      </c>
      <c r="F261" s="46">
        <v>2.4</v>
      </c>
      <c r="G261" s="46">
        <v>2.4</v>
      </c>
      <c r="H261" s="47"/>
    </row>
    <row r="262" spans="1:8" s="64" customFormat="1" ht="15.75" customHeight="1">
      <c r="A262" s="182">
        <v>23</v>
      </c>
      <c r="B262" s="48" t="s">
        <v>115</v>
      </c>
      <c r="C262" s="39">
        <f>SUM(C263:C263)</f>
        <v>50</v>
      </c>
      <c r="D262" s="39">
        <f>SUM(D263:D263)</f>
        <v>0</v>
      </c>
      <c r="E262" s="40">
        <f t="shared" si="15"/>
        <v>24</v>
      </c>
      <c r="F262" s="41">
        <f>SUM(F263:F263)</f>
        <v>1.2</v>
      </c>
      <c r="G262" s="41">
        <f>SUM(G263:G263)</f>
        <v>0</v>
      </c>
      <c r="H262" s="42">
        <f>SUM(H263:H263)</f>
        <v>1.2</v>
      </c>
    </row>
    <row r="263" spans="1:8" ht="15.75" customHeight="1">
      <c r="A263" s="346"/>
      <c r="B263" s="343" t="s">
        <v>87</v>
      </c>
      <c r="C263" s="347">
        <v>50</v>
      </c>
      <c r="D263" s="347"/>
      <c r="E263" s="78">
        <f t="shared" si="15"/>
        <v>24</v>
      </c>
      <c r="F263" s="348">
        <v>1.2</v>
      </c>
      <c r="G263" s="348"/>
      <c r="H263" s="349">
        <v>1.2</v>
      </c>
    </row>
    <row r="264" spans="1:8" ht="15.75" customHeight="1">
      <c r="A264" s="188">
        <v>24</v>
      </c>
      <c r="B264" s="60" t="s">
        <v>96</v>
      </c>
      <c r="C264" s="61">
        <f>SUM(C265:C268)</f>
        <v>1155</v>
      </c>
      <c r="D264" s="61">
        <f>SUM(D265:D268)</f>
        <v>0</v>
      </c>
      <c r="E264" s="70">
        <f aca="true" t="shared" si="16" ref="E264:E274">F264/C264*1000</f>
        <v>23.03030303030303</v>
      </c>
      <c r="F264" s="72">
        <f>SUM(F265:F268)</f>
        <v>26.6</v>
      </c>
      <c r="G264" s="72">
        <f>SUM(G265:G268)</f>
        <v>24.86</v>
      </c>
      <c r="H264" s="73">
        <f>SUM(H265:H268)</f>
        <v>0</v>
      </c>
    </row>
    <row r="265" spans="1:8" ht="15.75" customHeight="1">
      <c r="A265" s="410"/>
      <c r="B265" s="43" t="s">
        <v>86</v>
      </c>
      <c r="C265" s="30">
        <v>67</v>
      </c>
      <c r="D265" s="30"/>
      <c r="E265" s="31">
        <f t="shared" si="16"/>
        <v>11.940298507462687</v>
      </c>
      <c r="F265" s="32">
        <v>0.8</v>
      </c>
      <c r="G265" s="32">
        <v>0.8</v>
      </c>
      <c r="H265" s="33"/>
    </row>
    <row r="266" spans="1:8" ht="15.75" customHeight="1">
      <c r="A266" s="410"/>
      <c r="B266" s="43" t="s">
        <v>95</v>
      </c>
      <c r="C266" s="30">
        <v>1048</v>
      </c>
      <c r="D266" s="30"/>
      <c r="E266" s="31">
        <f t="shared" si="16"/>
        <v>15.572519083969468</v>
      </c>
      <c r="F266" s="32">
        <v>16.32</v>
      </c>
      <c r="G266" s="32">
        <v>14.58</v>
      </c>
      <c r="H266" s="33"/>
    </row>
    <row r="267" spans="1:8" ht="15.75" customHeight="1">
      <c r="A267" s="410"/>
      <c r="B267" s="43" t="s">
        <v>87</v>
      </c>
      <c r="C267" s="30"/>
      <c r="D267" s="30"/>
      <c r="E267" s="31" t="e">
        <f t="shared" si="16"/>
        <v>#DIV/0!</v>
      </c>
      <c r="F267" s="32">
        <v>8.52</v>
      </c>
      <c r="G267" s="32">
        <v>8.52</v>
      </c>
      <c r="H267" s="33"/>
    </row>
    <row r="268" spans="1:8" ht="15.75" customHeight="1">
      <c r="A268" s="417"/>
      <c r="B268" s="51" t="s">
        <v>88</v>
      </c>
      <c r="C268" s="35">
        <v>40</v>
      </c>
      <c r="D268" s="35"/>
      <c r="E268" s="52">
        <f t="shared" si="16"/>
        <v>24</v>
      </c>
      <c r="F268" s="36">
        <v>0.96</v>
      </c>
      <c r="G268" s="36">
        <v>0.96</v>
      </c>
      <c r="H268" s="37"/>
    </row>
    <row r="269" spans="1:8" s="64" customFormat="1" ht="15.75" customHeight="1">
      <c r="A269" s="182">
        <v>25</v>
      </c>
      <c r="B269" s="38" t="s">
        <v>57</v>
      </c>
      <c r="C269" s="39">
        <f>SUM(C270)</f>
        <v>250</v>
      </c>
      <c r="D269" s="39">
        <f>SUM(D270)</f>
        <v>0</v>
      </c>
      <c r="E269" s="40">
        <f t="shared" si="16"/>
        <v>2.54</v>
      </c>
      <c r="F269" s="41">
        <f>SUM(F270)</f>
        <v>0.635</v>
      </c>
      <c r="G269" s="41">
        <f>SUM(G270)</f>
        <v>0.635</v>
      </c>
      <c r="H269" s="42">
        <f>SUM(H270)</f>
        <v>0</v>
      </c>
    </row>
    <row r="270" spans="1:8" ht="15.75" customHeight="1">
      <c r="A270" s="186"/>
      <c r="B270" s="49" t="s">
        <v>87</v>
      </c>
      <c r="C270" s="44">
        <v>250</v>
      </c>
      <c r="D270" s="44"/>
      <c r="E270" s="45">
        <f t="shared" si="16"/>
        <v>2.54</v>
      </c>
      <c r="F270" s="46">
        <v>0.635</v>
      </c>
      <c r="G270" s="46">
        <v>0.635</v>
      </c>
      <c r="H270" s="47"/>
    </row>
    <row r="271" spans="1:8" ht="15.75" customHeight="1">
      <c r="A271" s="188">
        <v>26</v>
      </c>
      <c r="B271" s="60" t="s">
        <v>37</v>
      </c>
      <c r="C271" s="61">
        <f>SUM(C272:C272)</f>
        <v>165</v>
      </c>
      <c r="D271" s="61">
        <f>SUM(D272:D272)</f>
        <v>0</v>
      </c>
      <c r="E271" s="70">
        <f t="shared" si="16"/>
        <v>5.4363636363636365</v>
      </c>
      <c r="F271" s="72">
        <f>SUM(F272:F272)</f>
        <v>0.897</v>
      </c>
      <c r="G271" s="72">
        <f>SUM(G272:G272)</f>
        <v>0.897</v>
      </c>
      <c r="H271" s="73">
        <f>SUM(H272:H272)</f>
        <v>0</v>
      </c>
    </row>
    <row r="272" spans="1:8" ht="15.75" customHeight="1">
      <c r="A272" s="189"/>
      <c r="B272" s="176" t="s">
        <v>87</v>
      </c>
      <c r="C272" s="74">
        <v>165</v>
      </c>
      <c r="D272" s="74"/>
      <c r="E272" s="62">
        <f t="shared" si="16"/>
        <v>5.4363636363636365</v>
      </c>
      <c r="F272" s="75">
        <v>0.897</v>
      </c>
      <c r="G272" s="75">
        <v>0.897</v>
      </c>
      <c r="H272" s="76"/>
    </row>
    <row r="273" spans="1:8" ht="15.75" customHeight="1">
      <c r="A273" s="182">
        <v>27</v>
      </c>
      <c r="B273" s="38" t="s">
        <v>51</v>
      </c>
      <c r="C273" s="39">
        <f>SUM(C274:C274)</f>
        <v>5250</v>
      </c>
      <c r="D273" s="39">
        <f>SUM(D274:D274)</f>
        <v>0</v>
      </c>
      <c r="E273" s="40">
        <f t="shared" si="16"/>
        <v>13.180952380952382</v>
      </c>
      <c r="F273" s="41">
        <f>SUM(F274:F274)</f>
        <v>69.2</v>
      </c>
      <c r="G273" s="41">
        <f>SUM(G274:G274)</f>
        <v>64.96</v>
      </c>
      <c r="H273" s="42">
        <f>SUM(H274:H274)</f>
        <v>1.91</v>
      </c>
    </row>
    <row r="274" spans="1:8" ht="15.75" customHeight="1">
      <c r="A274" s="416"/>
      <c r="B274" s="29" t="s">
        <v>95</v>
      </c>
      <c r="C274" s="30">
        <v>5250</v>
      </c>
      <c r="D274" s="30"/>
      <c r="E274" s="31">
        <f t="shared" si="16"/>
        <v>13.180952380952382</v>
      </c>
      <c r="F274" s="32">
        <v>69.2</v>
      </c>
      <c r="G274" s="32">
        <v>64.96</v>
      </c>
      <c r="H274" s="33">
        <v>1.91</v>
      </c>
    </row>
    <row r="275" spans="1:10" ht="15.75" customHeight="1">
      <c r="A275" s="222" t="s">
        <v>167</v>
      </c>
      <c r="B275" s="223" t="s">
        <v>105</v>
      </c>
      <c r="C275" s="225">
        <f>C195+C200+C202+C206+C211+C215+C220+C223+C228+C231+C234+C237+C239+C241+C243+C246+C254+C260+C262+C264+C271+C273+C269+C258+C256+C252+C198</f>
        <v>40302.5</v>
      </c>
      <c r="D275" s="225">
        <f>D195+D200+D202+D206+D211+D215+D220+D223+D228+D231+D234+D237+D239+D241+D243+D246+D254+D260+D262+D264+D271+D273+D269+D258+D256+D252+D198</f>
        <v>0</v>
      </c>
      <c r="E275" s="225"/>
      <c r="F275" s="224">
        <f>F195+F200+F202+F206+F211+F215+F220+F223+F228+F231+F234+F237+F239+F241+F243+F246+F254+F260+F262+F264+F271+F273+F269+F258+F256+F252+F198</f>
        <v>550.6699999999998</v>
      </c>
      <c r="G275" s="224">
        <f>G195+G200+G202+G206+G211+G215+G220+G223+G228+G231+G234+G237+G239+G241+G243+G246+G254+G260+G262+G264+G271+G273+G269+G258+G256+G252+G198</f>
        <v>513.0881999999998</v>
      </c>
      <c r="H275" s="278">
        <f>H195+H200+H202+H206+H211+H215+H220+H223+H228+H231+H234+H237+H239+H241+H243+H246+H254+H260+H262+H264+H271+H273+H269+H258+H256+H252+H198</f>
        <v>3.26</v>
      </c>
      <c r="J275" s="361"/>
    </row>
    <row r="276" spans="1:11" ht="15.75" customHeight="1">
      <c r="A276" s="409"/>
      <c r="B276" s="65" t="s">
        <v>47</v>
      </c>
      <c r="C276" s="66"/>
      <c r="D276" s="66"/>
      <c r="E276" s="69"/>
      <c r="F276" s="67"/>
      <c r="G276" s="67"/>
      <c r="H276" s="68"/>
      <c r="K276" s="361"/>
    </row>
    <row r="277" spans="1:11" ht="15.75" customHeight="1">
      <c r="A277" s="182">
        <v>1</v>
      </c>
      <c r="B277" s="48" t="s">
        <v>66</v>
      </c>
      <c r="C277" s="39">
        <f>SUM(C278)</f>
        <v>125</v>
      </c>
      <c r="D277" s="39">
        <f>SUM(D278)</f>
        <v>0</v>
      </c>
      <c r="E277" s="58">
        <f>F277/C277*1000</f>
        <v>49</v>
      </c>
      <c r="F277" s="41">
        <f>SUM(F278)</f>
        <v>6.125</v>
      </c>
      <c r="G277" s="41">
        <f>SUM(G278)</f>
        <v>6.125</v>
      </c>
      <c r="H277" s="42">
        <f>SUM(H278)</f>
        <v>0</v>
      </c>
      <c r="K277" s="361"/>
    </row>
    <row r="278" spans="1:11" ht="15.75" customHeight="1">
      <c r="A278" s="191"/>
      <c r="B278" s="59" t="s">
        <v>88</v>
      </c>
      <c r="C278" s="44">
        <v>125</v>
      </c>
      <c r="D278" s="44"/>
      <c r="E278" s="45">
        <f>F278/C278*1000</f>
        <v>49</v>
      </c>
      <c r="F278" s="46">
        <v>6.125</v>
      </c>
      <c r="G278" s="46">
        <v>6.125</v>
      </c>
      <c r="H278" s="47"/>
      <c r="K278" s="361"/>
    </row>
    <row r="279" spans="1:8" s="64" customFormat="1" ht="15.75" customHeight="1">
      <c r="A279" s="182">
        <v>2</v>
      </c>
      <c r="B279" s="48" t="s">
        <v>174</v>
      </c>
      <c r="C279" s="39">
        <f>SUM(C280)</f>
        <v>600</v>
      </c>
      <c r="D279" s="39">
        <f>SUM(D280)</f>
        <v>0</v>
      </c>
      <c r="E279" s="40">
        <f aca="true" t="shared" si="17" ref="E279:E288">F279/C279*1000</f>
        <v>5</v>
      </c>
      <c r="F279" s="41">
        <f>SUM(F280)</f>
        <v>3</v>
      </c>
      <c r="G279" s="41">
        <f>SUM(G280)</f>
        <v>2.75</v>
      </c>
      <c r="H279" s="42">
        <f>SUM(H280)</f>
        <v>0</v>
      </c>
    </row>
    <row r="280" spans="1:8" ht="15.75" customHeight="1">
      <c r="A280" s="186"/>
      <c r="B280" s="59" t="s">
        <v>95</v>
      </c>
      <c r="C280" s="44">
        <v>600</v>
      </c>
      <c r="D280" s="44"/>
      <c r="E280" s="45">
        <f t="shared" si="17"/>
        <v>5</v>
      </c>
      <c r="F280" s="46">
        <v>3</v>
      </c>
      <c r="G280" s="46">
        <v>2.75</v>
      </c>
      <c r="H280" s="47"/>
    </row>
    <row r="281" spans="1:8" ht="15.75" customHeight="1">
      <c r="A281" s="182">
        <v>3</v>
      </c>
      <c r="B281" s="48" t="s">
        <v>145</v>
      </c>
      <c r="C281" s="39">
        <f>SUM(C282)</f>
        <v>110</v>
      </c>
      <c r="D281" s="39">
        <f>SUM(D282)</f>
        <v>0</v>
      </c>
      <c r="E281" s="58">
        <f t="shared" si="17"/>
        <v>12</v>
      </c>
      <c r="F281" s="41">
        <f>SUM(F282)</f>
        <v>1.32</v>
      </c>
      <c r="G281" s="41">
        <f>SUM(G282)</f>
        <v>1.32</v>
      </c>
      <c r="H281" s="42">
        <f>SUM(H282)</f>
        <v>0</v>
      </c>
    </row>
    <row r="282" spans="1:8" ht="15.75" customHeight="1">
      <c r="A282" s="191"/>
      <c r="B282" s="59" t="s">
        <v>88</v>
      </c>
      <c r="C282" s="44">
        <v>110</v>
      </c>
      <c r="D282" s="44"/>
      <c r="E282" s="45">
        <f t="shared" si="17"/>
        <v>12</v>
      </c>
      <c r="F282" s="46">
        <v>1.32</v>
      </c>
      <c r="G282" s="46">
        <v>1.32</v>
      </c>
      <c r="H282" s="47"/>
    </row>
    <row r="283" spans="1:8" ht="15.75" customHeight="1">
      <c r="A283" s="182">
        <v>4</v>
      </c>
      <c r="B283" s="48" t="s">
        <v>116</v>
      </c>
      <c r="C283" s="39">
        <f>SUM(C284:C284)</f>
        <v>78</v>
      </c>
      <c r="D283" s="39">
        <f>SUM(D284:D284)</f>
        <v>0</v>
      </c>
      <c r="E283" s="40">
        <f t="shared" si="17"/>
        <v>32.37179487179487</v>
      </c>
      <c r="F283" s="41">
        <f>SUM(F284:F284)</f>
        <v>2.525</v>
      </c>
      <c r="G283" s="41">
        <f>SUM(G284:G284)</f>
        <v>2.52</v>
      </c>
      <c r="H283" s="42">
        <f>SUM(H284:H284)</f>
        <v>0</v>
      </c>
    </row>
    <row r="284" spans="1:8" ht="15.75" customHeight="1">
      <c r="A284" s="346"/>
      <c r="B284" s="343" t="s">
        <v>85</v>
      </c>
      <c r="C284" s="347">
        <v>78</v>
      </c>
      <c r="D284" s="347"/>
      <c r="E284" s="78">
        <f t="shared" si="17"/>
        <v>32.37179487179487</v>
      </c>
      <c r="F284" s="348">
        <v>2.525</v>
      </c>
      <c r="G284" s="348">
        <v>2.52</v>
      </c>
      <c r="H284" s="349"/>
    </row>
    <row r="285" spans="1:8" ht="15.75" customHeight="1">
      <c r="A285" s="188">
        <v>5</v>
      </c>
      <c r="B285" s="60" t="s">
        <v>156</v>
      </c>
      <c r="C285" s="61">
        <f>SUM(C286:C286)</f>
        <v>25</v>
      </c>
      <c r="D285" s="61">
        <f>SUM(D286:D286)</f>
        <v>0</v>
      </c>
      <c r="E285" s="70">
        <f t="shared" si="17"/>
        <v>8</v>
      </c>
      <c r="F285" s="72">
        <f>SUM(F286:F286)</f>
        <v>0.2</v>
      </c>
      <c r="G285" s="72">
        <f>SUM(G286:G286)</f>
        <v>0</v>
      </c>
      <c r="H285" s="73">
        <f>SUM(H286:H286)</f>
        <v>0.2</v>
      </c>
    </row>
    <row r="286" spans="1:8" ht="15.75" customHeight="1">
      <c r="A286" s="187"/>
      <c r="B286" s="53" t="s">
        <v>87</v>
      </c>
      <c r="C286" s="54">
        <v>25</v>
      </c>
      <c r="D286" s="54"/>
      <c r="E286" s="55">
        <f t="shared" si="17"/>
        <v>8</v>
      </c>
      <c r="F286" s="56">
        <v>0.2</v>
      </c>
      <c r="G286" s="56"/>
      <c r="H286" s="57">
        <v>0.2</v>
      </c>
    </row>
    <row r="287" spans="1:8" ht="15.75" customHeight="1">
      <c r="A287" s="182">
        <v>6</v>
      </c>
      <c r="B287" s="48" t="s">
        <v>81</v>
      </c>
      <c r="C287" s="39">
        <f>SUM(C288:C288)</f>
        <v>20</v>
      </c>
      <c r="D287" s="39">
        <f>SUM(D288:D288)</f>
        <v>0</v>
      </c>
      <c r="E287" s="40">
        <f t="shared" si="17"/>
        <v>6</v>
      </c>
      <c r="F287" s="41">
        <f>SUM(F288:F288)</f>
        <v>0.12</v>
      </c>
      <c r="G287" s="41">
        <f>SUM(G288:G288)</f>
        <v>0.12</v>
      </c>
      <c r="H287" s="42">
        <f>SUM(H288:H288)</f>
        <v>0</v>
      </c>
    </row>
    <row r="288" spans="1:8" ht="15.75" customHeight="1">
      <c r="A288" s="186"/>
      <c r="B288" s="59" t="s">
        <v>87</v>
      </c>
      <c r="C288" s="44">
        <v>20</v>
      </c>
      <c r="D288" s="44"/>
      <c r="E288" s="45">
        <f t="shared" si="17"/>
        <v>6</v>
      </c>
      <c r="F288" s="46">
        <v>0.12</v>
      </c>
      <c r="G288" s="46">
        <v>0.12</v>
      </c>
      <c r="H288" s="47"/>
    </row>
    <row r="289" spans="1:8" ht="15.75" customHeight="1">
      <c r="A289" s="182">
        <v>7</v>
      </c>
      <c r="B289" s="48" t="s">
        <v>69</v>
      </c>
      <c r="C289" s="39">
        <f>SUM(C290)</f>
        <v>30</v>
      </c>
      <c r="D289" s="39">
        <f>SUM(D290)</f>
        <v>0</v>
      </c>
      <c r="E289" s="40">
        <f>F289/C289*1000</f>
        <v>10</v>
      </c>
      <c r="F289" s="41">
        <f>SUM(F290)</f>
        <v>0.3</v>
      </c>
      <c r="G289" s="41">
        <f>SUM(G290)</f>
        <v>0</v>
      </c>
      <c r="H289" s="42">
        <f>SUM(H290)</f>
        <v>0.3</v>
      </c>
    </row>
    <row r="290" spans="1:8" ht="15.75" customHeight="1">
      <c r="A290" s="186"/>
      <c r="B290" s="59" t="s">
        <v>87</v>
      </c>
      <c r="C290" s="44">
        <v>30</v>
      </c>
      <c r="D290" s="44"/>
      <c r="E290" s="45">
        <f>F290/C290*1000</f>
        <v>10</v>
      </c>
      <c r="F290" s="46">
        <v>0.3</v>
      </c>
      <c r="G290" s="46"/>
      <c r="H290" s="47">
        <v>0.3</v>
      </c>
    </row>
    <row r="291" spans="1:8" ht="15.75" customHeight="1">
      <c r="A291" s="188">
        <v>8</v>
      </c>
      <c r="B291" s="60" t="s">
        <v>8</v>
      </c>
      <c r="C291" s="61">
        <f>SUM(C292:C292)</f>
        <v>435</v>
      </c>
      <c r="D291" s="61">
        <f>SUM(D292:D292)</f>
        <v>0</v>
      </c>
      <c r="E291" s="70">
        <f>F291/C291*1000</f>
        <v>9.10344827586207</v>
      </c>
      <c r="F291" s="72">
        <f>SUM(F292:F292)</f>
        <v>3.96</v>
      </c>
      <c r="G291" s="72">
        <f>SUM(G292:G292)</f>
        <v>3.96</v>
      </c>
      <c r="H291" s="73">
        <f>SUM(H292:H292)</f>
        <v>0</v>
      </c>
    </row>
    <row r="292" spans="1:8" ht="15.75" customHeight="1">
      <c r="A292" s="186"/>
      <c r="B292" s="59" t="s">
        <v>88</v>
      </c>
      <c r="C292" s="44">
        <v>435</v>
      </c>
      <c r="D292" s="44"/>
      <c r="E292" s="45">
        <f>F292/C292*1000</f>
        <v>9.10344827586207</v>
      </c>
      <c r="F292" s="46">
        <v>3.96</v>
      </c>
      <c r="G292" s="46">
        <v>3.96</v>
      </c>
      <c r="H292" s="47"/>
    </row>
    <row r="293" spans="1:15" ht="15.75" customHeight="1" thickBot="1">
      <c r="A293" s="214" t="s">
        <v>137</v>
      </c>
      <c r="B293" s="215" t="s">
        <v>104</v>
      </c>
      <c r="C293" s="216">
        <f aca="true" t="shared" si="18" ref="C293:H293">C285+C291+C287+C279+C283+C277+C281+C289</f>
        <v>1423</v>
      </c>
      <c r="D293" s="216">
        <f t="shared" si="18"/>
        <v>0</v>
      </c>
      <c r="E293" s="216">
        <f t="shared" si="18"/>
        <v>131.47524314765695</v>
      </c>
      <c r="F293" s="340">
        <f t="shared" si="18"/>
        <v>17.55</v>
      </c>
      <c r="G293" s="216">
        <f t="shared" si="18"/>
        <v>16.794999999999998</v>
      </c>
      <c r="H293" s="341">
        <f t="shared" si="18"/>
        <v>0.5</v>
      </c>
      <c r="J293" s="6"/>
      <c r="K293" s="6"/>
      <c r="L293" s="6"/>
      <c r="M293" s="6"/>
      <c r="N293" s="6"/>
      <c r="O293" s="6"/>
    </row>
    <row r="294" spans="1:14" ht="15.75" customHeight="1" thickBot="1">
      <c r="A294" s="192" t="s">
        <v>137</v>
      </c>
      <c r="B294" s="172" t="s">
        <v>9</v>
      </c>
      <c r="C294" s="173">
        <f>C293+C275+C193</f>
        <v>63532.5</v>
      </c>
      <c r="D294" s="173">
        <f>D293+D275+D193</f>
        <v>0</v>
      </c>
      <c r="E294" s="174"/>
      <c r="F294" s="178">
        <f>F293+F275+F193</f>
        <v>1373.5099999999998</v>
      </c>
      <c r="G294" s="178">
        <f>G293+G275+G193</f>
        <v>1214.9531999999997</v>
      </c>
      <c r="H294" s="179">
        <f>H293+H275+H193</f>
        <v>102.92</v>
      </c>
      <c r="J294" s="361"/>
      <c r="K294" s="361"/>
      <c r="L294" s="6"/>
      <c r="M294" s="6"/>
      <c r="N294" s="6"/>
    </row>
    <row r="295" spans="1:8" ht="15.75" customHeight="1">
      <c r="A295" s="371" t="s">
        <v>148</v>
      </c>
      <c r="B295" s="16" t="s">
        <v>14</v>
      </c>
      <c r="C295" s="17"/>
      <c r="D295" s="17"/>
      <c r="E295" s="17"/>
      <c r="F295" s="18"/>
      <c r="G295" s="18"/>
      <c r="H295" s="19"/>
    </row>
    <row r="296" spans="1:8" ht="15.75" customHeight="1">
      <c r="A296" s="184"/>
      <c r="B296" s="20" t="s">
        <v>49</v>
      </c>
      <c r="C296" s="21"/>
      <c r="D296" s="21"/>
      <c r="E296" s="21"/>
      <c r="F296" s="22"/>
      <c r="G296" s="22"/>
      <c r="H296" s="23"/>
    </row>
    <row r="297" spans="1:8" ht="15.75" customHeight="1">
      <c r="A297" s="182">
        <v>1</v>
      </c>
      <c r="B297" s="48" t="s">
        <v>17</v>
      </c>
      <c r="C297" s="39">
        <f>SUM(C298:C299)</f>
        <v>829</v>
      </c>
      <c r="D297" s="39">
        <f>SUM(D298:D299)</f>
        <v>0</v>
      </c>
      <c r="E297" s="40">
        <f aca="true" t="shared" si="19" ref="E297:E314">F297/C297*1000</f>
        <v>27.297949336550065</v>
      </c>
      <c r="F297" s="41">
        <f>SUM(F298:F299)</f>
        <v>22.630000000000003</v>
      </c>
      <c r="G297" s="41">
        <f>SUM(G298:G299)</f>
        <v>22.630000000000003</v>
      </c>
      <c r="H297" s="42">
        <f>SUM(H298:H299)</f>
        <v>0</v>
      </c>
    </row>
    <row r="298" spans="1:8" ht="15.75" customHeight="1">
      <c r="A298" s="373"/>
      <c r="B298" s="43" t="s">
        <v>85</v>
      </c>
      <c r="C298" s="30">
        <v>45</v>
      </c>
      <c r="D298" s="30"/>
      <c r="E298" s="31">
        <f t="shared" si="19"/>
        <v>45.11111111111111</v>
      </c>
      <c r="F298" s="32">
        <v>2.03</v>
      </c>
      <c r="G298" s="32">
        <v>2.03</v>
      </c>
      <c r="H298" s="33"/>
    </row>
    <row r="299" spans="1:8" ht="15.75" customHeight="1">
      <c r="A299" s="373"/>
      <c r="B299" s="29" t="s">
        <v>87</v>
      </c>
      <c r="C299" s="30">
        <v>784</v>
      </c>
      <c r="D299" s="30"/>
      <c r="E299" s="31">
        <f t="shared" si="19"/>
        <v>26.275510204081634</v>
      </c>
      <c r="F299" s="32">
        <v>20.6</v>
      </c>
      <c r="G299" s="32">
        <v>20.6</v>
      </c>
      <c r="H299" s="33"/>
    </row>
    <row r="300" spans="1:8" ht="15.75" customHeight="1">
      <c r="A300" s="182">
        <v>2</v>
      </c>
      <c r="B300" s="48" t="s">
        <v>28</v>
      </c>
      <c r="C300" s="39">
        <f>SUM(C301:C301)</f>
        <v>0</v>
      </c>
      <c r="D300" s="39">
        <f>SUM(D301:D301)</f>
        <v>0</v>
      </c>
      <c r="E300" s="40" t="e">
        <f t="shared" si="19"/>
        <v>#DIV/0!</v>
      </c>
      <c r="F300" s="41">
        <f>SUM(F301:F301)</f>
        <v>27.4</v>
      </c>
      <c r="G300" s="41">
        <f>SUM(G301:G301)</f>
        <v>0</v>
      </c>
      <c r="H300" s="42">
        <f>SUM(H301:H301)</f>
        <v>27.4</v>
      </c>
    </row>
    <row r="301" spans="1:8" ht="15.75" customHeight="1">
      <c r="A301" s="186"/>
      <c r="B301" s="49" t="s">
        <v>87</v>
      </c>
      <c r="C301" s="44"/>
      <c r="D301" s="44"/>
      <c r="E301" s="45" t="e">
        <f t="shared" si="19"/>
        <v>#DIV/0!</v>
      </c>
      <c r="F301" s="46">
        <v>27.4</v>
      </c>
      <c r="G301" s="46"/>
      <c r="H301" s="47">
        <v>27.4</v>
      </c>
    </row>
    <row r="302" spans="1:8" ht="15.75" customHeight="1">
      <c r="A302" s="182">
        <v>3</v>
      </c>
      <c r="B302" s="48" t="s">
        <v>18</v>
      </c>
      <c r="C302" s="39">
        <f>SUM(C303:C303)</f>
        <v>30</v>
      </c>
      <c r="D302" s="39">
        <f>SUM(D303:D303)</f>
        <v>0</v>
      </c>
      <c r="E302" s="40">
        <f>F302/C302*1000</f>
        <v>7.833333333333333</v>
      </c>
      <c r="F302" s="41">
        <f>SUM(F303:F303)</f>
        <v>0.235</v>
      </c>
      <c r="G302" s="41">
        <f>SUM(G303:G303)</f>
        <v>0</v>
      </c>
      <c r="H302" s="42">
        <f>SUM(H303:H303)</f>
        <v>0.235</v>
      </c>
    </row>
    <row r="303" spans="1:8" ht="15.75" customHeight="1">
      <c r="A303" s="187"/>
      <c r="B303" s="53" t="s">
        <v>87</v>
      </c>
      <c r="C303" s="54">
        <v>30</v>
      </c>
      <c r="D303" s="54"/>
      <c r="E303" s="55">
        <f>F303/C303*1000</f>
        <v>7.833333333333333</v>
      </c>
      <c r="F303" s="56">
        <v>0.235</v>
      </c>
      <c r="G303" s="56"/>
      <c r="H303" s="57">
        <v>0.235</v>
      </c>
    </row>
    <row r="304" spans="1:8" ht="15.75" customHeight="1">
      <c r="A304" s="182">
        <v>4</v>
      </c>
      <c r="B304" s="48" t="s">
        <v>45</v>
      </c>
      <c r="C304" s="39">
        <f>SUM(C305:C305)</f>
        <v>75</v>
      </c>
      <c r="D304" s="39">
        <f>SUM(D305:D305)</f>
        <v>0</v>
      </c>
      <c r="E304" s="40">
        <f t="shared" si="19"/>
        <v>14</v>
      </c>
      <c r="F304" s="41">
        <f>SUM(F305:F305)</f>
        <v>1.05</v>
      </c>
      <c r="G304" s="41">
        <f>SUM(G305:G305)</f>
        <v>0</v>
      </c>
      <c r="H304" s="42">
        <f>SUM(H305:H305)</f>
        <v>1.05</v>
      </c>
    </row>
    <row r="305" spans="1:8" ht="15.75" customHeight="1">
      <c r="A305" s="187"/>
      <c r="B305" s="53" t="s">
        <v>87</v>
      </c>
      <c r="C305" s="54">
        <v>75</v>
      </c>
      <c r="D305" s="54"/>
      <c r="E305" s="55">
        <f t="shared" si="19"/>
        <v>14</v>
      </c>
      <c r="F305" s="56">
        <v>1.05</v>
      </c>
      <c r="G305" s="56"/>
      <c r="H305" s="57">
        <v>1.05</v>
      </c>
    </row>
    <row r="306" spans="1:8" ht="15.75" customHeight="1">
      <c r="A306" s="182">
        <v>5</v>
      </c>
      <c r="B306" s="48" t="s">
        <v>44</v>
      </c>
      <c r="C306" s="39">
        <f>SUM(C307:C308)</f>
        <v>695</v>
      </c>
      <c r="D306" s="39">
        <f>SUM(D307:D308)</f>
        <v>0</v>
      </c>
      <c r="E306" s="40">
        <f t="shared" si="19"/>
        <v>0.6776978417266186</v>
      </c>
      <c r="F306" s="41">
        <f>SUM(F307:F308)</f>
        <v>0.471</v>
      </c>
      <c r="G306" s="41">
        <f>SUM(G307:G308)</f>
        <v>0.096</v>
      </c>
      <c r="H306" s="42">
        <f>SUM(H307:H308)</f>
        <v>0.375</v>
      </c>
    </row>
    <row r="307" spans="1:8" ht="15.75" customHeight="1">
      <c r="A307" s="190"/>
      <c r="B307" s="43" t="s">
        <v>85</v>
      </c>
      <c r="C307" s="30">
        <v>620</v>
      </c>
      <c r="D307" s="30"/>
      <c r="E307" s="31">
        <f>F307/C307*1000</f>
        <v>0.15483870967741936</v>
      </c>
      <c r="F307" s="32">
        <v>0.096</v>
      </c>
      <c r="G307" s="32">
        <v>0.096</v>
      </c>
      <c r="H307" s="33"/>
    </row>
    <row r="308" spans="1:8" ht="15.75" customHeight="1">
      <c r="A308" s="293"/>
      <c r="B308" s="294" t="s">
        <v>87</v>
      </c>
      <c r="C308" s="295">
        <v>75</v>
      </c>
      <c r="D308" s="295"/>
      <c r="E308" s="31">
        <f t="shared" si="19"/>
        <v>5</v>
      </c>
      <c r="F308" s="32">
        <v>0.375</v>
      </c>
      <c r="G308" s="32"/>
      <c r="H308" s="33">
        <v>0.375</v>
      </c>
    </row>
    <row r="309" spans="1:8" s="64" customFormat="1" ht="15.75" customHeight="1">
      <c r="A309" s="182">
        <v>6</v>
      </c>
      <c r="B309" s="48" t="s">
        <v>163</v>
      </c>
      <c r="C309" s="39">
        <f>SUM(C310)</f>
        <v>110</v>
      </c>
      <c r="D309" s="39">
        <f>SUM(D310)</f>
        <v>0</v>
      </c>
      <c r="E309" s="40" t="e">
        <v>#DIV/0!</v>
      </c>
      <c r="F309" s="41">
        <f>SUM(F310)</f>
        <v>2.025</v>
      </c>
      <c r="G309" s="41">
        <f>SUM(G310)</f>
        <v>2.025</v>
      </c>
      <c r="H309" s="42">
        <f>SUM(H310)</f>
        <v>0</v>
      </c>
    </row>
    <row r="310" spans="1:8" ht="15.75" customHeight="1">
      <c r="A310" s="191"/>
      <c r="B310" s="59" t="s">
        <v>85</v>
      </c>
      <c r="C310" s="44">
        <v>110</v>
      </c>
      <c r="D310" s="44"/>
      <c r="E310" s="45">
        <f t="shared" si="19"/>
        <v>18.40909090909091</v>
      </c>
      <c r="F310" s="46">
        <v>2.025</v>
      </c>
      <c r="G310" s="46">
        <v>2.025</v>
      </c>
      <c r="H310" s="47"/>
    </row>
    <row r="311" spans="1:8" ht="15.75" customHeight="1">
      <c r="A311" s="182">
        <v>7</v>
      </c>
      <c r="B311" s="48" t="s">
        <v>19</v>
      </c>
      <c r="C311" s="39">
        <f>SUM(C312:C314)</f>
        <v>4783</v>
      </c>
      <c r="D311" s="39">
        <f>SUM(D312:D314)</f>
        <v>0</v>
      </c>
      <c r="E311" s="40">
        <f t="shared" si="19"/>
        <v>33.199247334309014</v>
      </c>
      <c r="F311" s="41">
        <f>SUM(F312:F314)</f>
        <v>158.792</v>
      </c>
      <c r="G311" s="41">
        <f>SUM(G312:G314)</f>
        <v>77.074</v>
      </c>
      <c r="H311" s="42">
        <f>SUM(H312:H314)</f>
        <v>79.563</v>
      </c>
    </row>
    <row r="312" spans="1:8" ht="15.75" customHeight="1">
      <c r="A312" s="189"/>
      <c r="B312" s="176" t="s">
        <v>85</v>
      </c>
      <c r="C312" s="74">
        <v>500</v>
      </c>
      <c r="D312" s="74"/>
      <c r="E312" s="62">
        <f t="shared" si="19"/>
        <v>1.046</v>
      </c>
      <c r="F312" s="75">
        <v>0.523</v>
      </c>
      <c r="G312" s="75">
        <v>0.52</v>
      </c>
      <c r="H312" s="76"/>
    </row>
    <row r="313" spans="1:8" ht="15.75" customHeight="1">
      <c r="A313" s="373"/>
      <c r="B313" s="43" t="s">
        <v>87</v>
      </c>
      <c r="C313" s="30">
        <v>2315</v>
      </c>
      <c r="D313" s="30"/>
      <c r="E313" s="31">
        <f t="shared" si="19"/>
        <v>24.726997840172785</v>
      </c>
      <c r="F313" s="32">
        <v>57.243</v>
      </c>
      <c r="G313" s="32">
        <v>54.44</v>
      </c>
      <c r="H313" s="33">
        <v>2.803</v>
      </c>
    </row>
    <row r="314" spans="1:8" ht="15.75" customHeight="1">
      <c r="A314" s="373"/>
      <c r="B314" s="43" t="s">
        <v>88</v>
      </c>
      <c r="C314" s="30">
        <v>1968</v>
      </c>
      <c r="D314" s="30"/>
      <c r="E314" s="31">
        <f t="shared" si="19"/>
        <v>51.334349593495936</v>
      </c>
      <c r="F314" s="32">
        <v>101.026</v>
      </c>
      <c r="G314" s="32">
        <v>22.114</v>
      </c>
      <c r="H314" s="33">
        <v>76.76</v>
      </c>
    </row>
    <row r="315" spans="1:8" s="64" customFormat="1" ht="15.75" customHeight="1">
      <c r="A315" s="182">
        <v>8</v>
      </c>
      <c r="B315" s="48" t="s">
        <v>46</v>
      </c>
      <c r="C315" s="39">
        <f>SUM(C316:C317)</f>
        <v>185</v>
      </c>
      <c r="D315" s="39">
        <f>SUM(D316:D317)</f>
        <v>0</v>
      </c>
      <c r="E315" s="40">
        <f>F315/C315*1000</f>
        <v>30.405405405405407</v>
      </c>
      <c r="F315" s="41">
        <f>SUM(F316:F317)</f>
        <v>5.625</v>
      </c>
      <c r="G315" s="41">
        <f>SUM(G316:G317)</f>
        <v>3.935</v>
      </c>
      <c r="H315" s="42">
        <f>SUM(H316:H317)</f>
        <v>1.69</v>
      </c>
    </row>
    <row r="316" spans="1:8" ht="15.75" customHeight="1">
      <c r="A316" s="189"/>
      <c r="B316" s="176" t="s">
        <v>85</v>
      </c>
      <c r="C316" s="74">
        <v>120</v>
      </c>
      <c r="D316" s="74"/>
      <c r="E316" s="62">
        <f>F316/C316*1000</f>
        <v>32.79166666666667</v>
      </c>
      <c r="F316" s="75">
        <v>3.935</v>
      </c>
      <c r="G316" s="75">
        <v>3.935</v>
      </c>
      <c r="H316" s="76"/>
    </row>
    <row r="317" spans="1:8" ht="15.75" customHeight="1">
      <c r="A317" s="373"/>
      <c r="B317" s="43" t="s">
        <v>87</v>
      </c>
      <c r="C317" s="30">
        <v>65</v>
      </c>
      <c r="D317" s="30"/>
      <c r="E317" s="31">
        <f>F317/C317*1000</f>
        <v>26</v>
      </c>
      <c r="F317" s="32">
        <v>1.69</v>
      </c>
      <c r="G317" s="32"/>
      <c r="H317" s="33">
        <v>1.69</v>
      </c>
    </row>
    <row r="318" spans="1:8" ht="15.75" customHeight="1">
      <c r="A318" s="211" t="s">
        <v>183</v>
      </c>
      <c r="B318" s="212" t="s">
        <v>103</v>
      </c>
      <c r="C318" s="213">
        <f>C297+C300+C304+C306+C311+C315+C309+C302</f>
        <v>6707</v>
      </c>
      <c r="D318" s="213">
        <f>D297+D300+D304+D306+D311+D315+D309+D302</f>
        <v>0</v>
      </c>
      <c r="E318" s="213"/>
      <c r="F318" s="336">
        <f>F297+F300+F304+F306+F311+F315+F309+F302</f>
        <v>218.228</v>
      </c>
      <c r="G318" s="336">
        <f>G297+G300+G304+G306+G311+G315+G309+G302</f>
        <v>105.76</v>
      </c>
      <c r="H318" s="337">
        <f>H297+H300+H304+H306+H311+H315+H309+H302</f>
        <v>110.313</v>
      </c>
    </row>
    <row r="319" spans="1:8" ht="15.75" customHeight="1">
      <c r="A319" s="372"/>
      <c r="B319" s="65" t="s">
        <v>50</v>
      </c>
      <c r="C319" s="66"/>
      <c r="D319" s="66"/>
      <c r="E319" s="69"/>
      <c r="F319" s="67"/>
      <c r="G319" s="67"/>
      <c r="H319" s="68"/>
    </row>
    <row r="320" spans="1:8" ht="15.75" customHeight="1">
      <c r="A320" s="188">
        <v>1</v>
      </c>
      <c r="B320" s="60" t="s">
        <v>31</v>
      </c>
      <c r="C320" s="61">
        <f>SUM(C321:C323)</f>
        <v>8301</v>
      </c>
      <c r="D320" s="61">
        <f>SUM(D321:D323)</f>
        <v>0</v>
      </c>
      <c r="E320" s="70">
        <f>F320/C320*1000</f>
        <v>10.154680159016989</v>
      </c>
      <c r="F320" s="72">
        <f>SUM(F321:F323)</f>
        <v>84.29400000000001</v>
      </c>
      <c r="G320" s="72">
        <f>SUM(G321:G323)</f>
        <v>84.094</v>
      </c>
      <c r="H320" s="73">
        <f>SUM(H321:H323)</f>
        <v>0</v>
      </c>
    </row>
    <row r="321" spans="1:17" ht="15.75" customHeight="1">
      <c r="A321" s="379"/>
      <c r="B321" s="43" t="s">
        <v>95</v>
      </c>
      <c r="C321" s="30">
        <v>45</v>
      </c>
      <c r="D321" s="30"/>
      <c r="E321" s="31">
        <f>F321/C321*1000</f>
        <v>12.888888888888888</v>
      </c>
      <c r="F321" s="32">
        <v>0.58</v>
      </c>
      <c r="G321" s="32">
        <v>0.58</v>
      </c>
      <c r="H321" s="33"/>
      <c r="J321" s="6"/>
      <c r="K321" s="6"/>
      <c r="L321" s="6"/>
      <c r="M321" s="6"/>
      <c r="N321" s="6"/>
      <c r="O321" s="6"/>
      <c r="P321" s="6"/>
      <c r="Q321" s="361"/>
    </row>
    <row r="322" spans="1:8" ht="15.75" customHeight="1">
      <c r="A322" s="373"/>
      <c r="B322" s="43" t="s">
        <v>87</v>
      </c>
      <c r="C322" s="30">
        <v>7699</v>
      </c>
      <c r="D322" s="30"/>
      <c r="E322" s="31">
        <f>F322/C322*1000</f>
        <v>9.06286530718275</v>
      </c>
      <c r="F322" s="32">
        <v>69.775</v>
      </c>
      <c r="G322" s="32">
        <v>69.575</v>
      </c>
      <c r="H322" s="33"/>
    </row>
    <row r="323" spans="1:16" ht="15.75" customHeight="1">
      <c r="A323" s="373"/>
      <c r="B323" s="43" t="s">
        <v>88</v>
      </c>
      <c r="C323" s="30">
        <v>557</v>
      </c>
      <c r="D323" s="295"/>
      <c r="E323" s="31">
        <f>F323/C323*1000</f>
        <v>25.025134649910235</v>
      </c>
      <c r="F323" s="32">
        <v>13.939</v>
      </c>
      <c r="G323" s="32">
        <v>13.939</v>
      </c>
      <c r="H323" s="33"/>
      <c r="J323" s="361"/>
      <c r="K323" s="361"/>
      <c r="L323" s="361"/>
      <c r="M323" s="6"/>
      <c r="N323" s="6"/>
      <c r="O323" s="6"/>
      <c r="P323" s="6"/>
    </row>
    <row r="324" spans="1:8" s="64" customFormat="1" ht="15.75" customHeight="1">
      <c r="A324" s="182">
        <v>2</v>
      </c>
      <c r="B324" s="48" t="s">
        <v>106</v>
      </c>
      <c r="C324" s="39">
        <f>SUM(C325:C325)</f>
        <v>270</v>
      </c>
      <c r="D324" s="39">
        <f>SUM(D325:D325)</f>
        <v>0</v>
      </c>
      <c r="E324" s="40">
        <f aca="true" t="shared" si="20" ref="E324:E337">F324/C324*1000</f>
        <v>20.814814814814813</v>
      </c>
      <c r="F324" s="41">
        <f>SUM(F325:F325)</f>
        <v>5.62</v>
      </c>
      <c r="G324" s="41">
        <f>SUM(G325:G325)</f>
        <v>5.62</v>
      </c>
      <c r="H324" s="42">
        <f>SUM(H325:H325)</f>
        <v>0</v>
      </c>
    </row>
    <row r="325" spans="1:8" ht="15.75" customHeight="1">
      <c r="A325" s="191"/>
      <c r="B325" s="59" t="s">
        <v>95</v>
      </c>
      <c r="C325" s="44">
        <v>270</v>
      </c>
      <c r="D325" s="44"/>
      <c r="E325" s="45">
        <f t="shared" si="20"/>
        <v>20.814814814814813</v>
      </c>
      <c r="F325" s="46">
        <v>5.62</v>
      </c>
      <c r="G325" s="46">
        <v>5.62</v>
      </c>
      <c r="H325" s="47"/>
    </row>
    <row r="326" spans="1:8" ht="15.75" customHeight="1">
      <c r="A326" s="188">
        <v>3</v>
      </c>
      <c r="B326" s="60" t="s">
        <v>21</v>
      </c>
      <c r="C326" s="61">
        <f>SUM(C327:C327)</f>
        <v>170</v>
      </c>
      <c r="D326" s="61">
        <f>SUM(D327:D327)</f>
        <v>0</v>
      </c>
      <c r="E326" s="70">
        <f t="shared" si="20"/>
        <v>11.000000000000002</v>
      </c>
      <c r="F326" s="61">
        <f>SUM(F327:F327)</f>
        <v>1.87</v>
      </c>
      <c r="G326" s="61">
        <f>SUM(G327:G327)</f>
        <v>1.87</v>
      </c>
      <c r="H326" s="63">
        <f>SUM(H327:H327)</f>
        <v>0</v>
      </c>
    </row>
    <row r="327" spans="1:8" ht="15.75" customHeight="1">
      <c r="A327" s="186"/>
      <c r="B327" s="59" t="s">
        <v>88</v>
      </c>
      <c r="C327" s="44">
        <v>170</v>
      </c>
      <c r="D327" s="44"/>
      <c r="E327" s="45">
        <f t="shared" si="20"/>
        <v>11.000000000000002</v>
      </c>
      <c r="F327" s="46">
        <v>1.87</v>
      </c>
      <c r="G327" s="46">
        <v>1.87</v>
      </c>
      <c r="H327" s="47"/>
    </row>
    <row r="328" spans="1:8" ht="15.75" customHeight="1">
      <c r="A328" s="182">
        <v>4</v>
      </c>
      <c r="B328" s="48" t="s">
        <v>55</v>
      </c>
      <c r="C328" s="39">
        <f>SUM(C329:C329)</f>
        <v>780</v>
      </c>
      <c r="D328" s="39">
        <f>SUM(D329:D329)</f>
        <v>0</v>
      </c>
      <c r="E328" s="40">
        <f t="shared" si="20"/>
        <v>20.256410256410255</v>
      </c>
      <c r="F328" s="41">
        <f>SUM(F329:F329)</f>
        <v>15.8</v>
      </c>
      <c r="G328" s="41">
        <f>SUM(G329:G329)</f>
        <v>14.2</v>
      </c>
      <c r="H328" s="42">
        <f>SUM(H329:H329)</f>
        <v>0</v>
      </c>
    </row>
    <row r="329" spans="1:8" ht="15.75" customHeight="1">
      <c r="A329" s="186"/>
      <c r="B329" s="59" t="s">
        <v>95</v>
      </c>
      <c r="C329" s="44">
        <v>780</v>
      </c>
      <c r="D329" s="44"/>
      <c r="E329" s="45">
        <f t="shared" si="20"/>
        <v>20.256410256410255</v>
      </c>
      <c r="F329" s="46">
        <v>15.8</v>
      </c>
      <c r="G329" s="46">
        <v>14.2</v>
      </c>
      <c r="H329" s="47"/>
    </row>
    <row r="330" spans="1:8" ht="15.75" customHeight="1">
      <c r="A330" s="188">
        <v>5</v>
      </c>
      <c r="B330" s="60" t="s">
        <v>113</v>
      </c>
      <c r="C330" s="61">
        <f>SUM(C331:C331)</f>
        <v>2115</v>
      </c>
      <c r="D330" s="61">
        <f>SUM(D331:D331)</f>
        <v>0</v>
      </c>
      <c r="E330" s="70">
        <f t="shared" si="20"/>
        <v>17.503546099290784</v>
      </c>
      <c r="F330" s="72">
        <f>SUM(F331:F331)</f>
        <v>37.02</v>
      </c>
      <c r="G330" s="72">
        <f>SUM(G331:G331)</f>
        <v>34.8</v>
      </c>
      <c r="H330" s="73">
        <f>SUM(H331:H331)</f>
        <v>0</v>
      </c>
    </row>
    <row r="331" spans="1:8" ht="15.75" customHeight="1">
      <c r="A331" s="189"/>
      <c r="B331" s="176" t="s">
        <v>95</v>
      </c>
      <c r="C331" s="74">
        <v>2115</v>
      </c>
      <c r="D331" s="74"/>
      <c r="E331" s="62">
        <f t="shared" si="20"/>
        <v>17.503546099290784</v>
      </c>
      <c r="F331" s="75">
        <v>37.02</v>
      </c>
      <c r="G331" s="75">
        <v>34.8</v>
      </c>
      <c r="H331" s="76"/>
    </row>
    <row r="332" spans="1:8" s="64" customFormat="1" ht="15.75" customHeight="1">
      <c r="A332" s="182">
        <v>6</v>
      </c>
      <c r="B332" s="38" t="s">
        <v>32</v>
      </c>
      <c r="C332" s="39">
        <f>SUM(C333:C333)</f>
        <v>600</v>
      </c>
      <c r="D332" s="39">
        <f>SUM(D333:D333)</f>
        <v>0</v>
      </c>
      <c r="E332" s="40">
        <f t="shared" si="20"/>
        <v>5.968333333333334</v>
      </c>
      <c r="F332" s="41">
        <f>SUM(F333:F333)</f>
        <v>3.581</v>
      </c>
      <c r="G332" s="41">
        <f>SUM(G333:G333)</f>
        <v>3.581</v>
      </c>
      <c r="H332" s="42">
        <f>SUM(H333:H333)</f>
        <v>0</v>
      </c>
    </row>
    <row r="333" spans="1:8" ht="15.75" customHeight="1">
      <c r="A333" s="190"/>
      <c r="B333" s="29" t="s">
        <v>86</v>
      </c>
      <c r="C333" s="30">
        <v>600</v>
      </c>
      <c r="D333" s="30"/>
      <c r="E333" s="31">
        <f t="shared" si="20"/>
        <v>5.968333333333334</v>
      </c>
      <c r="F333" s="32">
        <v>3.581</v>
      </c>
      <c r="G333" s="32">
        <v>3.581</v>
      </c>
      <c r="H333" s="33"/>
    </row>
    <row r="334" spans="1:8" ht="15.75" customHeight="1">
      <c r="A334" s="182">
        <v>7</v>
      </c>
      <c r="B334" s="48" t="s">
        <v>33</v>
      </c>
      <c r="C334" s="39">
        <f>SUM(C335:C336)</f>
        <v>1734</v>
      </c>
      <c r="D334" s="39">
        <f>SUM(D335:D336)</f>
        <v>0</v>
      </c>
      <c r="E334" s="40">
        <f t="shared" si="20"/>
        <v>14.76643598615917</v>
      </c>
      <c r="F334" s="41">
        <f>SUM(F335:F336)</f>
        <v>25.605</v>
      </c>
      <c r="G334" s="41">
        <f>SUM(G335:G336)</f>
        <v>25.605</v>
      </c>
      <c r="H334" s="42">
        <f>SUM(H335:H336)</f>
        <v>0</v>
      </c>
    </row>
    <row r="335" spans="1:8" ht="15.75" customHeight="1">
      <c r="A335" s="187"/>
      <c r="B335" s="53" t="s">
        <v>86</v>
      </c>
      <c r="C335" s="54">
        <v>470</v>
      </c>
      <c r="D335" s="54"/>
      <c r="E335" s="62">
        <f t="shared" si="20"/>
        <v>6.010638297872341</v>
      </c>
      <c r="F335" s="56">
        <v>2.825</v>
      </c>
      <c r="G335" s="56">
        <v>2.825</v>
      </c>
      <c r="H335" s="57"/>
    </row>
    <row r="336" spans="1:8" ht="15.75" customHeight="1">
      <c r="A336" s="186"/>
      <c r="B336" s="59" t="s">
        <v>95</v>
      </c>
      <c r="C336" s="44">
        <v>1264</v>
      </c>
      <c r="D336" s="44"/>
      <c r="E336" s="45">
        <f t="shared" si="20"/>
        <v>18.022151898734176</v>
      </c>
      <c r="F336" s="46">
        <v>22.78</v>
      </c>
      <c r="G336" s="46">
        <v>22.78</v>
      </c>
      <c r="H336" s="47"/>
    </row>
    <row r="337" spans="1:8" ht="15.75" customHeight="1">
      <c r="A337" s="188">
        <v>8</v>
      </c>
      <c r="B337" s="60" t="s">
        <v>22</v>
      </c>
      <c r="C337" s="61">
        <f>SUM(C338:C340)</f>
        <v>2795</v>
      </c>
      <c r="D337" s="61">
        <f>SUM(D338:D340)</f>
        <v>0</v>
      </c>
      <c r="E337" s="62">
        <f t="shared" si="20"/>
        <v>15.010375670840787</v>
      </c>
      <c r="F337" s="72">
        <f>SUM(F338:F340)</f>
        <v>41.954</v>
      </c>
      <c r="G337" s="72">
        <f>SUM(G338:G340)</f>
        <v>40.131</v>
      </c>
      <c r="H337" s="73">
        <f>SUM(H338:H340)</f>
        <v>0</v>
      </c>
    </row>
    <row r="338" spans="1:8" ht="15.75" customHeight="1">
      <c r="A338" s="373"/>
      <c r="B338" s="43" t="s">
        <v>95</v>
      </c>
      <c r="C338" s="30">
        <v>2500</v>
      </c>
      <c r="D338" s="30"/>
      <c r="E338" s="31">
        <f aca="true" t="shared" si="21" ref="E338:E352">F338/C338*1000</f>
        <v>16</v>
      </c>
      <c r="F338" s="32">
        <v>40</v>
      </c>
      <c r="G338" s="32">
        <v>40</v>
      </c>
      <c r="H338" s="33"/>
    </row>
    <row r="339" spans="1:8" ht="15.75" customHeight="1">
      <c r="A339" s="373"/>
      <c r="B339" s="43" t="s">
        <v>87</v>
      </c>
      <c r="C339" s="30">
        <v>45</v>
      </c>
      <c r="D339" s="30"/>
      <c r="E339" s="31">
        <v>0</v>
      </c>
      <c r="F339" s="32">
        <v>0.131</v>
      </c>
      <c r="G339" s="32">
        <v>0.131</v>
      </c>
      <c r="H339" s="33"/>
    </row>
    <row r="340" spans="1:8" ht="15.75" customHeight="1">
      <c r="A340" s="186"/>
      <c r="B340" s="49" t="s">
        <v>89</v>
      </c>
      <c r="C340" s="44">
        <v>250</v>
      </c>
      <c r="D340" s="44"/>
      <c r="E340" s="45">
        <f t="shared" si="21"/>
        <v>7.292</v>
      </c>
      <c r="F340" s="46">
        <v>1.823</v>
      </c>
      <c r="G340" s="46"/>
      <c r="H340" s="47"/>
    </row>
    <row r="341" spans="1:8" s="64" customFormat="1" ht="15.75" customHeight="1">
      <c r="A341" s="182">
        <v>10</v>
      </c>
      <c r="B341" s="38" t="s">
        <v>122</v>
      </c>
      <c r="C341" s="39">
        <f>SUM(C342:C342)</f>
        <v>0</v>
      </c>
      <c r="D341" s="39">
        <f>SUM(D342:D342)</f>
        <v>0</v>
      </c>
      <c r="E341" s="40" t="e">
        <f t="shared" si="21"/>
        <v>#DIV/0!</v>
      </c>
      <c r="F341" s="41">
        <f>SUM(F342:F342)</f>
        <v>6.4</v>
      </c>
      <c r="G341" s="41">
        <f>SUM(G342:G342)</f>
        <v>6.4</v>
      </c>
      <c r="H341" s="42">
        <f>SUM(H342:H342)</f>
        <v>0</v>
      </c>
    </row>
    <row r="342" spans="1:8" ht="15.75" customHeight="1">
      <c r="A342" s="396"/>
      <c r="B342" s="34" t="s">
        <v>87</v>
      </c>
      <c r="C342" s="35"/>
      <c r="D342" s="35"/>
      <c r="E342" s="52" t="e">
        <f t="shared" si="21"/>
        <v>#DIV/0!</v>
      </c>
      <c r="F342" s="36">
        <v>6.4</v>
      </c>
      <c r="G342" s="36">
        <v>6.4</v>
      </c>
      <c r="H342" s="37"/>
    </row>
    <row r="343" spans="1:8" ht="15.75" customHeight="1">
      <c r="A343" s="182">
        <v>11</v>
      </c>
      <c r="B343" s="166" t="s">
        <v>76</v>
      </c>
      <c r="C343" s="167">
        <f>SUM(C344:C344)</f>
        <v>15</v>
      </c>
      <c r="D343" s="167">
        <f>SUM(D344:D344)</f>
        <v>0</v>
      </c>
      <c r="E343" s="58">
        <f t="shared" si="21"/>
        <v>4</v>
      </c>
      <c r="F343" s="41">
        <f>SUM(F344:F344)</f>
        <v>0.06</v>
      </c>
      <c r="G343" s="41">
        <f>SUM(G344:G344)</f>
        <v>0.04</v>
      </c>
      <c r="H343" s="42">
        <f>SUM(H344:H344)</f>
        <v>0</v>
      </c>
    </row>
    <row r="344" spans="1:8" ht="15.75" customHeight="1">
      <c r="A344" s="191"/>
      <c r="B344" s="169" t="s">
        <v>88</v>
      </c>
      <c r="C344" s="170">
        <v>15</v>
      </c>
      <c r="D344" s="170"/>
      <c r="E344" s="45">
        <f t="shared" si="21"/>
        <v>4</v>
      </c>
      <c r="F344" s="46">
        <v>0.06</v>
      </c>
      <c r="G344" s="46">
        <v>0.04</v>
      </c>
      <c r="H344" s="47"/>
    </row>
    <row r="345" spans="1:8" ht="15.75" customHeight="1">
      <c r="A345" s="188">
        <v>12</v>
      </c>
      <c r="B345" s="60" t="s">
        <v>34</v>
      </c>
      <c r="C345" s="61">
        <f>SUM(C346:C346)</f>
        <v>20</v>
      </c>
      <c r="D345" s="61">
        <f>SUM(D346:D346)</f>
        <v>0</v>
      </c>
      <c r="E345" s="70">
        <f t="shared" si="21"/>
        <v>4</v>
      </c>
      <c r="F345" s="72">
        <f>SUM(F346:F346)</f>
        <v>0.08</v>
      </c>
      <c r="G345" s="72">
        <f>SUM(G346:G346)</f>
        <v>0.08</v>
      </c>
      <c r="H345" s="73">
        <f>SUM(H346:H346)</f>
        <v>0</v>
      </c>
    </row>
    <row r="346" spans="1:8" ht="15.75" customHeight="1">
      <c r="A346" s="186"/>
      <c r="B346" s="59" t="s">
        <v>87</v>
      </c>
      <c r="C346" s="44">
        <v>20</v>
      </c>
      <c r="D346" s="44"/>
      <c r="E346" s="45">
        <v>0</v>
      </c>
      <c r="F346" s="46">
        <v>0.08</v>
      </c>
      <c r="G346" s="46">
        <v>0.08</v>
      </c>
      <c r="H346" s="47"/>
    </row>
    <row r="347" spans="1:8" ht="15.75" customHeight="1">
      <c r="A347" s="188">
        <v>13</v>
      </c>
      <c r="B347" s="60" t="s">
        <v>23</v>
      </c>
      <c r="C347" s="61">
        <f>SUM(C348:C348)</f>
        <v>61</v>
      </c>
      <c r="D347" s="61">
        <f>SUM(D348:D348)</f>
        <v>0</v>
      </c>
      <c r="E347" s="70">
        <f t="shared" si="21"/>
        <v>18.0327868852459</v>
      </c>
      <c r="F347" s="72">
        <f>SUM(F348:F348)</f>
        <v>1.1</v>
      </c>
      <c r="G347" s="72">
        <f>SUM(G348:G348)</f>
        <v>1.1</v>
      </c>
      <c r="H347" s="73">
        <f>SUM(H348:H348)</f>
        <v>0</v>
      </c>
    </row>
    <row r="348" spans="1:8" ht="15" customHeight="1">
      <c r="A348" s="374"/>
      <c r="B348" s="51" t="s">
        <v>87</v>
      </c>
      <c r="C348" s="35">
        <v>61</v>
      </c>
      <c r="D348" s="35"/>
      <c r="E348" s="52">
        <f t="shared" si="21"/>
        <v>18.0327868852459</v>
      </c>
      <c r="F348" s="36">
        <v>1.1</v>
      </c>
      <c r="G348" s="36">
        <v>1.1</v>
      </c>
      <c r="H348" s="37"/>
    </row>
    <row r="349" spans="1:8" ht="15" customHeight="1">
      <c r="A349" s="182">
        <v>14</v>
      </c>
      <c r="B349" s="166" t="s">
        <v>24</v>
      </c>
      <c r="C349" s="167">
        <f>SUM(C350:C350)</f>
        <v>40</v>
      </c>
      <c r="D349" s="167">
        <f>SUM(D350:D350)</f>
        <v>0</v>
      </c>
      <c r="E349" s="177">
        <f t="shared" si="21"/>
        <v>18</v>
      </c>
      <c r="F349" s="41">
        <f>SUM(F350:F350)</f>
        <v>0.72</v>
      </c>
      <c r="G349" s="41">
        <f>SUM(G350:G350)</f>
        <v>0.72</v>
      </c>
      <c r="H349" s="42">
        <f>SUM(H350:H350)</f>
        <v>0</v>
      </c>
    </row>
    <row r="350" spans="1:8" ht="15" customHeight="1">
      <c r="A350" s="191"/>
      <c r="B350" s="169" t="s">
        <v>88</v>
      </c>
      <c r="C350" s="170">
        <v>40</v>
      </c>
      <c r="D350" s="170"/>
      <c r="E350" s="171">
        <f t="shared" si="21"/>
        <v>18</v>
      </c>
      <c r="F350" s="46">
        <v>0.72</v>
      </c>
      <c r="G350" s="46">
        <v>0.72</v>
      </c>
      <c r="H350" s="47"/>
    </row>
    <row r="351" spans="1:8" ht="15.75" customHeight="1">
      <c r="A351" s="182">
        <v>15</v>
      </c>
      <c r="B351" s="48" t="s">
        <v>35</v>
      </c>
      <c r="C351" s="39">
        <f>SUM(C352:C352)</f>
        <v>300</v>
      </c>
      <c r="D351" s="39">
        <f>SUM(D352:D352)</f>
        <v>0</v>
      </c>
      <c r="E351" s="40">
        <f t="shared" si="21"/>
        <v>2.2900000000000005</v>
      </c>
      <c r="F351" s="41">
        <f>SUM(F352:F352)</f>
        <v>0.687</v>
      </c>
      <c r="G351" s="41">
        <f>SUM(G352:G352)</f>
        <v>0</v>
      </c>
      <c r="H351" s="42">
        <f>SUM(H352:H352)</f>
        <v>0</v>
      </c>
    </row>
    <row r="352" spans="1:8" ht="15.75" customHeight="1">
      <c r="A352" s="186"/>
      <c r="B352" s="59" t="s">
        <v>89</v>
      </c>
      <c r="C352" s="44">
        <v>300</v>
      </c>
      <c r="D352" s="44"/>
      <c r="E352" s="45">
        <f t="shared" si="21"/>
        <v>2.2900000000000005</v>
      </c>
      <c r="F352" s="46">
        <v>0.687</v>
      </c>
      <c r="G352" s="46"/>
      <c r="H352" s="47"/>
    </row>
    <row r="353" spans="1:8" ht="15.75" customHeight="1">
      <c r="A353" s="188">
        <v>16</v>
      </c>
      <c r="B353" s="60" t="s">
        <v>38</v>
      </c>
      <c r="C353" s="61">
        <f>SUM(C354:C354)</f>
        <v>10</v>
      </c>
      <c r="D353" s="61">
        <f>SUM(D354:D354)</f>
        <v>0</v>
      </c>
      <c r="E353" s="282">
        <f>F353/C353*1000</f>
        <v>32</v>
      </c>
      <c r="F353" s="72">
        <f>SUM(F354:F354)</f>
        <v>0.32</v>
      </c>
      <c r="G353" s="72">
        <f>SUM(G354:G354)</f>
        <v>0.32</v>
      </c>
      <c r="H353" s="73">
        <f>SUM(H354:H354)</f>
        <v>0</v>
      </c>
    </row>
    <row r="354" spans="1:8" ht="15.75" customHeight="1">
      <c r="A354" s="186"/>
      <c r="B354" s="59" t="s">
        <v>88</v>
      </c>
      <c r="C354" s="44">
        <v>10</v>
      </c>
      <c r="D354" s="44"/>
      <c r="E354" s="77">
        <f>F354/C354*1000</f>
        <v>32</v>
      </c>
      <c r="F354" s="46">
        <v>0.32</v>
      </c>
      <c r="G354" s="46">
        <v>0.32</v>
      </c>
      <c r="H354" s="47"/>
    </row>
    <row r="355" spans="1:8" s="64" customFormat="1" ht="15.75" customHeight="1">
      <c r="A355" s="182">
        <v>17</v>
      </c>
      <c r="B355" s="48" t="s">
        <v>115</v>
      </c>
      <c r="C355" s="39">
        <f>SUM(C356:C356)</f>
        <v>90</v>
      </c>
      <c r="D355" s="39">
        <f>SUM(D356:D356)</f>
        <v>0</v>
      </c>
      <c r="E355" s="40">
        <f>F355/C355*1000</f>
        <v>4</v>
      </c>
      <c r="F355" s="41">
        <f>SUM(F356:F356)</f>
        <v>0.36</v>
      </c>
      <c r="G355" s="41">
        <f>SUM(G356:G356)</f>
        <v>0</v>
      </c>
      <c r="H355" s="42">
        <f>SUM(H356:H356)</f>
        <v>0.36</v>
      </c>
    </row>
    <row r="356" spans="1:8" ht="15.75" customHeight="1">
      <c r="A356" s="346"/>
      <c r="B356" s="343" t="s">
        <v>87</v>
      </c>
      <c r="C356" s="347">
        <v>90</v>
      </c>
      <c r="D356" s="347"/>
      <c r="E356" s="78">
        <f>F356/C356*1000</f>
        <v>4</v>
      </c>
      <c r="F356" s="348">
        <v>0.36</v>
      </c>
      <c r="G356" s="348"/>
      <c r="H356" s="349">
        <v>0.36</v>
      </c>
    </row>
    <row r="357" spans="1:8" ht="15.75" customHeight="1">
      <c r="A357" s="188">
        <v>18</v>
      </c>
      <c r="B357" s="60" t="s">
        <v>126</v>
      </c>
      <c r="C357" s="61">
        <f>SUM(C358:C358)</f>
        <v>100</v>
      </c>
      <c r="D357" s="61">
        <f>SUM(D358:D358)</f>
        <v>0</v>
      </c>
      <c r="E357" s="62">
        <f aca="true" t="shared" si="22" ref="E357:E363">F357/C357*1000</f>
        <v>20</v>
      </c>
      <c r="F357" s="61">
        <f>SUM(F358:F358)</f>
        <v>2</v>
      </c>
      <c r="G357" s="72">
        <f>SUM(G358:G358)</f>
        <v>0.8</v>
      </c>
      <c r="H357" s="63">
        <f>SUM(H358:H358)</f>
        <v>0</v>
      </c>
    </row>
    <row r="358" spans="1:8" ht="15.75" customHeight="1">
      <c r="A358" s="186"/>
      <c r="B358" s="59" t="s">
        <v>88</v>
      </c>
      <c r="C358" s="44">
        <v>100</v>
      </c>
      <c r="D358" s="44"/>
      <c r="E358" s="45">
        <f t="shared" si="22"/>
        <v>20</v>
      </c>
      <c r="F358" s="46">
        <v>2</v>
      </c>
      <c r="G358" s="46">
        <v>0.8</v>
      </c>
      <c r="H358" s="47"/>
    </row>
    <row r="359" spans="1:8" ht="15.75" customHeight="1">
      <c r="A359" s="188">
        <v>19</v>
      </c>
      <c r="B359" s="60" t="s">
        <v>96</v>
      </c>
      <c r="C359" s="61">
        <f>SUM(C360:C361)</f>
        <v>484</v>
      </c>
      <c r="D359" s="61">
        <f>SUM(D360:D361)</f>
        <v>0</v>
      </c>
      <c r="E359" s="70">
        <f t="shared" si="22"/>
        <v>83.23347107438016</v>
      </c>
      <c r="F359" s="72">
        <f>SUM(F360:F361)</f>
        <v>40.285</v>
      </c>
      <c r="G359" s="72">
        <f>SUM(G360:G361)</f>
        <v>40.285</v>
      </c>
      <c r="H359" s="73">
        <f>SUM(H360:H361)</f>
        <v>0</v>
      </c>
    </row>
    <row r="360" spans="1:8" ht="15.75" customHeight="1">
      <c r="A360" s="373"/>
      <c r="B360" s="43" t="s">
        <v>86</v>
      </c>
      <c r="C360" s="30">
        <v>9</v>
      </c>
      <c r="D360" s="30"/>
      <c r="E360" s="31">
        <f t="shared" si="22"/>
        <v>13.333333333333332</v>
      </c>
      <c r="F360" s="32">
        <v>0.12</v>
      </c>
      <c r="G360" s="32">
        <v>0.12</v>
      </c>
      <c r="H360" s="33"/>
    </row>
    <row r="361" spans="1:8" ht="15.75" customHeight="1">
      <c r="A361" s="186"/>
      <c r="B361" s="59" t="s">
        <v>87</v>
      </c>
      <c r="C361" s="44">
        <v>475</v>
      </c>
      <c r="D361" s="44"/>
      <c r="E361" s="45">
        <f t="shared" si="22"/>
        <v>84.55789473684212</v>
      </c>
      <c r="F361" s="46">
        <v>40.165</v>
      </c>
      <c r="G361" s="46">
        <v>40.165</v>
      </c>
      <c r="H361" s="47"/>
    </row>
    <row r="362" spans="1:8" ht="15.75" customHeight="1">
      <c r="A362" s="188">
        <v>20</v>
      </c>
      <c r="B362" s="60" t="s">
        <v>37</v>
      </c>
      <c r="C362" s="61">
        <f>SUM(C363:C363)</f>
        <v>131</v>
      </c>
      <c r="D362" s="61">
        <f>SUM(D363:D363)</f>
        <v>0</v>
      </c>
      <c r="E362" s="70">
        <f t="shared" si="22"/>
        <v>38.2442748091603</v>
      </c>
      <c r="F362" s="72">
        <f>SUM(F363:F363)</f>
        <v>5.01</v>
      </c>
      <c r="G362" s="72">
        <f>SUM(G363:G363)</f>
        <v>5.01</v>
      </c>
      <c r="H362" s="73">
        <f>SUM(H363:H363)</f>
        <v>0</v>
      </c>
    </row>
    <row r="363" spans="1:8" ht="15.75" customHeight="1">
      <c r="A363" s="189"/>
      <c r="B363" s="176" t="s">
        <v>86</v>
      </c>
      <c r="C363" s="74">
        <v>131</v>
      </c>
      <c r="D363" s="74"/>
      <c r="E363" s="62">
        <f t="shared" si="22"/>
        <v>38.2442748091603</v>
      </c>
      <c r="F363" s="75">
        <v>5.01</v>
      </c>
      <c r="G363" s="75">
        <v>5.01</v>
      </c>
      <c r="H363" s="76"/>
    </row>
    <row r="364" spans="1:8" ht="15.75" customHeight="1">
      <c r="A364" s="222" t="s">
        <v>183</v>
      </c>
      <c r="B364" s="223" t="s">
        <v>105</v>
      </c>
      <c r="C364" s="225">
        <f>C320+C324+C326+C328+C330+C332+C334+C337+C343+C345+C347+C349+C351+C353+C355+C357+C359+C362+C341</f>
        <v>18016</v>
      </c>
      <c r="D364" s="225"/>
      <c r="E364" s="225"/>
      <c r="F364" s="224">
        <f>F320+F324+F326+F328+F330+F332+F334+F337+F343+F345+F347+F349+F351+F353+F355+F357+F359+F362+F341</f>
        <v>272.76599999999996</v>
      </c>
      <c r="G364" s="224">
        <f>G320+G324+G326+G328+G330+G332+G334+G337+G343+G345+G347+G349+G351+G353+G355+G357+G359+G362+G341</f>
        <v>264.65599999999995</v>
      </c>
      <c r="H364" s="278">
        <f>H320+H324+H326+H328+H330+H332+H334+H337+H343+H345+H347+H349+H351+H353+H355+H357+H359+H362+H341</f>
        <v>0.36</v>
      </c>
    </row>
    <row r="365" spans="1:11" ht="15.75" customHeight="1">
      <c r="A365" s="372"/>
      <c r="B365" s="65" t="s">
        <v>47</v>
      </c>
      <c r="C365" s="66"/>
      <c r="D365" s="66"/>
      <c r="E365" s="69"/>
      <c r="F365" s="67"/>
      <c r="G365" s="67"/>
      <c r="H365" s="68"/>
      <c r="K365" s="361"/>
    </row>
    <row r="366" spans="1:8" ht="15.75" customHeight="1">
      <c r="A366" s="182">
        <v>1</v>
      </c>
      <c r="B366" s="48" t="s">
        <v>116</v>
      </c>
      <c r="C366" s="39">
        <f>SUM(C367:C367)</f>
        <v>30</v>
      </c>
      <c r="D366" s="39">
        <f>SUM(D367:D367)</f>
        <v>0</v>
      </c>
      <c r="E366" s="40">
        <f aca="true" t="shared" si="23" ref="E366:E375">F366/C366*1000</f>
        <v>29.666666666666668</v>
      </c>
      <c r="F366" s="41">
        <f>SUM(F367:F367)</f>
        <v>0.89</v>
      </c>
      <c r="G366" s="41">
        <f>SUM(G367:G367)</f>
        <v>0.89</v>
      </c>
      <c r="H366" s="42">
        <f>SUM(H367:H367)</f>
        <v>0</v>
      </c>
    </row>
    <row r="367" spans="1:8" ht="15.75" customHeight="1">
      <c r="A367" s="186"/>
      <c r="B367" s="59" t="s">
        <v>86</v>
      </c>
      <c r="C367" s="44">
        <v>30</v>
      </c>
      <c r="D367" s="44"/>
      <c r="E367" s="45">
        <f t="shared" si="23"/>
        <v>29.666666666666668</v>
      </c>
      <c r="F367" s="46">
        <v>0.89</v>
      </c>
      <c r="G367" s="46">
        <v>0.89</v>
      </c>
      <c r="H367" s="47"/>
    </row>
    <row r="368" spans="1:8" ht="15.75" customHeight="1">
      <c r="A368" s="182">
        <v>2</v>
      </c>
      <c r="B368" s="48" t="s">
        <v>48</v>
      </c>
      <c r="C368" s="39">
        <f>SUM(C369:C369)</f>
        <v>0</v>
      </c>
      <c r="D368" s="39">
        <f>SUM(D369:D369)</f>
        <v>0</v>
      </c>
      <c r="E368" s="40" t="e">
        <f>F368/C368*1000</f>
        <v>#DIV/0!</v>
      </c>
      <c r="F368" s="41">
        <f>SUM(F369:F369)</f>
        <v>0.11</v>
      </c>
      <c r="G368" s="41">
        <f>SUM(G369:G369)</f>
        <v>0.11</v>
      </c>
      <c r="H368" s="42">
        <f>SUM(H369:H369)</f>
        <v>0</v>
      </c>
    </row>
    <row r="369" spans="1:8" ht="15.75" customHeight="1">
      <c r="A369" s="346"/>
      <c r="B369" s="343" t="s">
        <v>87</v>
      </c>
      <c r="C369" s="347"/>
      <c r="D369" s="347"/>
      <c r="E369" s="78" t="e">
        <f>F369/C369*1000</f>
        <v>#DIV/0!</v>
      </c>
      <c r="F369" s="348">
        <v>0.11</v>
      </c>
      <c r="G369" s="348">
        <v>0.11</v>
      </c>
      <c r="H369" s="349"/>
    </row>
    <row r="370" spans="1:8" ht="15.75" customHeight="1">
      <c r="A370" s="188">
        <v>2</v>
      </c>
      <c r="B370" s="60" t="s">
        <v>156</v>
      </c>
      <c r="C370" s="61">
        <f>SUM(C371:C371)</f>
        <v>25</v>
      </c>
      <c r="D370" s="61">
        <f>SUM(D371:D371)</f>
        <v>0</v>
      </c>
      <c r="E370" s="70">
        <f t="shared" si="23"/>
        <v>13.999999999999998</v>
      </c>
      <c r="F370" s="72">
        <f>SUM(F371:F371)</f>
        <v>0.35</v>
      </c>
      <c r="G370" s="72">
        <f>SUM(G371:G371)</f>
        <v>0</v>
      </c>
      <c r="H370" s="73">
        <f>SUM(H371:H371)</f>
        <v>0.35</v>
      </c>
    </row>
    <row r="371" spans="1:8" ht="15.75" customHeight="1">
      <c r="A371" s="187"/>
      <c r="B371" s="53" t="s">
        <v>87</v>
      </c>
      <c r="C371" s="54">
        <v>25</v>
      </c>
      <c r="D371" s="54"/>
      <c r="E371" s="55">
        <f t="shared" si="23"/>
        <v>13.999999999999998</v>
      </c>
      <c r="F371" s="56">
        <v>0.35</v>
      </c>
      <c r="G371" s="56"/>
      <c r="H371" s="57">
        <v>0.35</v>
      </c>
    </row>
    <row r="372" spans="1:8" ht="15.75" customHeight="1">
      <c r="A372" s="182">
        <v>3</v>
      </c>
      <c r="B372" s="48" t="s">
        <v>81</v>
      </c>
      <c r="C372" s="39">
        <f>SUM(C373:C373)</f>
        <v>65</v>
      </c>
      <c r="D372" s="39">
        <f>SUM(D373:D373)</f>
        <v>0</v>
      </c>
      <c r="E372" s="40">
        <f t="shared" si="23"/>
        <v>16</v>
      </c>
      <c r="F372" s="41">
        <f>SUM(F373:F373)</f>
        <v>1.04</v>
      </c>
      <c r="G372" s="41">
        <f>SUM(G373:G373)</f>
        <v>1.04</v>
      </c>
      <c r="H372" s="42">
        <f>SUM(H373:H373)</f>
        <v>0</v>
      </c>
    </row>
    <row r="373" spans="1:8" ht="15.75" customHeight="1">
      <c r="A373" s="186"/>
      <c r="B373" s="59" t="s">
        <v>87</v>
      </c>
      <c r="C373" s="44">
        <v>65</v>
      </c>
      <c r="D373" s="44"/>
      <c r="E373" s="45">
        <f t="shared" si="23"/>
        <v>16</v>
      </c>
      <c r="F373" s="46">
        <v>1.04</v>
      </c>
      <c r="G373" s="46">
        <v>1.04</v>
      </c>
      <c r="H373" s="47"/>
    </row>
    <row r="374" spans="1:8" s="64" customFormat="1" ht="15.75" customHeight="1">
      <c r="A374" s="182">
        <v>4</v>
      </c>
      <c r="B374" s="48" t="s">
        <v>127</v>
      </c>
      <c r="C374" s="39">
        <f>SUM(C375)</f>
        <v>42</v>
      </c>
      <c r="D374" s="39">
        <f>SUM(D375)</f>
        <v>0</v>
      </c>
      <c r="E374" s="40">
        <f t="shared" si="23"/>
        <v>23.095238095238095</v>
      </c>
      <c r="F374" s="41">
        <f>SUM(F375)</f>
        <v>0.97</v>
      </c>
      <c r="G374" s="41">
        <f>SUM(G375)</f>
        <v>0.97</v>
      </c>
      <c r="H374" s="42">
        <f>SUM(H375)</f>
        <v>0</v>
      </c>
    </row>
    <row r="375" spans="1:8" ht="15.75" customHeight="1">
      <c r="A375" s="186"/>
      <c r="B375" s="59" t="s">
        <v>86</v>
      </c>
      <c r="C375" s="44">
        <v>42</v>
      </c>
      <c r="D375" s="44"/>
      <c r="E375" s="45">
        <f t="shared" si="23"/>
        <v>23.095238095238095</v>
      </c>
      <c r="F375" s="46">
        <v>0.97</v>
      </c>
      <c r="G375" s="46">
        <v>0.97</v>
      </c>
      <c r="H375" s="47"/>
    </row>
    <row r="376" spans="1:8" ht="15.75" customHeight="1">
      <c r="A376" s="188">
        <v>5</v>
      </c>
      <c r="B376" s="60" t="s">
        <v>8</v>
      </c>
      <c r="C376" s="61">
        <f>SUM(C377:C378)</f>
        <v>303</v>
      </c>
      <c r="D376" s="61">
        <f>SUM(D377:D378)</f>
        <v>0</v>
      </c>
      <c r="E376" s="70">
        <f>F376/C376*1000</f>
        <v>10.363036303630363</v>
      </c>
      <c r="F376" s="72">
        <f>SUM(F377:F378)</f>
        <v>3.14</v>
      </c>
      <c r="G376" s="72">
        <f>SUM(G377:G378)</f>
        <v>3.14</v>
      </c>
      <c r="H376" s="73">
        <f>SUM(H377:H378)</f>
        <v>0</v>
      </c>
    </row>
    <row r="377" spans="1:8" ht="15.75" customHeight="1">
      <c r="A377" s="187"/>
      <c r="B377" s="53" t="s">
        <v>86</v>
      </c>
      <c r="C377" s="54">
        <v>53</v>
      </c>
      <c r="D377" s="54"/>
      <c r="E377" s="55">
        <f>F377/C377*1000</f>
        <v>16.79245283018868</v>
      </c>
      <c r="F377" s="56">
        <v>0.89</v>
      </c>
      <c r="G377" s="56">
        <v>0.89</v>
      </c>
      <c r="H377" s="57"/>
    </row>
    <row r="378" spans="1:8" ht="15.75" customHeight="1">
      <c r="A378" s="186"/>
      <c r="B378" s="59" t="s">
        <v>88</v>
      </c>
      <c r="C378" s="44">
        <v>250</v>
      </c>
      <c r="D378" s="44"/>
      <c r="E378" s="45">
        <f>F378/C378*1000</f>
        <v>9</v>
      </c>
      <c r="F378" s="46">
        <v>2.25</v>
      </c>
      <c r="G378" s="46">
        <v>2.25</v>
      </c>
      <c r="H378" s="47"/>
    </row>
    <row r="379" spans="1:15" ht="15.75" customHeight="1" thickBot="1">
      <c r="A379" s="214" t="s">
        <v>148</v>
      </c>
      <c r="B379" s="215" t="s">
        <v>104</v>
      </c>
      <c r="C379" s="216">
        <f>C370+C376+C372+C366+C374+C368</f>
        <v>465</v>
      </c>
      <c r="D379" s="216">
        <f>D370+D376+D372+D366+D374+D368</f>
        <v>0</v>
      </c>
      <c r="E379" s="216"/>
      <c r="F379" s="340">
        <f>F370+F376+F372+F366+F374+F368</f>
        <v>6.5</v>
      </c>
      <c r="G379" s="216">
        <f>G370+G376+G372+G366+G374+G368</f>
        <v>6.1499999999999995</v>
      </c>
      <c r="H379" s="341">
        <f>H370+H376+H372+H366+H374+H368</f>
        <v>0.35</v>
      </c>
      <c r="J379" s="6"/>
      <c r="K379" s="6"/>
      <c r="L379" s="6"/>
      <c r="M379" s="6"/>
      <c r="N379" s="6"/>
      <c r="O379" s="6"/>
    </row>
    <row r="380" spans="1:14" ht="15.75" customHeight="1" thickBot="1">
      <c r="A380" s="192" t="s">
        <v>148</v>
      </c>
      <c r="B380" s="172" t="s">
        <v>10</v>
      </c>
      <c r="C380" s="173">
        <f>C379+C364+C318</f>
        <v>25188</v>
      </c>
      <c r="D380" s="173">
        <f>D379+D364+D318</f>
        <v>0</v>
      </c>
      <c r="E380" s="174"/>
      <c r="F380" s="178">
        <f>F379+F364+F318</f>
        <v>497.49399999999997</v>
      </c>
      <c r="G380" s="178">
        <f>G379+G364+G318</f>
        <v>376.5659999999999</v>
      </c>
      <c r="H380" s="179">
        <f>H379+H364+H318</f>
        <v>111.023</v>
      </c>
      <c r="J380" s="361"/>
      <c r="K380" s="361"/>
      <c r="L380" s="6"/>
      <c r="M380" s="6"/>
      <c r="N380" s="6"/>
    </row>
    <row r="381" spans="1:8" ht="15.75" customHeight="1">
      <c r="A381" s="371" t="s">
        <v>42</v>
      </c>
      <c r="B381" s="16" t="s">
        <v>15</v>
      </c>
      <c r="C381" s="17"/>
      <c r="D381" s="17"/>
      <c r="E381" s="17"/>
      <c r="F381" s="18"/>
      <c r="G381" s="18"/>
      <c r="H381" s="19"/>
    </row>
    <row r="382" spans="1:8" ht="15.75" customHeight="1">
      <c r="A382" s="184"/>
      <c r="B382" s="20" t="s">
        <v>49</v>
      </c>
      <c r="C382" s="21"/>
      <c r="D382" s="21"/>
      <c r="E382" s="21"/>
      <c r="F382" s="22"/>
      <c r="G382" s="22"/>
      <c r="H382" s="23"/>
    </row>
    <row r="383" spans="1:8" ht="15.75" customHeight="1">
      <c r="A383" s="185">
        <v>1</v>
      </c>
      <c r="B383" s="24" t="s">
        <v>27</v>
      </c>
      <c r="C383" s="25">
        <f>SUM(C384:C384)</f>
        <v>1000</v>
      </c>
      <c r="D383" s="25">
        <f>SUM(D384:D384)</f>
        <v>0</v>
      </c>
      <c r="E383" s="26">
        <f>F383/C383*1000</f>
        <v>0.558</v>
      </c>
      <c r="F383" s="27">
        <f>SUM(F384:F384)</f>
        <v>0.558</v>
      </c>
      <c r="G383" s="27">
        <f>SUM(G384:G384)</f>
        <v>0.55</v>
      </c>
      <c r="H383" s="28">
        <f>SUM(H384:H384)</f>
        <v>0</v>
      </c>
    </row>
    <row r="384" spans="1:8" ht="15.75" customHeight="1">
      <c r="A384" s="190"/>
      <c r="B384" s="43" t="s">
        <v>85</v>
      </c>
      <c r="C384" s="30">
        <v>1000</v>
      </c>
      <c r="D384" s="30"/>
      <c r="E384" s="359">
        <f>F384/C384*1000</f>
        <v>0.558</v>
      </c>
      <c r="F384" s="32">
        <v>0.558</v>
      </c>
      <c r="G384" s="32">
        <v>0.55</v>
      </c>
      <c r="H384" s="33"/>
    </row>
    <row r="385" spans="1:8" ht="15.75" customHeight="1">
      <c r="A385" s="182">
        <v>2</v>
      </c>
      <c r="B385" s="48" t="s">
        <v>17</v>
      </c>
      <c r="C385" s="39">
        <f>SUM(C386:C386)</f>
        <v>444</v>
      </c>
      <c r="D385" s="39">
        <f>SUM(D386:D386)</f>
        <v>0</v>
      </c>
      <c r="E385" s="40">
        <f>F385/C385*1000</f>
        <v>2.2522522522522523</v>
      </c>
      <c r="F385" s="41">
        <f>SUM(F386:F386)</f>
        <v>1</v>
      </c>
      <c r="G385" s="41">
        <f>SUM(G386:G386)</f>
        <v>1</v>
      </c>
      <c r="H385" s="42">
        <f>SUM(H386:H386)</f>
        <v>0</v>
      </c>
    </row>
    <row r="386" spans="1:8" ht="15.75" customHeight="1">
      <c r="A386" s="356"/>
      <c r="B386" s="43" t="s">
        <v>85</v>
      </c>
      <c r="C386" s="30">
        <v>444</v>
      </c>
      <c r="D386" s="30"/>
      <c r="E386" s="31">
        <f>F386/C386*1000</f>
        <v>2.2522522522522523</v>
      </c>
      <c r="F386" s="32">
        <v>1</v>
      </c>
      <c r="G386" s="32">
        <v>1</v>
      </c>
      <c r="H386" s="33"/>
    </row>
    <row r="387" spans="1:8" ht="15.75" customHeight="1">
      <c r="A387" s="182">
        <v>3</v>
      </c>
      <c r="B387" s="48" t="s">
        <v>19</v>
      </c>
      <c r="C387" s="39">
        <f>SUM(C388:C390)</f>
        <v>3920</v>
      </c>
      <c r="D387" s="39">
        <f>SUM(D388:D390)</f>
        <v>0</v>
      </c>
      <c r="E387" s="40">
        <f>F387/C387*1000</f>
        <v>52.56045918367347</v>
      </c>
      <c r="F387" s="41">
        <f>SUM(F388:F390)</f>
        <v>206.037</v>
      </c>
      <c r="G387" s="41">
        <f>SUM(G388:G390)</f>
        <v>126.59</v>
      </c>
      <c r="H387" s="42">
        <f>SUM(H388:H390)</f>
        <v>75.52</v>
      </c>
    </row>
    <row r="388" spans="1:8" ht="15.75" customHeight="1">
      <c r="A388" s="189"/>
      <c r="B388" s="176" t="s">
        <v>95</v>
      </c>
      <c r="C388" s="74">
        <v>390</v>
      </c>
      <c r="D388" s="74"/>
      <c r="E388" s="62">
        <f aca="true" t="shared" si="24" ref="E388:E394">F388/C388*1000</f>
        <v>22.94871794871795</v>
      </c>
      <c r="F388" s="75">
        <v>8.95</v>
      </c>
      <c r="G388" s="75"/>
      <c r="H388" s="76">
        <v>8.95</v>
      </c>
    </row>
    <row r="389" spans="1:9" ht="15.75" customHeight="1">
      <c r="A389" s="356"/>
      <c r="B389" s="43" t="s">
        <v>87</v>
      </c>
      <c r="C389" s="30">
        <v>1425</v>
      </c>
      <c r="D389" s="30"/>
      <c r="E389" s="31">
        <f t="shared" si="24"/>
        <v>56.64</v>
      </c>
      <c r="F389" s="32">
        <v>80.712</v>
      </c>
      <c r="G389" s="32">
        <v>78.062</v>
      </c>
      <c r="H389" s="33">
        <v>2.65</v>
      </c>
      <c r="I389" s="382"/>
    </row>
    <row r="390" spans="1:8" ht="15.75" customHeight="1">
      <c r="A390" s="380"/>
      <c r="B390" s="51" t="s">
        <v>88</v>
      </c>
      <c r="C390" s="35">
        <v>2105</v>
      </c>
      <c r="D390" s="35"/>
      <c r="E390" s="52">
        <f t="shared" si="24"/>
        <v>55.28503562945368</v>
      </c>
      <c r="F390" s="36">
        <v>116.375</v>
      </c>
      <c r="G390" s="36">
        <v>48.528</v>
      </c>
      <c r="H390" s="37">
        <v>63.92</v>
      </c>
    </row>
    <row r="391" spans="1:8" ht="15.75" customHeight="1">
      <c r="A391" s="182">
        <v>4</v>
      </c>
      <c r="B391" s="48" t="s">
        <v>65</v>
      </c>
      <c r="C391" s="39">
        <f>SUM(C392)</f>
        <v>30</v>
      </c>
      <c r="D391" s="39">
        <f>SUM(D392)</f>
        <v>0</v>
      </c>
      <c r="E391" s="40">
        <f t="shared" si="24"/>
        <v>0.9333333333333333</v>
      </c>
      <c r="F391" s="41">
        <f>SUM(F392)</f>
        <v>0.028</v>
      </c>
      <c r="G391" s="41">
        <f>SUM(G392)</f>
        <v>0.028</v>
      </c>
      <c r="H391" s="42">
        <f>SUM(H392)</f>
        <v>0</v>
      </c>
    </row>
    <row r="392" spans="1:8" ht="15.75" customHeight="1">
      <c r="A392" s="186"/>
      <c r="B392" s="59" t="s">
        <v>88</v>
      </c>
      <c r="C392" s="44">
        <v>30</v>
      </c>
      <c r="D392" s="44"/>
      <c r="E392" s="45">
        <f t="shared" si="24"/>
        <v>0.9333333333333333</v>
      </c>
      <c r="F392" s="46">
        <v>0.028</v>
      </c>
      <c r="G392" s="46">
        <v>0.028</v>
      </c>
      <c r="H392" s="47"/>
    </row>
    <row r="393" spans="1:8" s="64" customFormat="1" ht="15.75" customHeight="1">
      <c r="A393" s="182">
        <v>5</v>
      </c>
      <c r="B393" s="48" t="s">
        <v>46</v>
      </c>
      <c r="C393" s="39">
        <f>SUM(C394:C394)</f>
        <v>365</v>
      </c>
      <c r="D393" s="39">
        <f>SUM(D394:D394)</f>
        <v>0</v>
      </c>
      <c r="E393" s="40">
        <f t="shared" si="24"/>
        <v>89.82739726027397</v>
      </c>
      <c r="F393" s="41">
        <f>SUM(F394:F394)</f>
        <v>32.787</v>
      </c>
      <c r="G393" s="41">
        <f>SUM(G394:G394)</f>
        <v>32.165</v>
      </c>
      <c r="H393" s="42">
        <f>SUM(H394:H394)</f>
        <v>0.622</v>
      </c>
    </row>
    <row r="394" spans="1:8" ht="15.75" customHeight="1">
      <c r="A394" s="356"/>
      <c r="B394" s="43" t="s">
        <v>87</v>
      </c>
      <c r="C394" s="30">
        <v>365</v>
      </c>
      <c r="D394" s="30"/>
      <c r="E394" s="31">
        <f t="shared" si="24"/>
        <v>89.82739726027397</v>
      </c>
      <c r="F394" s="32">
        <v>32.787</v>
      </c>
      <c r="G394" s="32">
        <v>32.165</v>
      </c>
      <c r="H394" s="33">
        <v>0.622</v>
      </c>
    </row>
    <row r="395" spans="1:8" ht="15.75" customHeight="1">
      <c r="A395" s="211" t="s">
        <v>42</v>
      </c>
      <c r="B395" s="212" t="s">
        <v>103</v>
      </c>
      <c r="C395" s="213">
        <f>C383+C385+C387+C393+C391</f>
        <v>5759</v>
      </c>
      <c r="D395" s="213"/>
      <c r="E395" s="213"/>
      <c r="F395" s="213">
        <f>F383+F385+F387+F393+F391</f>
        <v>240.41</v>
      </c>
      <c r="G395" s="213">
        <f>G383+G385+G387+G393+G391</f>
        <v>160.333</v>
      </c>
      <c r="H395" s="298">
        <f>H383+H385+H387+H393+H391</f>
        <v>76.142</v>
      </c>
    </row>
    <row r="396" spans="1:8" ht="15.75" customHeight="1">
      <c r="A396" s="358"/>
      <c r="B396" s="65" t="s">
        <v>50</v>
      </c>
      <c r="C396" s="66"/>
      <c r="D396" s="66"/>
      <c r="E396" s="69"/>
      <c r="F396" s="67"/>
      <c r="G396" s="67"/>
      <c r="H396" s="68"/>
    </row>
    <row r="397" spans="1:8" ht="15.75" customHeight="1">
      <c r="A397" s="182">
        <v>1</v>
      </c>
      <c r="B397" s="48" t="s">
        <v>108</v>
      </c>
      <c r="C397" s="39">
        <f>SUM(C398:C398)</f>
        <v>0</v>
      </c>
      <c r="D397" s="39">
        <f>SUM(D398:D398)</f>
        <v>0</v>
      </c>
      <c r="E397" s="71" t="e">
        <f>F397/C397*1000</f>
        <v>#DIV/0!</v>
      </c>
      <c r="F397" s="41">
        <f>SUM(F398:F398)</f>
        <v>1</v>
      </c>
      <c r="G397" s="41">
        <f>SUM(G398:G398)</f>
        <v>1</v>
      </c>
      <c r="H397" s="42">
        <f>SUM(H398:H398)</f>
        <v>0</v>
      </c>
    </row>
    <row r="398" spans="1:8" ht="15.75" customHeight="1">
      <c r="A398" s="186"/>
      <c r="B398" s="59" t="s">
        <v>87</v>
      </c>
      <c r="C398" s="44"/>
      <c r="D398" s="44"/>
      <c r="E398" s="45" t="e">
        <f>F398/C398*1000</f>
        <v>#DIV/0!</v>
      </c>
      <c r="F398" s="46">
        <v>1</v>
      </c>
      <c r="G398" s="46">
        <v>1</v>
      </c>
      <c r="H398" s="47"/>
    </row>
    <row r="399" spans="1:8" ht="15.75" customHeight="1">
      <c r="A399" s="188">
        <v>2</v>
      </c>
      <c r="B399" s="60" t="s">
        <v>21</v>
      </c>
      <c r="C399" s="61">
        <f>SUM(C400:C400)</f>
        <v>30</v>
      </c>
      <c r="D399" s="61">
        <f>SUM(D400:D400)</f>
        <v>0</v>
      </c>
      <c r="E399" s="70">
        <f aca="true" t="shared" si="25" ref="E399:E416">F399/C399*1000</f>
        <v>4.366666666666667</v>
      </c>
      <c r="F399" s="61">
        <f>SUM(F400:F400)</f>
        <v>0.131</v>
      </c>
      <c r="G399" s="61">
        <f>SUM(G400:G400)</f>
        <v>0.131</v>
      </c>
      <c r="H399" s="63">
        <f>SUM(H400:H400)</f>
        <v>0</v>
      </c>
    </row>
    <row r="400" spans="1:8" ht="15.75" customHeight="1">
      <c r="A400" s="186"/>
      <c r="B400" s="59" t="s">
        <v>88</v>
      </c>
      <c r="C400" s="44">
        <v>30</v>
      </c>
      <c r="D400" s="44"/>
      <c r="E400" s="45">
        <f t="shared" si="25"/>
        <v>4.366666666666667</v>
      </c>
      <c r="F400" s="46">
        <v>0.131</v>
      </c>
      <c r="G400" s="46">
        <v>0.131</v>
      </c>
      <c r="H400" s="47"/>
    </row>
    <row r="401" spans="1:8" ht="15.75" customHeight="1">
      <c r="A401" s="182">
        <v>3</v>
      </c>
      <c r="B401" s="48" t="s">
        <v>113</v>
      </c>
      <c r="C401" s="39">
        <f>SUM(C402:C402)</f>
        <v>240</v>
      </c>
      <c r="D401" s="39">
        <f>SUM(D402:D402)</f>
        <v>0</v>
      </c>
      <c r="E401" s="40">
        <f t="shared" si="25"/>
        <v>4.833333333333333</v>
      </c>
      <c r="F401" s="41">
        <f>SUM(F402:F402)</f>
        <v>1.16</v>
      </c>
      <c r="G401" s="41">
        <f>SUM(G402:G402)</f>
        <v>0</v>
      </c>
      <c r="H401" s="42">
        <f>SUM(H402:H402)</f>
        <v>0</v>
      </c>
    </row>
    <row r="402" spans="1:8" ht="15.75" customHeight="1">
      <c r="A402" s="191"/>
      <c r="B402" s="59" t="s">
        <v>95</v>
      </c>
      <c r="C402" s="44">
        <v>240</v>
      </c>
      <c r="D402" s="44"/>
      <c r="E402" s="45">
        <f t="shared" si="25"/>
        <v>4.833333333333333</v>
      </c>
      <c r="F402" s="46">
        <v>1.16</v>
      </c>
      <c r="G402" s="46"/>
      <c r="H402" s="47"/>
    </row>
    <row r="403" spans="1:8" ht="15.75" customHeight="1">
      <c r="A403" s="188">
        <v>4</v>
      </c>
      <c r="B403" s="60" t="s">
        <v>33</v>
      </c>
      <c r="C403" s="61">
        <f>SUM(C404:C406)</f>
        <v>1065</v>
      </c>
      <c r="D403" s="61">
        <f>SUM(D404:D406)</f>
        <v>0</v>
      </c>
      <c r="E403" s="70">
        <f t="shared" si="25"/>
        <v>14.7981220657277</v>
      </c>
      <c r="F403" s="72">
        <f>SUM(F404:F406)</f>
        <v>15.76</v>
      </c>
      <c r="G403" s="72">
        <f>SUM(G404:G406)</f>
        <v>13.4</v>
      </c>
      <c r="H403" s="73">
        <f>SUM(H404:H406)</f>
        <v>0</v>
      </c>
    </row>
    <row r="404" spans="1:8" ht="15.75" customHeight="1">
      <c r="A404" s="357"/>
      <c r="B404" s="51" t="s">
        <v>95</v>
      </c>
      <c r="C404" s="35">
        <v>250</v>
      </c>
      <c r="D404" s="35"/>
      <c r="E404" s="31">
        <f t="shared" si="25"/>
        <v>17.6</v>
      </c>
      <c r="F404" s="36">
        <v>4.4</v>
      </c>
      <c r="G404" s="36">
        <v>4.4</v>
      </c>
      <c r="H404" s="37"/>
    </row>
    <row r="405" spans="1:8" ht="15.75" customHeight="1">
      <c r="A405" s="449"/>
      <c r="B405" s="51" t="s">
        <v>89</v>
      </c>
      <c r="C405" s="35">
        <v>210</v>
      </c>
      <c r="D405" s="35"/>
      <c r="E405" s="31">
        <f t="shared" si="25"/>
        <v>11.238095238095237</v>
      </c>
      <c r="F405" s="36">
        <v>2.36</v>
      </c>
      <c r="G405" s="36"/>
      <c r="H405" s="37"/>
    </row>
    <row r="406" spans="1:8" ht="15.75" customHeight="1">
      <c r="A406" s="186"/>
      <c r="B406" s="59" t="s">
        <v>87</v>
      </c>
      <c r="C406" s="44">
        <v>605</v>
      </c>
      <c r="D406" s="44"/>
      <c r="E406" s="45">
        <f t="shared" si="25"/>
        <v>14.87603305785124</v>
      </c>
      <c r="F406" s="46">
        <v>9</v>
      </c>
      <c r="G406" s="46">
        <v>9</v>
      </c>
      <c r="H406" s="47">
        <v>0</v>
      </c>
    </row>
    <row r="407" spans="1:8" ht="15.75" customHeight="1">
      <c r="A407" s="188">
        <v>5</v>
      </c>
      <c r="B407" s="60" t="s">
        <v>22</v>
      </c>
      <c r="C407" s="61">
        <f>SUM(C408:C409)</f>
        <v>4175</v>
      </c>
      <c r="D407" s="61">
        <f>SUM(D408:D409)</f>
        <v>0</v>
      </c>
      <c r="E407" s="62">
        <f t="shared" si="25"/>
        <v>13.880239520958085</v>
      </c>
      <c r="F407" s="72">
        <f>SUM(F408:F409)</f>
        <v>57.95</v>
      </c>
      <c r="G407" s="72">
        <f>SUM(G408:G409)</f>
        <v>44.09</v>
      </c>
      <c r="H407" s="73">
        <f>SUM(H408:H409)</f>
        <v>0</v>
      </c>
    </row>
    <row r="408" spans="1:8" ht="15.75" customHeight="1">
      <c r="A408" s="356"/>
      <c r="B408" s="43" t="s">
        <v>95</v>
      </c>
      <c r="C408" s="30">
        <v>3060</v>
      </c>
      <c r="D408" s="30"/>
      <c r="E408" s="31">
        <f t="shared" si="25"/>
        <v>12.277777777777779</v>
      </c>
      <c r="F408" s="32">
        <v>37.57</v>
      </c>
      <c r="G408" s="32">
        <v>28.91</v>
      </c>
      <c r="H408" s="33"/>
    </row>
    <row r="409" spans="1:8" ht="15.75" customHeight="1">
      <c r="A409" s="356"/>
      <c r="B409" s="43" t="s">
        <v>87</v>
      </c>
      <c r="C409" s="30">
        <v>1115</v>
      </c>
      <c r="D409" s="30"/>
      <c r="E409" s="31">
        <f t="shared" si="25"/>
        <v>18.278026905829595</v>
      </c>
      <c r="F409" s="32">
        <v>20.38</v>
      </c>
      <c r="G409" s="32">
        <v>15.18</v>
      </c>
      <c r="H409" s="33"/>
    </row>
    <row r="410" spans="1:8" s="64" customFormat="1" ht="15.75" customHeight="1">
      <c r="A410" s="182">
        <v>6</v>
      </c>
      <c r="B410" s="48" t="s">
        <v>56</v>
      </c>
      <c r="C410" s="39">
        <f>SUM(C411:C412)</f>
        <v>2854</v>
      </c>
      <c r="D410" s="39">
        <f>SUM(D411:D412)</f>
        <v>0</v>
      </c>
      <c r="E410" s="40">
        <f t="shared" si="25"/>
        <v>11.509460406447092</v>
      </c>
      <c r="F410" s="41">
        <f>SUM(F411:F412)</f>
        <v>32.848</v>
      </c>
      <c r="G410" s="41">
        <f>SUM(G411:G412)</f>
        <v>15</v>
      </c>
      <c r="H410" s="42">
        <f>SUM(H411:H412)</f>
        <v>0</v>
      </c>
    </row>
    <row r="411" spans="1:8" ht="15.75" customHeight="1">
      <c r="A411" s="441"/>
      <c r="B411" s="43" t="s">
        <v>85</v>
      </c>
      <c r="C411" s="30">
        <v>1824</v>
      </c>
      <c r="D411" s="30"/>
      <c r="E411" s="31">
        <f t="shared" si="25"/>
        <v>8.25</v>
      </c>
      <c r="F411" s="32">
        <v>15.048</v>
      </c>
      <c r="G411" s="32">
        <v>15</v>
      </c>
      <c r="H411" s="33"/>
    </row>
    <row r="412" spans="1:8" ht="15.75" customHeight="1">
      <c r="A412" s="186"/>
      <c r="B412" s="59" t="s">
        <v>95</v>
      </c>
      <c r="C412" s="44">
        <v>1030</v>
      </c>
      <c r="D412" s="44"/>
      <c r="E412" s="45">
        <f t="shared" si="25"/>
        <v>17.281553398058254</v>
      </c>
      <c r="F412" s="46">
        <v>17.8</v>
      </c>
      <c r="G412" s="46"/>
      <c r="H412" s="47"/>
    </row>
    <row r="413" spans="1:8" ht="15.75" customHeight="1">
      <c r="A413" s="182">
        <v>7</v>
      </c>
      <c r="B413" s="48" t="s">
        <v>34</v>
      </c>
      <c r="C413" s="39">
        <f>SUM(C414:C414)</f>
        <v>64</v>
      </c>
      <c r="D413" s="39"/>
      <c r="E413" s="40">
        <f t="shared" si="25"/>
        <v>10.109375</v>
      </c>
      <c r="F413" s="41">
        <f>SUM(F414:F414)</f>
        <v>0.647</v>
      </c>
      <c r="G413" s="41">
        <f>SUM(G414:G414)</f>
        <v>0.647</v>
      </c>
      <c r="H413" s="42">
        <f>SUM(H414:H414)</f>
        <v>0</v>
      </c>
    </row>
    <row r="414" spans="1:8" ht="15.75" customHeight="1">
      <c r="A414" s="186"/>
      <c r="B414" s="59" t="s">
        <v>87</v>
      </c>
      <c r="C414" s="44">
        <v>64</v>
      </c>
      <c r="D414" s="44"/>
      <c r="E414" s="45">
        <f t="shared" si="25"/>
        <v>10.109375</v>
      </c>
      <c r="F414" s="46">
        <v>0.647</v>
      </c>
      <c r="G414" s="46">
        <v>0.647</v>
      </c>
      <c r="H414" s="47"/>
    </row>
    <row r="415" spans="1:8" ht="15.75" customHeight="1">
      <c r="A415" s="188">
        <v>8</v>
      </c>
      <c r="B415" s="60" t="s">
        <v>23</v>
      </c>
      <c r="C415" s="61">
        <f>SUM(C416:C416)</f>
        <v>46</v>
      </c>
      <c r="D415" s="61">
        <f>SUM(D416:D416)</f>
        <v>0</v>
      </c>
      <c r="E415" s="70">
        <f>F415/C415*1000</f>
        <v>2.9347826086956523</v>
      </c>
      <c r="F415" s="72">
        <f>SUM(F416:F416)</f>
        <v>0.135</v>
      </c>
      <c r="G415" s="72">
        <f>SUM(G416:G416)</f>
        <v>0.135</v>
      </c>
      <c r="H415" s="73">
        <f>SUM(H416:H416)</f>
        <v>0</v>
      </c>
    </row>
    <row r="416" spans="1:8" ht="15.75" customHeight="1">
      <c r="A416" s="191"/>
      <c r="B416" s="59" t="s">
        <v>85</v>
      </c>
      <c r="C416" s="44">
        <v>46</v>
      </c>
      <c r="D416" s="44"/>
      <c r="E416" s="45">
        <f t="shared" si="25"/>
        <v>2.9347826086956523</v>
      </c>
      <c r="F416" s="46">
        <v>0.135</v>
      </c>
      <c r="G416" s="46">
        <v>0.135</v>
      </c>
      <c r="H416" s="47"/>
    </row>
    <row r="417" spans="1:8" ht="15.75" customHeight="1">
      <c r="A417" s="188">
        <v>9</v>
      </c>
      <c r="B417" s="60" t="s">
        <v>38</v>
      </c>
      <c r="C417" s="61">
        <f>SUM(C418:C419)</f>
        <v>265</v>
      </c>
      <c r="D417" s="61">
        <f>SUM(D419:D419)</f>
        <v>0</v>
      </c>
      <c r="E417" s="181">
        <f aca="true" t="shared" si="26" ref="E417:E426">F417/C417*1000</f>
        <v>6.033962264150944</v>
      </c>
      <c r="F417" s="72">
        <f>SUM(F418:F419)</f>
        <v>1.599</v>
      </c>
      <c r="G417" s="72">
        <f>SUM(G418:G419)</f>
        <v>1.599</v>
      </c>
      <c r="H417" s="73">
        <f>SUM(H418:H419)</f>
        <v>0</v>
      </c>
    </row>
    <row r="418" spans="1:8" ht="15.75" customHeight="1">
      <c r="A418" s="187"/>
      <c r="B418" s="53" t="s">
        <v>87</v>
      </c>
      <c r="C418" s="54">
        <v>230</v>
      </c>
      <c r="D418" s="54"/>
      <c r="E418" s="180">
        <f t="shared" si="26"/>
        <v>1.0173913043478262</v>
      </c>
      <c r="F418" s="56">
        <v>0.234</v>
      </c>
      <c r="G418" s="56">
        <v>0.234</v>
      </c>
      <c r="H418" s="57">
        <v>0</v>
      </c>
    </row>
    <row r="419" spans="1:8" ht="15.75" customHeight="1">
      <c r="A419" s="186"/>
      <c r="B419" s="59" t="s">
        <v>88</v>
      </c>
      <c r="C419" s="44">
        <v>35</v>
      </c>
      <c r="D419" s="44"/>
      <c r="E419" s="77">
        <f>F419/C419*1000</f>
        <v>39</v>
      </c>
      <c r="F419" s="46">
        <v>1.365</v>
      </c>
      <c r="G419" s="46">
        <v>1.365</v>
      </c>
      <c r="H419" s="47"/>
    </row>
    <row r="420" spans="1:8" ht="15.75" customHeight="1">
      <c r="A420" s="182">
        <v>10</v>
      </c>
      <c r="B420" s="48" t="s">
        <v>144</v>
      </c>
      <c r="C420" s="39">
        <f>SUM(C421:C421)</f>
        <v>450</v>
      </c>
      <c r="D420" s="39">
        <f>SUM(D421:D421)</f>
        <v>0</v>
      </c>
      <c r="E420" s="71">
        <f t="shared" si="26"/>
        <v>7</v>
      </c>
      <c r="F420" s="41">
        <f>SUM(F421:F421)</f>
        <v>3.15</v>
      </c>
      <c r="G420" s="41">
        <f>SUM(G421:G421)</f>
        <v>3.15</v>
      </c>
      <c r="H420" s="42">
        <f>SUM(H421:H421)</f>
        <v>0</v>
      </c>
    </row>
    <row r="421" spans="1:8" ht="15.75" customHeight="1">
      <c r="A421" s="186"/>
      <c r="B421" s="59" t="s">
        <v>88</v>
      </c>
      <c r="C421" s="44">
        <v>450</v>
      </c>
      <c r="D421" s="44"/>
      <c r="E421" s="77">
        <f t="shared" si="26"/>
        <v>7</v>
      </c>
      <c r="F421" s="46">
        <v>3.15</v>
      </c>
      <c r="G421" s="46">
        <v>3.15</v>
      </c>
      <c r="H421" s="47"/>
    </row>
    <row r="422" spans="1:8" ht="15.75" customHeight="1">
      <c r="A422" s="188">
        <v>11</v>
      </c>
      <c r="B422" s="60" t="s">
        <v>96</v>
      </c>
      <c r="C422" s="61">
        <f>SUM(C423:C426)</f>
        <v>1984</v>
      </c>
      <c r="D422" s="61">
        <f>SUM(D423:D426)</f>
        <v>0</v>
      </c>
      <c r="E422" s="70">
        <f t="shared" si="26"/>
        <v>11.33568548387097</v>
      </c>
      <c r="F422" s="72">
        <f>SUM(F423:F426)</f>
        <v>22.490000000000002</v>
      </c>
      <c r="G422" s="72">
        <f>SUM(G423:G426)</f>
        <v>20.378</v>
      </c>
      <c r="H422" s="73">
        <f>SUM(H423:H426)</f>
        <v>0</v>
      </c>
    </row>
    <row r="423" spans="1:8" ht="15.75" customHeight="1">
      <c r="A423" s="189"/>
      <c r="B423" s="176" t="s">
        <v>85</v>
      </c>
      <c r="C423" s="74">
        <v>580</v>
      </c>
      <c r="D423" s="74"/>
      <c r="E423" s="62">
        <f>F423/C423*1000</f>
        <v>18</v>
      </c>
      <c r="F423" s="75">
        <v>10.44</v>
      </c>
      <c r="G423" s="75">
        <v>10.44</v>
      </c>
      <c r="H423" s="76"/>
    </row>
    <row r="424" spans="1:8" ht="15.75" customHeight="1">
      <c r="A424" s="447"/>
      <c r="B424" s="43" t="s">
        <v>95</v>
      </c>
      <c r="C424" s="30">
        <v>300</v>
      </c>
      <c r="D424" s="30"/>
      <c r="E424" s="31">
        <f t="shared" si="26"/>
        <v>10</v>
      </c>
      <c r="F424" s="32">
        <v>3</v>
      </c>
      <c r="G424" s="32">
        <v>1.5</v>
      </c>
      <c r="H424" s="33"/>
    </row>
    <row r="425" spans="1:8" ht="15.75" customHeight="1">
      <c r="A425" s="356"/>
      <c r="B425" s="43" t="s">
        <v>87</v>
      </c>
      <c r="C425" s="30">
        <v>1004</v>
      </c>
      <c r="D425" s="30"/>
      <c r="E425" s="31">
        <f t="shared" si="26"/>
        <v>7.295816733067729</v>
      </c>
      <c r="F425" s="32">
        <v>7.325</v>
      </c>
      <c r="G425" s="32">
        <v>6.713</v>
      </c>
      <c r="H425" s="33">
        <v>0</v>
      </c>
    </row>
    <row r="426" spans="1:8" ht="15.75" customHeight="1">
      <c r="A426" s="186"/>
      <c r="B426" s="59" t="s">
        <v>88</v>
      </c>
      <c r="C426" s="44">
        <v>100</v>
      </c>
      <c r="D426" s="44"/>
      <c r="E426" s="45">
        <f t="shared" si="26"/>
        <v>17.25</v>
      </c>
      <c r="F426" s="46">
        <v>1.725</v>
      </c>
      <c r="G426" s="46">
        <v>1.725</v>
      </c>
      <c r="H426" s="47"/>
    </row>
    <row r="427" spans="1:8" ht="15.75" customHeight="1">
      <c r="A427" s="222" t="s">
        <v>193</v>
      </c>
      <c r="B427" s="223" t="s">
        <v>105</v>
      </c>
      <c r="C427" s="225">
        <f>C397+C399+C401+C403+C407+C410+C413+C415+C417+C420+C422</f>
        <v>11173</v>
      </c>
      <c r="D427" s="225"/>
      <c r="E427" s="225"/>
      <c r="F427" s="224">
        <f>F397+F399+F401+F403+F407+F410+F413+F415+F417+F420+F422</f>
        <v>136.87000000000003</v>
      </c>
      <c r="G427" s="224">
        <f>G397+G399+G401+G403+G407+G410+G413+G415+G417+G420+G422</f>
        <v>99.53000000000003</v>
      </c>
      <c r="H427" s="278">
        <f>H397+H399+H401+H403+H407+H410+H413+H415+H417+H420+H422</f>
        <v>0</v>
      </c>
    </row>
    <row r="428" spans="1:11" ht="15.75" customHeight="1">
      <c r="A428" s="358"/>
      <c r="B428" s="65" t="s">
        <v>47</v>
      </c>
      <c r="C428" s="66"/>
      <c r="D428" s="66"/>
      <c r="E428" s="69"/>
      <c r="F428" s="67"/>
      <c r="G428" s="67"/>
      <c r="H428" s="68"/>
      <c r="K428" s="361"/>
    </row>
    <row r="429" spans="1:17" ht="15.75" customHeight="1">
      <c r="A429" s="182">
        <v>1</v>
      </c>
      <c r="B429" s="48" t="s">
        <v>179</v>
      </c>
      <c r="C429" s="39">
        <f>SUM(C430:C430)</f>
        <v>30</v>
      </c>
      <c r="D429" s="39">
        <f>SUM(D430:D430)</f>
        <v>0</v>
      </c>
      <c r="E429" s="40">
        <f>F429/C429*1000</f>
        <v>28</v>
      </c>
      <c r="F429" s="41">
        <f>SUM(F430:F430)</f>
        <v>0.84</v>
      </c>
      <c r="G429" s="41">
        <f>SUM(G430:G430)</f>
        <v>0</v>
      </c>
      <c r="H429" s="42">
        <f>SUM(H430:H430)</f>
        <v>0.84</v>
      </c>
      <c r="J429" s="6"/>
      <c r="K429" s="6"/>
      <c r="L429" s="6"/>
      <c r="M429" s="6"/>
      <c r="N429" s="6"/>
      <c r="O429" s="6"/>
      <c r="P429" s="94"/>
      <c r="Q429" s="94"/>
    </row>
    <row r="430" spans="1:17" ht="15.75" customHeight="1">
      <c r="A430" s="186"/>
      <c r="B430" s="59" t="s">
        <v>87</v>
      </c>
      <c r="C430" s="44">
        <v>30</v>
      </c>
      <c r="D430" s="44"/>
      <c r="E430" s="45">
        <f>F430/C430*1000</f>
        <v>28</v>
      </c>
      <c r="F430" s="46">
        <v>0.84</v>
      </c>
      <c r="G430" s="46"/>
      <c r="H430" s="47">
        <v>0.84</v>
      </c>
      <c r="J430" s="6"/>
      <c r="K430" s="6"/>
      <c r="L430" s="6"/>
      <c r="M430" s="6"/>
      <c r="N430" s="6"/>
      <c r="O430" s="6"/>
      <c r="P430" s="94"/>
      <c r="Q430" s="94"/>
    </row>
    <row r="431" spans="1:8" s="64" customFormat="1" ht="15.75" customHeight="1">
      <c r="A431" s="182">
        <v>2</v>
      </c>
      <c r="B431" s="48" t="s">
        <v>145</v>
      </c>
      <c r="C431" s="39">
        <f>SUM(C432)</f>
        <v>110</v>
      </c>
      <c r="D431" s="39">
        <f>SUM(D432)</f>
        <v>0</v>
      </c>
      <c r="E431" s="40">
        <f aca="true" t="shared" si="27" ref="E431:E438">F431/C431*1000</f>
        <v>5.454545454545454</v>
      </c>
      <c r="F431" s="41">
        <f>SUM(F432)</f>
        <v>0.6</v>
      </c>
      <c r="G431" s="41">
        <f>SUM(G432)</f>
        <v>0.6</v>
      </c>
      <c r="H431" s="42">
        <f>SUM(H432)</f>
        <v>0</v>
      </c>
    </row>
    <row r="432" spans="1:8" ht="15.75" customHeight="1">
      <c r="A432" s="186"/>
      <c r="B432" s="59" t="s">
        <v>88</v>
      </c>
      <c r="C432" s="44">
        <v>110</v>
      </c>
      <c r="D432" s="44"/>
      <c r="E432" s="45">
        <f t="shared" si="27"/>
        <v>5.454545454545454</v>
      </c>
      <c r="F432" s="46">
        <v>0.6</v>
      </c>
      <c r="G432" s="46">
        <v>0.6</v>
      </c>
      <c r="H432" s="47"/>
    </row>
    <row r="433" spans="1:8" ht="15.75" customHeight="1">
      <c r="A433" s="182">
        <v>3</v>
      </c>
      <c r="B433" s="48" t="s">
        <v>58</v>
      </c>
      <c r="C433" s="39">
        <f>SUM(C434:C434)</f>
        <v>40</v>
      </c>
      <c r="D433" s="39">
        <f>SUM(D434:D434)</f>
        <v>0</v>
      </c>
      <c r="E433" s="40">
        <f t="shared" si="27"/>
        <v>41.675000000000004</v>
      </c>
      <c r="F433" s="41">
        <f>SUM(F434:F434)</f>
        <v>1.667</v>
      </c>
      <c r="G433" s="41">
        <f>SUM(G434:G434)</f>
        <v>1.667</v>
      </c>
      <c r="H433" s="42">
        <f>SUM(H434:H434)</f>
        <v>0</v>
      </c>
    </row>
    <row r="434" spans="1:8" ht="15.75" customHeight="1">
      <c r="A434" s="186"/>
      <c r="B434" s="59" t="s">
        <v>87</v>
      </c>
      <c r="C434" s="44">
        <v>40</v>
      </c>
      <c r="D434" s="44"/>
      <c r="E434" s="45">
        <f t="shared" si="27"/>
        <v>41.675000000000004</v>
      </c>
      <c r="F434" s="46">
        <v>1.667</v>
      </c>
      <c r="G434" s="46">
        <v>1.667</v>
      </c>
      <c r="H434" s="47">
        <v>0</v>
      </c>
    </row>
    <row r="435" spans="1:8" ht="15.75" customHeight="1">
      <c r="A435" s="188">
        <v>4</v>
      </c>
      <c r="B435" s="60" t="s">
        <v>48</v>
      </c>
      <c r="C435" s="61">
        <f>SUM(C436:C436)</f>
        <v>0</v>
      </c>
      <c r="D435" s="61">
        <f>SUM(D436:D436)</f>
        <v>0</v>
      </c>
      <c r="E435" s="70" t="e">
        <f t="shared" si="27"/>
        <v>#DIV/0!</v>
      </c>
      <c r="F435" s="72">
        <f>SUM(F436:F436)</f>
        <v>2.138</v>
      </c>
      <c r="G435" s="72">
        <f>SUM(G436:G436)</f>
        <v>2.138</v>
      </c>
      <c r="H435" s="73">
        <f>SUM(H436:H436)</f>
        <v>0</v>
      </c>
    </row>
    <row r="436" spans="1:8" ht="15.75" customHeight="1">
      <c r="A436" s="187"/>
      <c r="B436" s="53" t="s">
        <v>87</v>
      </c>
      <c r="C436" s="54"/>
      <c r="D436" s="54"/>
      <c r="E436" s="55" t="e">
        <f t="shared" si="27"/>
        <v>#DIV/0!</v>
      </c>
      <c r="F436" s="56">
        <v>2.138</v>
      </c>
      <c r="G436" s="56">
        <v>2.138</v>
      </c>
      <c r="H436" s="57"/>
    </row>
    <row r="437" spans="1:8" ht="15.75" customHeight="1">
      <c r="A437" s="182">
        <v>5</v>
      </c>
      <c r="B437" s="48" t="s">
        <v>81</v>
      </c>
      <c r="C437" s="39">
        <f>SUM(C438:C438)</f>
        <v>0</v>
      </c>
      <c r="D437" s="39">
        <f>SUM(D438:D438)</f>
        <v>0</v>
      </c>
      <c r="E437" s="40" t="e">
        <f t="shared" si="27"/>
        <v>#DIV/0!</v>
      </c>
      <c r="F437" s="41">
        <f>SUM(F438:F438)</f>
        <v>0.1</v>
      </c>
      <c r="G437" s="41">
        <f>SUM(G438:G438)</f>
        <v>0.1</v>
      </c>
      <c r="H437" s="42">
        <f>SUM(H438:H438)</f>
        <v>0</v>
      </c>
    </row>
    <row r="438" spans="1:8" ht="15.75" customHeight="1">
      <c r="A438" s="186"/>
      <c r="B438" s="59" t="s">
        <v>87</v>
      </c>
      <c r="C438" s="44"/>
      <c r="D438" s="44"/>
      <c r="E438" s="45" t="e">
        <f t="shared" si="27"/>
        <v>#DIV/0!</v>
      </c>
      <c r="F438" s="46">
        <v>0.1</v>
      </c>
      <c r="G438" s="46">
        <v>0.1</v>
      </c>
      <c r="H438" s="47"/>
    </row>
    <row r="439" spans="1:8" ht="15.75" customHeight="1">
      <c r="A439" s="188">
        <v>6</v>
      </c>
      <c r="B439" s="60" t="s">
        <v>8</v>
      </c>
      <c r="C439" s="61">
        <f>SUM(C440:C440)</f>
        <v>221</v>
      </c>
      <c r="D439" s="61">
        <f>SUM(D440:D440)</f>
        <v>0</v>
      </c>
      <c r="E439" s="70">
        <f>F439/C439*1000</f>
        <v>43.39366515837104</v>
      </c>
      <c r="F439" s="72">
        <f>SUM(F440:F440)</f>
        <v>9.59</v>
      </c>
      <c r="G439" s="72">
        <f>SUM(G440:G440)</f>
        <v>9.59</v>
      </c>
      <c r="H439" s="73">
        <f>SUM(H440:H440)</f>
        <v>0</v>
      </c>
    </row>
    <row r="440" spans="1:8" ht="15.75" customHeight="1">
      <c r="A440" s="186"/>
      <c r="B440" s="59" t="s">
        <v>88</v>
      </c>
      <c r="C440" s="44">
        <v>221</v>
      </c>
      <c r="D440" s="44"/>
      <c r="E440" s="45">
        <f>F440/C440*1000</f>
        <v>43.39366515837104</v>
      </c>
      <c r="F440" s="46">
        <v>9.59</v>
      </c>
      <c r="G440" s="46">
        <v>9.59</v>
      </c>
      <c r="H440" s="47"/>
    </row>
    <row r="441" spans="1:8" ht="15.75" customHeight="1">
      <c r="A441" s="182">
        <v>7</v>
      </c>
      <c r="B441" s="48" t="s">
        <v>200</v>
      </c>
      <c r="C441" s="39">
        <f>SUM(C442:C442)</f>
        <v>43</v>
      </c>
      <c r="D441" s="39">
        <f>SUM(D442:D442)</f>
        <v>0</v>
      </c>
      <c r="E441" s="40">
        <f>F441/C441*1000</f>
        <v>61.81395348837209</v>
      </c>
      <c r="F441" s="41">
        <f>SUM(F442:F442)</f>
        <v>2.658</v>
      </c>
      <c r="G441" s="41">
        <f>SUM(G442:G442)</f>
        <v>2.658</v>
      </c>
      <c r="H441" s="42">
        <f>SUM(H442:H442)</f>
        <v>0</v>
      </c>
    </row>
    <row r="442" spans="1:8" ht="15.75" customHeight="1">
      <c r="A442" s="186"/>
      <c r="B442" s="59" t="s">
        <v>89</v>
      </c>
      <c r="C442" s="44">
        <v>43</v>
      </c>
      <c r="D442" s="44"/>
      <c r="E442" s="45">
        <f>F442/C442*1000</f>
        <v>61.81395348837209</v>
      </c>
      <c r="F442" s="46">
        <v>2.658</v>
      </c>
      <c r="G442" s="46">
        <v>2.658</v>
      </c>
      <c r="H442" s="47">
        <v>0</v>
      </c>
    </row>
    <row r="443" spans="1:15" ht="15.75" customHeight="1" thickBot="1">
      <c r="A443" s="214" t="s">
        <v>42</v>
      </c>
      <c r="B443" s="215" t="s">
        <v>104</v>
      </c>
      <c r="C443" s="216">
        <f>C433+C435+C439+C437+C431+C429+C441</f>
        <v>444</v>
      </c>
      <c r="D443" s="216">
        <f>D433+D435+D439+D437+D431+D429+D441</f>
        <v>0</v>
      </c>
      <c r="E443" s="216"/>
      <c r="F443" s="340">
        <f>F433+F435+F439+F437+F431+F429+F441</f>
        <v>17.593</v>
      </c>
      <c r="G443" s="216">
        <f>G433+G435+G439+G437+G431+G429+G441</f>
        <v>16.753</v>
      </c>
      <c r="H443" s="317">
        <f>H433+H435+H439+H437+H431+H429+H441</f>
        <v>0.84</v>
      </c>
      <c r="J443" s="6"/>
      <c r="K443" s="6"/>
      <c r="L443" s="6"/>
      <c r="M443" s="6"/>
      <c r="N443" s="6"/>
      <c r="O443" s="6"/>
    </row>
    <row r="444" spans="1:14" ht="15.75" customHeight="1" thickBot="1">
      <c r="A444" s="192" t="s">
        <v>42</v>
      </c>
      <c r="B444" s="172" t="s">
        <v>11</v>
      </c>
      <c r="C444" s="173">
        <f>C443+C427+C395</f>
        <v>17376</v>
      </c>
      <c r="D444" s="173">
        <f>D443+D427+D395</f>
        <v>0</v>
      </c>
      <c r="E444" s="174"/>
      <c r="F444" s="178">
        <f>F443+F427+F395</f>
        <v>394.87300000000005</v>
      </c>
      <c r="G444" s="178">
        <f>G443+G427+G395</f>
        <v>276.61600000000004</v>
      </c>
      <c r="H444" s="179">
        <f>H443+H427+H395</f>
        <v>76.982</v>
      </c>
      <c r="J444" s="361"/>
      <c r="K444" s="361"/>
      <c r="L444" s="6"/>
      <c r="M444" s="6"/>
      <c r="N444" s="6"/>
    </row>
    <row r="445" spans="1:8" ht="15.75" customHeight="1">
      <c r="A445" s="352" t="s">
        <v>43</v>
      </c>
      <c r="B445" s="16" t="s">
        <v>16</v>
      </c>
      <c r="C445" s="17"/>
      <c r="D445" s="17"/>
      <c r="E445" s="17"/>
      <c r="F445" s="18"/>
      <c r="G445" s="18"/>
      <c r="H445" s="19"/>
    </row>
    <row r="446" spans="1:8" ht="15.75" customHeight="1">
      <c r="A446" s="184"/>
      <c r="B446" s="20" t="s">
        <v>49</v>
      </c>
      <c r="C446" s="21"/>
      <c r="D446" s="21"/>
      <c r="E446" s="21"/>
      <c r="F446" s="22"/>
      <c r="G446" s="22"/>
      <c r="H446" s="23"/>
    </row>
    <row r="447" spans="1:8" ht="15.75" customHeight="1">
      <c r="A447" s="185">
        <v>1</v>
      </c>
      <c r="B447" s="24" t="s">
        <v>27</v>
      </c>
      <c r="C447" s="25">
        <f>SUM(C448:C448)</f>
        <v>440</v>
      </c>
      <c r="D447" s="25">
        <f>SUM(D448:D448)</f>
        <v>0</v>
      </c>
      <c r="E447" s="26">
        <f aca="true" t="shared" si="28" ref="E447:E455">F447/C447*1000</f>
        <v>80.92954545454546</v>
      </c>
      <c r="F447" s="27">
        <f>SUM(F448:F448)</f>
        <v>35.609</v>
      </c>
      <c r="G447" s="27">
        <f>SUM(G448:G448)</f>
        <v>35.609</v>
      </c>
      <c r="H447" s="28">
        <f>SUM(H448:H448)</f>
        <v>0</v>
      </c>
    </row>
    <row r="448" spans="1:19" ht="15.75" customHeight="1">
      <c r="A448" s="350"/>
      <c r="B448" s="29" t="s">
        <v>87</v>
      </c>
      <c r="C448" s="30">
        <v>440</v>
      </c>
      <c r="D448" s="30"/>
      <c r="E448" s="31">
        <f t="shared" si="28"/>
        <v>80.92954545454546</v>
      </c>
      <c r="F448" s="32">
        <v>35.609</v>
      </c>
      <c r="G448" s="32">
        <v>35.609</v>
      </c>
      <c r="H448" s="33"/>
      <c r="J448" s="94"/>
      <c r="K448" s="94"/>
      <c r="L448" s="94"/>
      <c r="M448" s="94"/>
      <c r="N448" s="94"/>
      <c r="O448" s="94"/>
      <c r="P448" s="94"/>
      <c r="Q448" s="94"/>
      <c r="R448" s="94"/>
      <c r="S448" s="94"/>
    </row>
    <row r="449" spans="1:8" ht="15.75" customHeight="1">
      <c r="A449" s="182">
        <v>2</v>
      </c>
      <c r="B449" s="38" t="s">
        <v>139</v>
      </c>
      <c r="C449" s="39">
        <f>SUM(C450:C450)</f>
        <v>160</v>
      </c>
      <c r="D449" s="39">
        <f>SUM(D450:D450)</f>
        <v>0</v>
      </c>
      <c r="E449" s="40">
        <f t="shared" si="28"/>
        <v>25.662499999999998</v>
      </c>
      <c r="F449" s="41">
        <f>SUM(F450:F450)</f>
        <v>4.106</v>
      </c>
      <c r="G449" s="41">
        <f>SUM(G450:G450)</f>
        <v>4.106</v>
      </c>
      <c r="H449" s="42">
        <f>SUM(H450:H450)</f>
        <v>0</v>
      </c>
    </row>
    <row r="450" spans="1:8" ht="15.75" customHeight="1">
      <c r="A450" s="186"/>
      <c r="B450" s="49" t="s">
        <v>85</v>
      </c>
      <c r="C450" s="44">
        <v>160</v>
      </c>
      <c r="D450" s="44"/>
      <c r="E450" s="45">
        <f t="shared" si="28"/>
        <v>25.662499999999998</v>
      </c>
      <c r="F450" s="46">
        <v>4.106</v>
      </c>
      <c r="G450" s="46">
        <v>4.106</v>
      </c>
      <c r="H450" s="47"/>
    </row>
    <row r="451" spans="1:8" ht="15.75" customHeight="1">
      <c r="A451" s="182">
        <v>3</v>
      </c>
      <c r="B451" s="38" t="s">
        <v>146</v>
      </c>
      <c r="C451" s="39">
        <f>SUM(C452)</f>
        <v>20</v>
      </c>
      <c r="D451" s="39">
        <f>SUM(D452)</f>
        <v>0</v>
      </c>
      <c r="E451" s="58">
        <f t="shared" si="28"/>
        <v>5.249999999999999</v>
      </c>
      <c r="F451" s="41">
        <f>SUM(F452)</f>
        <v>0.105</v>
      </c>
      <c r="G451" s="41">
        <f>SUM(G452)</f>
        <v>0.06</v>
      </c>
      <c r="H451" s="42">
        <f>SUM(H452)</f>
        <v>0.045</v>
      </c>
    </row>
    <row r="452" spans="1:8" ht="15.75" customHeight="1">
      <c r="A452" s="186"/>
      <c r="B452" s="368" t="s">
        <v>87</v>
      </c>
      <c r="C452" s="44">
        <v>20</v>
      </c>
      <c r="D452" s="44"/>
      <c r="E452" s="45">
        <f t="shared" si="28"/>
        <v>5.249999999999999</v>
      </c>
      <c r="F452" s="46">
        <v>0.105</v>
      </c>
      <c r="G452" s="46">
        <v>0.06</v>
      </c>
      <c r="H452" s="47">
        <v>0.045</v>
      </c>
    </row>
    <row r="453" spans="1:8" ht="15.75" customHeight="1">
      <c r="A453" s="182">
        <v>4</v>
      </c>
      <c r="B453" s="38" t="s">
        <v>82</v>
      </c>
      <c r="C453" s="39">
        <f>SUM(C454:C455)</f>
        <v>163</v>
      </c>
      <c r="D453" s="39">
        <f>SUM(D454:D455)</f>
        <v>0</v>
      </c>
      <c r="E453" s="40">
        <f t="shared" si="28"/>
        <v>32.33128834355828</v>
      </c>
      <c r="F453" s="41">
        <f>SUM(F454:F455)</f>
        <v>5.27</v>
      </c>
      <c r="G453" s="41">
        <f>SUM(G454:G455)</f>
        <v>1.363</v>
      </c>
      <c r="H453" s="42">
        <f>SUM(H454:H455)</f>
        <v>3.907</v>
      </c>
    </row>
    <row r="454" spans="1:8" ht="15.75" customHeight="1">
      <c r="A454" s="351"/>
      <c r="B454" s="34" t="s">
        <v>87</v>
      </c>
      <c r="C454" s="35">
        <v>33</v>
      </c>
      <c r="D454" s="35"/>
      <c r="E454" s="52">
        <f t="shared" si="28"/>
        <v>41.515151515151516</v>
      </c>
      <c r="F454" s="36">
        <v>1.37</v>
      </c>
      <c r="G454" s="36">
        <v>1.363</v>
      </c>
      <c r="H454" s="37">
        <v>0.007</v>
      </c>
    </row>
    <row r="455" spans="1:8" ht="15.75" customHeight="1">
      <c r="A455" s="186"/>
      <c r="B455" s="49" t="s">
        <v>88</v>
      </c>
      <c r="C455" s="44">
        <v>130</v>
      </c>
      <c r="D455" s="44"/>
      <c r="E455" s="45">
        <f t="shared" si="28"/>
        <v>30</v>
      </c>
      <c r="F455" s="46">
        <v>3.9</v>
      </c>
      <c r="G455" s="46"/>
      <c r="H455" s="47">
        <v>3.9</v>
      </c>
    </row>
    <row r="456" spans="1:8" ht="15.75" customHeight="1">
      <c r="A456" s="182">
        <v>5</v>
      </c>
      <c r="B456" s="48" t="s">
        <v>84</v>
      </c>
      <c r="C456" s="39">
        <f>C457</f>
        <v>50</v>
      </c>
      <c r="D456" s="39">
        <f>D457</f>
        <v>0</v>
      </c>
      <c r="E456" s="40">
        <f>F456/C456*1000</f>
        <v>13.080000000000002</v>
      </c>
      <c r="F456" s="41">
        <f>F457</f>
        <v>0.654</v>
      </c>
      <c r="G456" s="41">
        <f>G457</f>
        <v>0.565</v>
      </c>
      <c r="H456" s="42">
        <f>H457</f>
        <v>0.089</v>
      </c>
    </row>
    <row r="457" spans="1:8" ht="15.75" customHeight="1">
      <c r="A457" s="186"/>
      <c r="B457" s="49" t="s">
        <v>87</v>
      </c>
      <c r="C457" s="44">
        <v>50</v>
      </c>
      <c r="D457" s="44"/>
      <c r="E457" s="45">
        <f>F457/C457*1000</f>
        <v>13.080000000000002</v>
      </c>
      <c r="F457" s="46">
        <v>0.654</v>
      </c>
      <c r="G457" s="46">
        <v>0.565</v>
      </c>
      <c r="H457" s="47">
        <v>0.089</v>
      </c>
    </row>
    <row r="458" spans="1:8" ht="15.75" customHeight="1">
      <c r="A458" s="182">
        <v>6</v>
      </c>
      <c r="B458" s="48" t="s">
        <v>18</v>
      </c>
      <c r="C458" s="39">
        <f>SUM(C459:C461)</f>
        <v>127</v>
      </c>
      <c r="D458" s="39">
        <f>SUM(D459:D461)</f>
        <v>0</v>
      </c>
      <c r="E458" s="40">
        <f aca="true" t="shared" si="29" ref="E458:E465">F458/C458*1000</f>
        <v>18.69291338582677</v>
      </c>
      <c r="F458" s="41">
        <f>SUM(F459:F461)</f>
        <v>2.374</v>
      </c>
      <c r="G458" s="41">
        <f>SUM(G459:G461)</f>
        <v>2.374</v>
      </c>
      <c r="H458" s="42">
        <f>SUM(H459:H461)</f>
        <v>0</v>
      </c>
    </row>
    <row r="459" spans="1:8" ht="15.75" customHeight="1">
      <c r="A459" s="189"/>
      <c r="B459" s="176" t="s">
        <v>85</v>
      </c>
      <c r="C459" s="74">
        <v>42</v>
      </c>
      <c r="D459" s="74"/>
      <c r="E459" s="62">
        <f t="shared" si="29"/>
        <v>30.047619047619047</v>
      </c>
      <c r="F459" s="75">
        <v>1.262</v>
      </c>
      <c r="G459" s="75">
        <v>1.262</v>
      </c>
      <c r="H459" s="76"/>
    </row>
    <row r="460" spans="1:8" ht="15.75" customHeight="1">
      <c r="A460" s="350"/>
      <c r="B460" s="43" t="s">
        <v>87</v>
      </c>
      <c r="C460" s="30">
        <v>55</v>
      </c>
      <c r="D460" s="30"/>
      <c r="E460" s="62">
        <f t="shared" si="29"/>
        <v>10.4</v>
      </c>
      <c r="F460" s="32">
        <v>0.572</v>
      </c>
      <c r="G460" s="32">
        <v>0.572</v>
      </c>
      <c r="H460" s="33"/>
    </row>
    <row r="461" spans="1:8" ht="15.75" customHeight="1">
      <c r="A461" s="188"/>
      <c r="B461" s="176" t="s">
        <v>88</v>
      </c>
      <c r="C461" s="74">
        <v>30</v>
      </c>
      <c r="D461" s="74"/>
      <c r="E461" s="31">
        <f t="shared" si="29"/>
        <v>18.000000000000004</v>
      </c>
      <c r="F461" s="75">
        <v>0.54</v>
      </c>
      <c r="G461" s="75">
        <v>0.54</v>
      </c>
      <c r="H461" s="76"/>
    </row>
    <row r="462" spans="1:8" ht="15.75" customHeight="1">
      <c r="A462" s="182">
        <v>7</v>
      </c>
      <c r="B462" s="48" t="s">
        <v>67</v>
      </c>
      <c r="C462" s="39">
        <f>SUM(C463:C464)</f>
        <v>50</v>
      </c>
      <c r="D462" s="39">
        <f>SUM(D463:D464)</f>
        <v>0</v>
      </c>
      <c r="E462" s="40">
        <f t="shared" si="29"/>
        <v>31</v>
      </c>
      <c r="F462" s="41">
        <f>SUM(F463:F464)</f>
        <v>1.55</v>
      </c>
      <c r="G462" s="41">
        <f>SUM(G463:G464)</f>
        <v>1.55</v>
      </c>
      <c r="H462" s="42">
        <f>SUM(H463:H464)</f>
        <v>0</v>
      </c>
    </row>
    <row r="463" spans="1:8" ht="15.75" customHeight="1">
      <c r="A463" s="187"/>
      <c r="B463" s="53" t="s">
        <v>85</v>
      </c>
      <c r="C463" s="54">
        <v>30</v>
      </c>
      <c r="D463" s="54"/>
      <c r="E463" s="55">
        <f t="shared" si="29"/>
        <v>49</v>
      </c>
      <c r="F463" s="56">
        <v>1.47</v>
      </c>
      <c r="G463" s="56">
        <v>1.47</v>
      </c>
      <c r="H463" s="57"/>
    </row>
    <row r="464" spans="1:8" ht="15.75" customHeight="1">
      <c r="A464" s="191"/>
      <c r="B464" s="59" t="s">
        <v>88</v>
      </c>
      <c r="C464" s="44">
        <v>20</v>
      </c>
      <c r="D464" s="44"/>
      <c r="E464" s="45">
        <f t="shared" si="29"/>
        <v>4</v>
      </c>
      <c r="F464" s="46">
        <v>0.08</v>
      </c>
      <c r="G464" s="46">
        <v>0.08</v>
      </c>
      <c r="H464" s="47"/>
    </row>
    <row r="465" spans="1:8" ht="15.75" customHeight="1">
      <c r="A465" s="182">
        <v>8</v>
      </c>
      <c r="B465" s="48" t="s">
        <v>180</v>
      </c>
      <c r="C465" s="39">
        <f>SUM(C466:C466)</f>
        <v>55</v>
      </c>
      <c r="D465" s="39">
        <f>SUM(D466:D466)</f>
        <v>0</v>
      </c>
      <c r="E465" s="40">
        <f t="shared" si="29"/>
        <v>29.745454545454542</v>
      </c>
      <c r="F465" s="41">
        <f>SUM(F466:F466)</f>
        <v>1.636</v>
      </c>
      <c r="G465" s="41">
        <f>SUM(G466:G466)</f>
        <v>1.636</v>
      </c>
      <c r="H465" s="42">
        <f>SUM(H466:H466)</f>
        <v>0</v>
      </c>
    </row>
    <row r="466" spans="1:8" ht="15.75" customHeight="1">
      <c r="A466" s="187"/>
      <c r="B466" s="59" t="s">
        <v>87</v>
      </c>
      <c r="C466" s="54">
        <v>55</v>
      </c>
      <c r="D466" s="54"/>
      <c r="E466" s="55"/>
      <c r="F466" s="56">
        <v>1.636</v>
      </c>
      <c r="G466" s="56">
        <v>1.636</v>
      </c>
      <c r="H466" s="57"/>
    </row>
    <row r="467" spans="1:8" ht="15.75" customHeight="1">
      <c r="A467" s="182">
        <v>9</v>
      </c>
      <c r="B467" s="48" t="s">
        <v>19</v>
      </c>
      <c r="C467" s="39">
        <f>SUM(C468:C469)</f>
        <v>2057</v>
      </c>
      <c r="D467" s="39">
        <f>SUM(D468:D469)</f>
        <v>0</v>
      </c>
      <c r="E467" s="40">
        <f>F467/C467*1000</f>
        <v>49.19640252795333</v>
      </c>
      <c r="F467" s="41">
        <f>SUM(F468:F469)</f>
        <v>101.197</v>
      </c>
      <c r="G467" s="41">
        <f>SUM(G468:G469)</f>
        <v>8.06</v>
      </c>
      <c r="H467" s="42">
        <f>SUM(H468:H469)</f>
        <v>4.942</v>
      </c>
    </row>
    <row r="468" spans="1:8" ht="15.75" customHeight="1">
      <c r="A468" s="350"/>
      <c r="B468" s="43" t="s">
        <v>87</v>
      </c>
      <c r="C468" s="30">
        <v>410</v>
      </c>
      <c r="D468" s="30"/>
      <c r="E468" s="31">
        <f aca="true" t="shared" si="30" ref="E468:E473">F468/C468*1000</f>
        <v>18.073170731707314</v>
      </c>
      <c r="F468" s="32">
        <v>7.41</v>
      </c>
      <c r="G468" s="32">
        <v>2.72</v>
      </c>
      <c r="H468" s="33">
        <v>4.69</v>
      </c>
    </row>
    <row r="469" spans="1:8" ht="15.75" customHeight="1">
      <c r="A469" s="354"/>
      <c r="B469" s="43" t="s">
        <v>88</v>
      </c>
      <c r="C469" s="30">
        <v>1647</v>
      </c>
      <c r="D469" s="30"/>
      <c r="E469" s="31">
        <f>F469/C469*1000</f>
        <v>56.944140862173654</v>
      </c>
      <c r="F469" s="32">
        <v>93.787</v>
      </c>
      <c r="G469" s="32">
        <v>5.34</v>
      </c>
      <c r="H469" s="33">
        <v>0.252</v>
      </c>
    </row>
    <row r="470" spans="1:8" ht="15.75" customHeight="1">
      <c r="A470" s="182">
        <v>10</v>
      </c>
      <c r="B470" s="48" t="s">
        <v>20</v>
      </c>
      <c r="C470" s="39">
        <f>SUM(C471:C471)</f>
        <v>1245</v>
      </c>
      <c r="D470" s="39">
        <f>SUM(D471:D471)</f>
        <v>0</v>
      </c>
      <c r="E470" s="40">
        <f t="shared" si="30"/>
        <v>4.538955823293172</v>
      </c>
      <c r="F470" s="41">
        <f>SUM(F471:F471)</f>
        <v>5.651</v>
      </c>
      <c r="G470" s="41">
        <f>SUM(G471:G471)</f>
        <v>0</v>
      </c>
      <c r="H470" s="42">
        <f>SUM(H471:H471)</f>
        <v>5.651</v>
      </c>
    </row>
    <row r="471" spans="1:8" ht="15.75" customHeight="1">
      <c r="A471" s="186"/>
      <c r="B471" s="59" t="s">
        <v>88</v>
      </c>
      <c r="C471" s="44">
        <v>1245</v>
      </c>
      <c r="D471" s="44"/>
      <c r="E471" s="45">
        <f t="shared" si="30"/>
        <v>4.538955823293172</v>
      </c>
      <c r="F471" s="46">
        <v>5.651</v>
      </c>
      <c r="G471" s="46"/>
      <c r="H471" s="47">
        <v>5.651</v>
      </c>
    </row>
    <row r="472" spans="1:8" s="64" customFormat="1" ht="15.75" customHeight="1">
      <c r="A472" s="182">
        <v>11</v>
      </c>
      <c r="B472" s="48" t="s">
        <v>46</v>
      </c>
      <c r="C472" s="39">
        <f>SUM(C473:C473)</f>
        <v>310</v>
      </c>
      <c r="D472" s="39">
        <f>SUM(D473:D473)</f>
        <v>0</v>
      </c>
      <c r="E472" s="40">
        <f t="shared" si="30"/>
        <v>21.425806451612907</v>
      </c>
      <c r="F472" s="41">
        <f>SUM(F473:F473)</f>
        <v>6.642</v>
      </c>
      <c r="G472" s="41">
        <f>SUM(G473:G473)</f>
        <v>6.372</v>
      </c>
      <c r="H472" s="42">
        <f>SUM(H473:H473)</f>
        <v>0.27</v>
      </c>
    </row>
    <row r="473" spans="1:8" ht="15.75" customHeight="1">
      <c r="A473" s="350"/>
      <c r="B473" s="43" t="s">
        <v>87</v>
      </c>
      <c r="C473" s="30">
        <v>310</v>
      </c>
      <c r="D473" s="30"/>
      <c r="E473" s="31">
        <f t="shared" si="30"/>
        <v>21.425806451612907</v>
      </c>
      <c r="F473" s="32">
        <v>6.642</v>
      </c>
      <c r="G473" s="32">
        <v>6.372</v>
      </c>
      <c r="H473" s="33">
        <v>0.27</v>
      </c>
    </row>
    <row r="474" spans="1:15" ht="15.75" customHeight="1">
      <c r="A474" s="211" t="s">
        <v>168</v>
      </c>
      <c r="B474" s="212" t="s">
        <v>103</v>
      </c>
      <c r="C474" s="213">
        <f>C447+C449+C451+C453+C456+C458+C462+C465+C467+C470+C472</f>
        <v>4677</v>
      </c>
      <c r="D474" s="213"/>
      <c r="E474" s="213"/>
      <c r="F474" s="213">
        <f>F447+F449+F451+F453+F456+F458+F462+F465+F467+F470+F472</f>
        <v>164.794</v>
      </c>
      <c r="G474" s="213">
        <f>G447+G449+G451+G453+G456+G458+G462+G465+G467+G470+G472</f>
        <v>61.69500000000001</v>
      </c>
      <c r="H474" s="298">
        <f>H447+H449+H451+H453+H456+H458+H462+H465+H467+H470+H472</f>
        <v>14.904</v>
      </c>
      <c r="J474" s="94"/>
      <c r="K474" s="94"/>
      <c r="L474" s="94"/>
      <c r="M474" s="94"/>
      <c r="N474" s="94"/>
      <c r="O474" s="94"/>
    </row>
    <row r="475" spans="1:8" ht="15.75" customHeight="1">
      <c r="A475" s="353"/>
      <c r="B475" s="65" t="s">
        <v>50</v>
      </c>
      <c r="C475" s="66"/>
      <c r="D475" s="66"/>
      <c r="E475" s="69"/>
      <c r="F475" s="67"/>
      <c r="G475" s="67"/>
      <c r="H475" s="68"/>
    </row>
    <row r="476" spans="1:8" ht="15.75" customHeight="1">
      <c r="A476" s="182">
        <v>1</v>
      </c>
      <c r="B476" s="48" t="s">
        <v>108</v>
      </c>
      <c r="C476" s="39">
        <f>SUM(C477:C478)</f>
        <v>160</v>
      </c>
      <c r="D476" s="39">
        <f>SUM(D477:D478)</f>
        <v>0</v>
      </c>
      <c r="E476" s="71">
        <f>F476/C476*1000</f>
        <v>71.75000000000001</v>
      </c>
      <c r="F476" s="41">
        <f>SUM(F477:F478)</f>
        <v>11.48</v>
      </c>
      <c r="G476" s="41">
        <f>SUM(G477:G478)</f>
        <v>11.48</v>
      </c>
      <c r="H476" s="42">
        <f>SUM(H477:H478)</f>
        <v>0</v>
      </c>
    </row>
    <row r="477" spans="1:15" ht="15.75" customHeight="1">
      <c r="A477" s="187"/>
      <c r="B477" s="53" t="s">
        <v>117</v>
      </c>
      <c r="C477" s="54">
        <v>60</v>
      </c>
      <c r="D477" s="54"/>
      <c r="E477" s="420">
        <f>F477/C477*1000</f>
        <v>131.33333333333334</v>
      </c>
      <c r="F477" s="56">
        <v>7.88</v>
      </c>
      <c r="G477" s="56">
        <v>7.88</v>
      </c>
      <c r="H477" s="57"/>
      <c r="J477" s="6"/>
      <c r="K477" s="6"/>
      <c r="L477" s="6"/>
      <c r="M477" s="6"/>
      <c r="N477" s="6"/>
      <c r="O477" s="6"/>
    </row>
    <row r="478" spans="1:8" ht="15.75" customHeight="1">
      <c r="A478" s="186"/>
      <c r="B478" s="59" t="s">
        <v>143</v>
      </c>
      <c r="C478" s="44">
        <v>100</v>
      </c>
      <c r="D478" s="44"/>
      <c r="E478" s="45">
        <v>36.00000000000001</v>
      </c>
      <c r="F478" s="46">
        <v>3.6</v>
      </c>
      <c r="G478" s="46">
        <v>3.6</v>
      </c>
      <c r="H478" s="47"/>
    </row>
    <row r="479" spans="1:8" ht="15.75" customHeight="1">
      <c r="A479" s="182">
        <v>2</v>
      </c>
      <c r="B479" s="48" t="s">
        <v>52</v>
      </c>
      <c r="C479" s="39">
        <f>SUM(C480:C480)</f>
        <v>110</v>
      </c>
      <c r="D479" s="39">
        <f>SUM(D480:D480)</f>
        <v>0</v>
      </c>
      <c r="E479" s="40">
        <f aca="true" t="shared" si="31" ref="E479:E489">F479/C479*1000</f>
        <v>25.38181818181818</v>
      </c>
      <c r="F479" s="41">
        <f>SUM(F480:F480)</f>
        <v>2.792</v>
      </c>
      <c r="G479" s="41">
        <f>SUM(G480:G480)</f>
        <v>2.792</v>
      </c>
      <c r="H479" s="42">
        <f>SUM(H480:H480)</f>
        <v>0</v>
      </c>
    </row>
    <row r="480" spans="1:8" ht="15.75" customHeight="1">
      <c r="A480" s="346"/>
      <c r="B480" s="343" t="s">
        <v>87</v>
      </c>
      <c r="C480" s="347">
        <v>110</v>
      </c>
      <c r="D480" s="347"/>
      <c r="E480" s="78">
        <f t="shared" si="31"/>
        <v>25.38181818181818</v>
      </c>
      <c r="F480" s="348">
        <v>2.792</v>
      </c>
      <c r="G480" s="348">
        <v>2.792</v>
      </c>
      <c r="H480" s="349"/>
    </row>
    <row r="481" spans="1:8" ht="15.75" customHeight="1">
      <c r="A481" s="182">
        <v>3</v>
      </c>
      <c r="B481" s="48" t="s">
        <v>22</v>
      </c>
      <c r="C481" s="39">
        <f>SUM(C482:C482)</f>
        <v>82</v>
      </c>
      <c r="D481" s="39">
        <f>SUM(D482:D482)</f>
        <v>0</v>
      </c>
      <c r="E481" s="58">
        <f t="shared" si="31"/>
        <v>21.951219512195124</v>
      </c>
      <c r="F481" s="41">
        <f>SUM(F482:F482)</f>
        <v>1.8</v>
      </c>
      <c r="G481" s="41">
        <f>SUM(G482:G482)</f>
        <v>1.8</v>
      </c>
      <c r="H481" s="42">
        <f>SUM(H482:H482)</f>
        <v>0</v>
      </c>
    </row>
    <row r="482" spans="1:8" ht="15.75" customHeight="1">
      <c r="A482" s="186"/>
      <c r="B482" s="59" t="s">
        <v>87</v>
      </c>
      <c r="C482" s="44">
        <v>82</v>
      </c>
      <c r="D482" s="44"/>
      <c r="E482" s="45">
        <f>F482/C482*1000</f>
        <v>21.951219512195124</v>
      </c>
      <c r="F482" s="46">
        <v>1.8</v>
      </c>
      <c r="G482" s="46">
        <v>1.8</v>
      </c>
      <c r="H482" s="47"/>
    </row>
    <row r="483" spans="1:8" ht="15.75" customHeight="1">
      <c r="A483" s="188">
        <v>4</v>
      </c>
      <c r="B483" s="60" t="s">
        <v>34</v>
      </c>
      <c r="C483" s="61">
        <f>SUM(C484:C485)</f>
        <v>80</v>
      </c>
      <c r="D483" s="61">
        <f>SUM(D484:D485)</f>
        <v>0</v>
      </c>
      <c r="E483" s="70">
        <f t="shared" si="31"/>
        <v>11</v>
      </c>
      <c r="F483" s="72">
        <f>SUM(F484:F485)</f>
        <v>0.88</v>
      </c>
      <c r="G483" s="72">
        <f>SUM(G484:G485)</f>
        <v>0.88</v>
      </c>
      <c r="H483" s="73">
        <f>SUM(H484:H485)</f>
        <v>0</v>
      </c>
    </row>
    <row r="484" spans="1:8" ht="15.75" customHeight="1">
      <c r="A484" s="355"/>
      <c r="B484" s="51" t="s">
        <v>88</v>
      </c>
      <c r="C484" s="35">
        <v>80</v>
      </c>
      <c r="D484" s="35"/>
      <c r="E484" s="52">
        <f t="shared" si="31"/>
        <v>11</v>
      </c>
      <c r="F484" s="36">
        <v>0.88</v>
      </c>
      <c r="G484" s="36">
        <v>0.88</v>
      </c>
      <c r="H484" s="37"/>
    </row>
    <row r="485" spans="1:8" ht="15.75" customHeight="1">
      <c r="A485" s="186"/>
      <c r="B485" s="59" t="s">
        <v>87</v>
      </c>
      <c r="C485" s="44"/>
      <c r="D485" s="44"/>
      <c r="E485" s="45" t="e">
        <f t="shared" si="31"/>
        <v>#DIV/0!</v>
      </c>
      <c r="F485" s="46"/>
      <c r="G485" s="46"/>
      <c r="H485" s="47"/>
    </row>
    <row r="486" spans="1:8" ht="15.75" customHeight="1">
      <c r="A486" s="188">
        <v>5</v>
      </c>
      <c r="B486" s="60" t="s">
        <v>23</v>
      </c>
      <c r="C486" s="61">
        <f>SUM(C487:C487)</f>
        <v>108</v>
      </c>
      <c r="D486" s="61">
        <f>SUM(D487:D487)</f>
        <v>0</v>
      </c>
      <c r="E486" s="70">
        <f t="shared" si="31"/>
        <v>1.3888888888888888</v>
      </c>
      <c r="F486" s="72">
        <f>SUM(F487:F487)</f>
        <v>0.15</v>
      </c>
      <c r="G486" s="72">
        <f>SUM(G487:G487)</f>
        <v>0.15</v>
      </c>
      <c r="H486" s="73">
        <f>SUM(H487:H487)</f>
        <v>0</v>
      </c>
    </row>
    <row r="487" spans="1:8" ht="15.75" customHeight="1">
      <c r="A487" s="187"/>
      <c r="B487" s="53" t="s">
        <v>85</v>
      </c>
      <c r="C487" s="54">
        <v>108</v>
      </c>
      <c r="D487" s="54"/>
      <c r="E487" s="55">
        <f t="shared" si="31"/>
        <v>1.3888888888888888</v>
      </c>
      <c r="F487" s="56">
        <v>0.15</v>
      </c>
      <c r="G487" s="56">
        <v>0.15</v>
      </c>
      <c r="H487" s="57"/>
    </row>
    <row r="488" spans="1:8" ht="15.75" customHeight="1">
      <c r="A488" s="182">
        <v>6</v>
      </c>
      <c r="B488" s="166" t="s">
        <v>76</v>
      </c>
      <c r="C488" s="167">
        <f>SUM(C489:C489)</f>
        <v>0</v>
      </c>
      <c r="D488" s="167">
        <f>SUM(D489:D489)</f>
        <v>0</v>
      </c>
      <c r="E488" s="58" t="e">
        <f t="shared" si="31"/>
        <v>#DIV/0!</v>
      </c>
      <c r="F488" s="41">
        <f>SUM(F489:F489)</f>
        <v>2</v>
      </c>
      <c r="G488" s="41">
        <f>SUM(G489:G489)</f>
        <v>2</v>
      </c>
      <c r="H488" s="42">
        <f>SUM(H489:H489)</f>
        <v>0</v>
      </c>
    </row>
    <row r="489" spans="1:8" ht="15.75" customHeight="1">
      <c r="A489" s="191"/>
      <c r="B489" s="169" t="s">
        <v>87</v>
      </c>
      <c r="C489" s="170"/>
      <c r="D489" s="170"/>
      <c r="E489" s="45" t="e">
        <f t="shared" si="31"/>
        <v>#DIV/0!</v>
      </c>
      <c r="F489" s="46">
        <v>2</v>
      </c>
      <c r="G489" s="46">
        <v>2</v>
      </c>
      <c r="H489" s="47">
        <v>0</v>
      </c>
    </row>
    <row r="490" spans="1:8" ht="15.75" customHeight="1">
      <c r="A490" s="188">
        <v>7</v>
      </c>
      <c r="B490" s="60" t="s">
        <v>38</v>
      </c>
      <c r="C490" s="61">
        <f>SUM(C491:C491)</f>
        <v>325</v>
      </c>
      <c r="D490" s="61">
        <f>SUM(D491:D491)</f>
        <v>0</v>
      </c>
      <c r="E490" s="181">
        <f aca="true" t="shared" si="32" ref="E490:E500">F490/C490*1000</f>
        <v>5</v>
      </c>
      <c r="F490" s="72">
        <f>SUM(F491:F491)</f>
        <v>1.625</v>
      </c>
      <c r="G490" s="72">
        <f>SUM(G491:G491)</f>
        <v>1.625</v>
      </c>
      <c r="H490" s="73">
        <f>SUM(H491:H491)</f>
        <v>0</v>
      </c>
    </row>
    <row r="491" spans="1:8" ht="15.75" customHeight="1">
      <c r="A491" s="186"/>
      <c r="B491" s="59" t="s">
        <v>88</v>
      </c>
      <c r="C491" s="44">
        <v>325</v>
      </c>
      <c r="D491" s="44"/>
      <c r="E491" s="77">
        <f t="shared" si="32"/>
        <v>5</v>
      </c>
      <c r="F491" s="46">
        <v>1.625</v>
      </c>
      <c r="G491" s="46">
        <v>1.625</v>
      </c>
      <c r="H491" s="47"/>
    </row>
    <row r="492" spans="1:8" ht="15.75" customHeight="1">
      <c r="A492" s="182">
        <v>8</v>
      </c>
      <c r="B492" s="48" t="s">
        <v>26</v>
      </c>
      <c r="C492" s="39">
        <f>SUM(C493)</f>
        <v>40</v>
      </c>
      <c r="D492" s="39">
        <f>SUM(D493)</f>
        <v>0</v>
      </c>
      <c r="E492" s="40">
        <f t="shared" si="32"/>
        <v>4.800000000000001</v>
      </c>
      <c r="F492" s="41">
        <f>SUM(F493)</f>
        <v>0.192</v>
      </c>
      <c r="G492" s="41">
        <f>SUM(G493)</f>
        <v>0.19</v>
      </c>
      <c r="H492" s="42">
        <f>SUM(H493)</f>
        <v>0</v>
      </c>
    </row>
    <row r="493" spans="1:8" ht="15.75" customHeight="1">
      <c r="A493" s="186"/>
      <c r="B493" s="59" t="s">
        <v>85</v>
      </c>
      <c r="C493" s="44">
        <v>40</v>
      </c>
      <c r="D493" s="44"/>
      <c r="E493" s="45">
        <f t="shared" si="32"/>
        <v>4.800000000000001</v>
      </c>
      <c r="F493" s="46">
        <v>0.192</v>
      </c>
      <c r="G493" s="46">
        <v>0.19</v>
      </c>
      <c r="H493" s="47"/>
    </row>
    <row r="494" spans="1:8" ht="15.75" customHeight="1">
      <c r="A494" s="188">
        <v>9</v>
      </c>
      <c r="B494" s="60" t="s">
        <v>96</v>
      </c>
      <c r="C494" s="61">
        <f>SUM(C495:C496)</f>
        <v>620</v>
      </c>
      <c r="D494" s="61">
        <f>SUM(D495:D496)</f>
        <v>0</v>
      </c>
      <c r="E494" s="70">
        <f t="shared" si="32"/>
        <v>24.051612903225806</v>
      </c>
      <c r="F494" s="72">
        <f>SUM(F495:F496)</f>
        <v>14.912</v>
      </c>
      <c r="G494" s="72">
        <f>SUM(G495:G496)</f>
        <v>14.912</v>
      </c>
      <c r="H494" s="73">
        <f>SUM(H495:H496)</f>
        <v>0</v>
      </c>
    </row>
    <row r="495" spans="1:8" ht="15.75" customHeight="1">
      <c r="A495" s="189"/>
      <c r="B495" s="176" t="s">
        <v>85</v>
      </c>
      <c r="C495" s="74">
        <v>620</v>
      </c>
      <c r="D495" s="74"/>
      <c r="E495" s="62">
        <f t="shared" si="32"/>
        <v>23.94032258064516</v>
      </c>
      <c r="F495" s="75">
        <v>14.843</v>
      </c>
      <c r="G495" s="75">
        <v>14.843</v>
      </c>
      <c r="H495" s="76"/>
    </row>
    <row r="496" spans="1:8" ht="15.75" customHeight="1">
      <c r="A496" s="186"/>
      <c r="B496" s="59" t="s">
        <v>87</v>
      </c>
      <c r="C496" s="44"/>
      <c r="D496" s="44"/>
      <c r="E496" s="45" t="e">
        <f t="shared" si="32"/>
        <v>#DIV/0!</v>
      </c>
      <c r="F496" s="46">
        <v>0.069</v>
      </c>
      <c r="G496" s="46">
        <v>0.069</v>
      </c>
      <c r="H496" s="47"/>
    </row>
    <row r="497" spans="1:8" ht="15.75" customHeight="1">
      <c r="A497" s="182">
        <v>10</v>
      </c>
      <c r="B497" s="166" t="s">
        <v>144</v>
      </c>
      <c r="C497" s="167">
        <f>SUM(C498:C498)</f>
        <v>90</v>
      </c>
      <c r="D497" s="167">
        <f>SUM(D498:D498)</f>
        <v>0</v>
      </c>
      <c r="E497" s="58">
        <f t="shared" si="32"/>
        <v>3.588888888888889</v>
      </c>
      <c r="F497" s="41">
        <f>SUM(F498:F498)</f>
        <v>0.323</v>
      </c>
      <c r="G497" s="41">
        <f>SUM(G498:G498)</f>
        <v>0.323</v>
      </c>
      <c r="H497" s="42">
        <f>SUM(H498:H498)</f>
        <v>0</v>
      </c>
    </row>
    <row r="498" spans="1:8" ht="15.75" customHeight="1">
      <c r="A498" s="191"/>
      <c r="B498" s="169" t="s">
        <v>87</v>
      </c>
      <c r="C498" s="170">
        <v>90</v>
      </c>
      <c r="D498" s="170"/>
      <c r="E498" s="45">
        <f t="shared" si="32"/>
        <v>3.588888888888889</v>
      </c>
      <c r="F498" s="46">
        <v>0.323</v>
      </c>
      <c r="G498" s="46">
        <v>0.323</v>
      </c>
      <c r="H498" s="47">
        <v>0</v>
      </c>
    </row>
    <row r="499" spans="1:8" ht="15.75" customHeight="1">
      <c r="A499" s="188">
        <v>11</v>
      </c>
      <c r="B499" s="60" t="s">
        <v>39</v>
      </c>
      <c r="C499" s="61">
        <f>SUM(C500:C500)</f>
        <v>215</v>
      </c>
      <c r="D499" s="61">
        <f>SUM(D500:D500)</f>
        <v>0</v>
      </c>
      <c r="E499" s="70">
        <f t="shared" si="32"/>
        <v>45.90232558139535</v>
      </c>
      <c r="F499" s="72">
        <f>SUM(F500:F500)</f>
        <v>9.869</v>
      </c>
      <c r="G499" s="72">
        <f>SUM(G500:G500)</f>
        <v>0</v>
      </c>
      <c r="H499" s="73">
        <f>SUM(H500:H500)</f>
        <v>0</v>
      </c>
    </row>
    <row r="500" spans="1:8" ht="15.75" customHeight="1">
      <c r="A500" s="293"/>
      <c r="B500" s="294" t="s">
        <v>89</v>
      </c>
      <c r="C500" s="295">
        <v>215</v>
      </c>
      <c r="D500" s="295"/>
      <c r="E500" s="31">
        <f t="shared" si="32"/>
        <v>45.90232558139535</v>
      </c>
      <c r="F500" s="295">
        <v>9.869</v>
      </c>
      <c r="G500" s="295"/>
      <c r="H500" s="296"/>
    </row>
    <row r="501" spans="1:8" ht="15.75" customHeight="1">
      <c r="A501" s="222" t="s">
        <v>43</v>
      </c>
      <c r="B501" s="223" t="s">
        <v>105</v>
      </c>
      <c r="C501" s="225">
        <f>C476+C479+C481+C483+C486+C488+C490+C494+C499+C492+C497</f>
        <v>1830</v>
      </c>
      <c r="D501" s="225"/>
      <c r="E501" s="225"/>
      <c r="F501" s="224">
        <f>F476+F479+F481+F483+F486+F488+F490+F494+F499+F492+F497</f>
        <v>46.022999999999996</v>
      </c>
      <c r="G501" s="224">
        <f>G476+G479+G481+G483+G486+G488+G490+G494+G499+G492+G497</f>
        <v>36.151999999999994</v>
      </c>
      <c r="H501" s="278">
        <f>H476+H479+H481+H483+H486+H488+H490+H494+H499+H492+H497</f>
        <v>0</v>
      </c>
    </row>
    <row r="502" spans="1:8" ht="15.75" customHeight="1">
      <c r="A502" s="353"/>
      <c r="B502" s="65" t="s">
        <v>47</v>
      </c>
      <c r="C502" s="66"/>
      <c r="D502" s="66"/>
      <c r="E502" s="69"/>
      <c r="F502" s="67"/>
      <c r="G502" s="67"/>
      <c r="H502" s="68"/>
    </row>
    <row r="503" spans="1:8" ht="15.75" customHeight="1">
      <c r="A503" s="182">
        <v>1</v>
      </c>
      <c r="B503" s="48" t="s">
        <v>121</v>
      </c>
      <c r="C503" s="39">
        <f>SUM(C504:C504)</f>
        <v>0</v>
      </c>
      <c r="D503" s="39">
        <f>SUM(D504:D504)</f>
        <v>0</v>
      </c>
      <c r="E503" s="40" t="e">
        <f aca="true" t="shared" si="33" ref="E503:E508">F503/C503*1000</f>
        <v>#DIV/0!</v>
      </c>
      <c r="F503" s="41">
        <f>SUM(F504:F504)</f>
        <v>33.792</v>
      </c>
      <c r="G503" s="41">
        <f>SUM(G504:G504)</f>
        <v>33.792</v>
      </c>
      <c r="H503" s="42">
        <f>SUM(H504:H504)</f>
        <v>0</v>
      </c>
    </row>
    <row r="504" spans="1:8" ht="15.75" customHeight="1">
      <c r="A504" s="186"/>
      <c r="B504" s="59" t="s">
        <v>87</v>
      </c>
      <c r="C504" s="44"/>
      <c r="D504" s="44"/>
      <c r="E504" s="45" t="e">
        <f t="shared" si="33"/>
        <v>#DIV/0!</v>
      </c>
      <c r="F504" s="46">
        <v>33.792</v>
      </c>
      <c r="G504" s="46">
        <v>33.792</v>
      </c>
      <c r="H504" s="47"/>
    </row>
    <row r="505" spans="1:8" ht="15.75" customHeight="1">
      <c r="A505" s="188">
        <v>2</v>
      </c>
      <c r="B505" s="60" t="s">
        <v>66</v>
      </c>
      <c r="C505" s="61">
        <f>SUM(C506)</f>
        <v>114</v>
      </c>
      <c r="D505" s="61">
        <f>SUM(D506)</f>
        <v>0</v>
      </c>
      <c r="E505" s="70">
        <f t="shared" si="33"/>
        <v>33.333333333333336</v>
      </c>
      <c r="F505" s="72">
        <f>SUM(F506)</f>
        <v>3.8</v>
      </c>
      <c r="G505" s="72">
        <f>SUM(G506)</f>
        <v>3.8</v>
      </c>
      <c r="H505" s="73">
        <f>SUM(H506)</f>
        <v>0</v>
      </c>
    </row>
    <row r="506" spans="1:8" ht="15.75" customHeight="1">
      <c r="A506" s="186"/>
      <c r="B506" s="59" t="s">
        <v>88</v>
      </c>
      <c r="C506" s="44">
        <v>114</v>
      </c>
      <c r="D506" s="44"/>
      <c r="E506" s="45">
        <f t="shared" si="33"/>
        <v>33.333333333333336</v>
      </c>
      <c r="F506" s="46">
        <v>3.8</v>
      </c>
      <c r="G506" s="46">
        <v>3.8</v>
      </c>
      <c r="H506" s="47"/>
    </row>
    <row r="507" spans="1:8" ht="15.75" customHeight="1">
      <c r="A507" s="182">
        <v>3</v>
      </c>
      <c r="B507" s="48" t="s">
        <v>58</v>
      </c>
      <c r="C507" s="39">
        <f>SUM(C508:C508)</f>
        <v>90</v>
      </c>
      <c r="D507" s="39">
        <f>SUM(D508:D508)</f>
        <v>0</v>
      </c>
      <c r="E507" s="40">
        <f t="shared" si="33"/>
        <v>44</v>
      </c>
      <c r="F507" s="41">
        <f>SUM(F508:F508)</f>
        <v>3.96</v>
      </c>
      <c r="G507" s="41">
        <f>SUM(G508:G508)</f>
        <v>3.96</v>
      </c>
      <c r="H507" s="42">
        <f>SUM(H508:H508)</f>
        <v>0</v>
      </c>
    </row>
    <row r="508" spans="1:8" ht="15.75" customHeight="1">
      <c r="A508" s="186"/>
      <c r="B508" s="59" t="s">
        <v>88</v>
      </c>
      <c r="C508" s="44">
        <v>90</v>
      </c>
      <c r="D508" s="44"/>
      <c r="E508" s="45">
        <f t="shared" si="33"/>
        <v>44</v>
      </c>
      <c r="F508" s="46">
        <v>3.96</v>
      </c>
      <c r="G508" s="46">
        <v>3.96</v>
      </c>
      <c r="H508" s="47"/>
    </row>
    <row r="509" spans="1:8" ht="15.75" customHeight="1">
      <c r="A509" s="188">
        <v>4</v>
      </c>
      <c r="B509" s="60" t="s">
        <v>8</v>
      </c>
      <c r="C509" s="61">
        <f>SUM(C510:C510)</f>
        <v>100</v>
      </c>
      <c r="D509" s="61">
        <f>SUM(D510:D510)</f>
        <v>0</v>
      </c>
      <c r="E509" s="70">
        <f>F509/C509*1000</f>
        <v>97.44999999999999</v>
      </c>
      <c r="F509" s="72">
        <f>SUM(F510:F510)</f>
        <v>9.745</v>
      </c>
      <c r="G509" s="72">
        <f>SUM(G510:G510)</f>
        <v>9.745</v>
      </c>
      <c r="H509" s="73">
        <f>SUM(H510:H510)</f>
        <v>0</v>
      </c>
    </row>
    <row r="510" spans="1:8" ht="15.75" customHeight="1">
      <c r="A510" s="186"/>
      <c r="B510" s="59" t="s">
        <v>88</v>
      </c>
      <c r="C510" s="44">
        <v>100</v>
      </c>
      <c r="D510" s="44"/>
      <c r="E510" s="45">
        <f>F510/C510*1000</f>
        <v>97.44999999999999</v>
      </c>
      <c r="F510" s="46">
        <v>9.745</v>
      </c>
      <c r="G510" s="46">
        <v>9.745</v>
      </c>
      <c r="H510" s="47"/>
    </row>
    <row r="511" spans="1:8" ht="15.75" customHeight="1" thickBot="1">
      <c r="A511" s="214" t="s">
        <v>43</v>
      </c>
      <c r="B511" s="215" t="s">
        <v>104</v>
      </c>
      <c r="C511" s="340">
        <f>C503+C505+C507+C509</f>
        <v>304</v>
      </c>
      <c r="D511" s="340"/>
      <c r="E511" s="216"/>
      <c r="F511" s="340">
        <f>F503+F505+F507+F509</f>
        <v>51.297</v>
      </c>
      <c r="G511" s="340">
        <f>G503+G505+G507+G509</f>
        <v>51.297</v>
      </c>
      <c r="H511" s="341">
        <f>H503+H505+H507+H509</f>
        <v>0</v>
      </c>
    </row>
    <row r="512" spans="1:8" ht="15.75" customHeight="1" thickBot="1">
      <c r="A512" s="192" t="s">
        <v>43</v>
      </c>
      <c r="B512" s="172" t="s">
        <v>12</v>
      </c>
      <c r="C512" s="173">
        <f>C511+C501+C474</f>
        <v>6811</v>
      </c>
      <c r="D512" s="173">
        <f>D511+D501+D474</f>
        <v>0</v>
      </c>
      <c r="E512" s="174"/>
      <c r="F512" s="178">
        <f>F511+F501+F474</f>
        <v>262.11400000000003</v>
      </c>
      <c r="G512" s="178">
        <f>G511+G501+G474</f>
        <v>149.144</v>
      </c>
      <c r="H512" s="179">
        <f>H511+H501+H474</f>
        <v>14.904</v>
      </c>
    </row>
    <row r="513" spans="1:8" ht="15.75" customHeight="1">
      <c r="A513" s="352" t="s">
        <v>138</v>
      </c>
      <c r="B513" s="16" t="s">
        <v>40</v>
      </c>
      <c r="C513" s="17"/>
      <c r="D513" s="17"/>
      <c r="E513" s="17"/>
      <c r="F513" s="18"/>
      <c r="G513" s="18"/>
      <c r="H513" s="19"/>
    </row>
    <row r="514" spans="1:8" ht="15.75" customHeight="1">
      <c r="A514" s="184"/>
      <c r="B514" s="20" t="s">
        <v>49</v>
      </c>
      <c r="C514" s="21"/>
      <c r="D514" s="21"/>
      <c r="E514" s="21"/>
      <c r="F514" s="22"/>
      <c r="G514" s="22"/>
      <c r="H514" s="23"/>
    </row>
    <row r="515" spans="1:8" ht="15.75" customHeight="1">
      <c r="A515" s="185">
        <v>1</v>
      </c>
      <c r="B515" s="24" t="s">
        <v>27</v>
      </c>
      <c r="C515" s="25">
        <f>SUM(C516:C516)</f>
        <v>0</v>
      </c>
      <c r="D515" s="25">
        <f>SUM(D516:D516)</f>
        <v>0</v>
      </c>
      <c r="E515" s="26" t="e">
        <f aca="true" t="shared" si="34" ref="E515:E523">F515/C515*1000</f>
        <v>#DIV/0!</v>
      </c>
      <c r="F515" s="27">
        <f>SUM(F516:F516)</f>
        <v>2.367</v>
      </c>
      <c r="G515" s="27">
        <f>SUM(G516:G516)</f>
        <v>2.367</v>
      </c>
      <c r="H515" s="28">
        <f>SUM(H516:H516)</f>
        <v>0</v>
      </c>
    </row>
    <row r="516" spans="1:12" ht="15.75" customHeight="1">
      <c r="A516" s="350"/>
      <c r="B516" s="29" t="s">
        <v>87</v>
      </c>
      <c r="C516" s="30"/>
      <c r="D516" s="30"/>
      <c r="E516" s="31" t="e">
        <f t="shared" si="34"/>
        <v>#DIV/0!</v>
      </c>
      <c r="F516" s="32">
        <v>2.367</v>
      </c>
      <c r="G516" s="32">
        <v>2.367</v>
      </c>
      <c r="H516" s="33"/>
      <c r="J516" s="6"/>
      <c r="K516" s="6"/>
      <c r="L516" s="6"/>
    </row>
    <row r="517" spans="1:8" ht="15.75" customHeight="1">
      <c r="A517" s="182">
        <v>2</v>
      </c>
      <c r="B517" s="48" t="s">
        <v>18</v>
      </c>
      <c r="C517" s="39">
        <f>SUM(C518:C518)</f>
        <v>0</v>
      </c>
      <c r="D517" s="39">
        <f>SUM(D518:D518)</f>
        <v>0</v>
      </c>
      <c r="E517" s="40" t="e">
        <f t="shared" si="34"/>
        <v>#DIV/0!</v>
      </c>
      <c r="F517" s="41">
        <f>SUM(F518:F518)</f>
        <v>0.228</v>
      </c>
      <c r="G517" s="41">
        <f>SUM(G518:G518)</f>
        <v>0.228</v>
      </c>
      <c r="H517" s="42">
        <f>SUM(H518:H518)</f>
        <v>0</v>
      </c>
    </row>
    <row r="518" spans="1:8" ht="15.75" customHeight="1">
      <c r="A518" s="350"/>
      <c r="B518" s="43" t="s">
        <v>87</v>
      </c>
      <c r="C518" s="30"/>
      <c r="D518" s="30"/>
      <c r="E518" s="31"/>
      <c r="F518" s="32">
        <v>0.228</v>
      </c>
      <c r="G518" s="32">
        <v>0.228</v>
      </c>
      <c r="H518" s="33"/>
    </row>
    <row r="519" spans="1:8" ht="15.75" customHeight="1">
      <c r="A519" s="182">
        <v>3</v>
      </c>
      <c r="B519" s="48" t="s">
        <v>67</v>
      </c>
      <c r="C519" s="39">
        <f>SUM(C520:C520)</f>
        <v>0</v>
      </c>
      <c r="D519" s="39">
        <f>SUM(D520:D520)</f>
        <v>0</v>
      </c>
      <c r="E519" s="40" t="e">
        <f t="shared" si="34"/>
        <v>#DIV/0!</v>
      </c>
      <c r="F519" s="41">
        <f>SUM(F520:F520)</f>
        <v>0.02</v>
      </c>
      <c r="G519" s="41">
        <f>SUM(G520:G520)</f>
        <v>0.02</v>
      </c>
      <c r="H519" s="42">
        <f>SUM(H520:H520)</f>
        <v>0</v>
      </c>
    </row>
    <row r="520" spans="1:8" ht="15.75" customHeight="1">
      <c r="A520" s="346"/>
      <c r="B520" s="343" t="s">
        <v>87</v>
      </c>
      <c r="C520" s="347"/>
      <c r="D520" s="347"/>
      <c r="E520" s="78" t="e">
        <f t="shared" si="34"/>
        <v>#DIV/0!</v>
      </c>
      <c r="F520" s="348">
        <v>0.02</v>
      </c>
      <c r="G520" s="348">
        <v>0.02</v>
      </c>
      <c r="H520" s="349"/>
    </row>
    <row r="521" spans="1:8" ht="15.75" customHeight="1">
      <c r="A521" s="182">
        <v>4</v>
      </c>
      <c r="B521" s="48" t="s">
        <v>198</v>
      </c>
      <c r="C521" s="39">
        <f>SUM(C522:C522)</f>
        <v>0</v>
      </c>
      <c r="D521" s="39">
        <f>SUM(D522:D522)</f>
        <v>0</v>
      </c>
      <c r="E521" s="40" t="e">
        <f>F521/C521*1000</f>
        <v>#DIV/0!</v>
      </c>
      <c r="F521" s="41">
        <f>SUM(F522:F522)</f>
        <v>11.541</v>
      </c>
      <c r="G521" s="41">
        <f>SUM(G522:G522)</f>
        <v>11.541</v>
      </c>
      <c r="H521" s="42">
        <f>SUM(H522:H522)</f>
        <v>0</v>
      </c>
    </row>
    <row r="522" spans="1:8" ht="15.75" customHeight="1">
      <c r="A522" s="346"/>
      <c r="B522" s="343" t="s">
        <v>87</v>
      </c>
      <c r="C522" s="347"/>
      <c r="D522" s="347"/>
      <c r="E522" s="78" t="e">
        <f>F522/C522*1000</f>
        <v>#DIV/0!</v>
      </c>
      <c r="F522" s="348">
        <v>11.541</v>
      </c>
      <c r="G522" s="348">
        <v>11.541</v>
      </c>
      <c r="H522" s="349"/>
    </row>
    <row r="523" spans="1:8" ht="15.75" customHeight="1">
      <c r="A523" s="182">
        <v>5</v>
      </c>
      <c r="B523" s="48" t="s">
        <v>19</v>
      </c>
      <c r="C523" s="39">
        <f>SUM(C524:C525)</f>
        <v>252</v>
      </c>
      <c r="D523" s="39">
        <f>SUM(D524:D525)</f>
        <v>0</v>
      </c>
      <c r="E523" s="40">
        <f t="shared" si="34"/>
        <v>92.65873015873015</v>
      </c>
      <c r="F523" s="41">
        <f>SUM(F524:F525)</f>
        <v>23.349999999999998</v>
      </c>
      <c r="G523" s="41">
        <f>SUM(G524:G525)</f>
        <v>22.418</v>
      </c>
      <c r="H523" s="42">
        <f>SUM(H524:H525)</f>
        <v>0.932</v>
      </c>
    </row>
    <row r="524" spans="1:8" ht="15.75" customHeight="1">
      <c r="A524" s="189"/>
      <c r="B524" s="176" t="s">
        <v>87</v>
      </c>
      <c r="C524" s="74"/>
      <c r="D524" s="74"/>
      <c r="E524" s="62"/>
      <c r="F524" s="75">
        <v>0.418</v>
      </c>
      <c r="G524" s="75">
        <v>0.418</v>
      </c>
      <c r="H524" s="76"/>
    </row>
    <row r="525" spans="1:8" ht="15.75" customHeight="1">
      <c r="A525" s="354"/>
      <c r="B525" s="43" t="s">
        <v>88</v>
      </c>
      <c r="C525" s="30">
        <v>252</v>
      </c>
      <c r="D525" s="30"/>
      <c r="E525" s="31">
        <f>F525/C525*1000</f>
        <v>91</v>
      </c>
      <c r="F525" s="32">
        <v>22.932</v>
      </c>
      <c r="G525" s="32">
        <v>22</v>
      </c>
      <c r="H525" s="33">
        <v>0.932</v>
      </c>
    </row>
    <row r="526" spans="1:8" ht="15.75" customHeight="1">
      <c r="A526" s="182">
        <v>6</v>
      </c>
      <c r="B526" s="48" t="s">
        <v>20</v>
      </c>
      <c r="C526" s="39">
        <f>SUM(C527:C527)</f>
        <v>63</v>
      </c>
      <c r="D526" s="39">
        <f>SUM(D527:D527)</f>
        <v>0</v>
      </c>
      <c r="E526" s="40">
        <f>F526/C526*1000</f>
        <v>27</v>
      </c>
      <c r="F526" s="41">
        <f>SUM(F527:F527)</f>
        <v>1.701</v>
      </c>
      <c r="G526" s="41">
        <f>SUM(G527:G527)</f>
        <v>0</v>
      </c>
      <c r="H526" s="42">
        <f>SUM(H527:H527)</f>
        <v>1.701</v>
      </c>
    </row>
    <row r="527" spans="1:8" ht="15.75" customHeight="1">
      <c r="A527" s="186"/>
      <c r="B527" s="59" t="s">
        <v>88</v>
      </c>
      <c r="C527" s="44">
        <v>63</v>
      </c>
      <c r="D527" s="44"/>
      <c r="E527" s="45">
        <f>F527/C527*1000</f>
        <v>27</v>
      </c>
      <c r="F527" s="46">
        <v>1.701</v>
      </c>
      <c r="G527" s="46"/>
      <c r="H527" s="47">
        <v>1.701</v>
      </c>
    </row>
    <row r="528" spans="1:8" s="64" customFormat="1" ht="15.75" customHeight="1">
      <c r="A528" s="182">
        <v>7</v>
      </c>
      <c r="B528" s="48" t="s">
        <v>46</v>
      </c>
      <c r="C528" s="39">
        <f>SUM(C529:C529)</f>
        <v>0</v>
      </c>
      <c r="D528" s="39">
        <f>SUM(D529:D529)</f>
        <v>0</v>
      </c>
      <c r="E528" s="40" t="e">
        <f>F528/C528*1000</f>
        <v>#DIV/0!</v>
      </c>
      <c r="F528" s="41">
        <f>SUM(F529:F529)</f>
        <v>3.412</v>
      </c>
      <c r="G528" s="41">
        <f>SUM(G529:G529)</f>
        <v>3.412</v>
      </c>
      <c r="H528" s="42">
        <f>SUM(H529:H529)</f>
        <v>0</v>
      </c>
    </row>
    <row r="529" spans="1:8" ht="15.75" customHeight="1">
      <c r="A529" s="350"/>
      <c r="B529" s="43" t="s">
        <v>87</v>
      </c>
      <c r="C529" s="30"/>
      <c r="D529" s="30"/>
      <c r="E529" s="31" t="e">
        <f>F529/C529*1000</f>
        <v>#DIV/0!</v>
      </c>
      <c r="F529" s="32">
        <v>3.412</v>
      </c>
      <c r="G529" s="32">
        <v>3.412</v>
      </c>
      <c r="H529" s="33"/>
    </row>
    <row r="530" spans="1:8" ht="15.75" customHeight="1">
      <c r="A530" s="211" t="s">
        <v>184</v>
      </c>
      <c r="B530" s="212" t="s">
        <v>103</v>
      </c>
      <c r="C530" s="213">
        <f>C515+C517+C519+C523+C526+C528+C521</f>
        <v>315</v>
      </c>
      <c r="D530" s="213"/>
      <c r="E530" s="213"/>
      <c r="F530" s="336">
        <f>F515+F517+F519+F523+F526+F528+F521</f>
        <v>42.619</v>
      </c>
      <c r="G530" s="336">
        <f>G515+G517+G519+G523+G526+G528+G521</f>
        <v>39.986000000000004</v>
      </c>
      <c r="H530" s="337">
        <f>H515+H517+H519+H523+H526+H528+H521</f>
        <v>2.633</v>
      </c>
    </row>
    <row r="531" spans="1:8" ht="15.75" customHeight="1">
      <c r="A531" s="353"/>
      <c r="B531" s="65" t="s">
        <v>50</v>
      </c>
      <c r="C531" s="66"/>
      <c r="D531" s="66"/>
      <c r="E531" s="69"/>
      <c r="F531" s="67"/>
      <c r="G531" s="67"/>
      <c r="H531" s="68"/>
    </row>
    <row r="532" spans="1:8" ht="15.75" customHeight="1">
      <c r="A532" s="188">
        <v>1</v>
      </c>
      <c r="B532" s="60" t="s">
        <v>113</v>
      </c>
      <c r="C532" s="61">
        <f>SUM(C533:C533)</f>
        <v>560</v>
      </c>
      <c r="D532" s="61">
        <f>SUM(D533:D533)</f>
        <v>0</v>
      </c>
      <c r="E532" s="70">
        <f aca="true" t="shared" si="35" ref="E532:E540">F532/C532*1000</f>
        <v>4.107142857142857</v>
      </c>
      <c r="F532" s="72">
        <f>SUM(F533:F533)</f>
        <v>2.3</v>
      </c>
      <c r="G532" s="72">
        <f>SUM(G533:G533)</f>
        <v>0</v>
      </c>
      <c r="H532" s="73">
        <f>SUM(H533:H533)</f>
        <v>0</v>
      </c>
    </row>
    <row r="533" spans="1:8" ht="15.75" customHeight="1">
      <c r="A533" s="191"/>
      <c r="B533" s="59" t="s">
        <v>87</v>
      </c>
      <c r="C533" s="44">
        <v>560</v>
      </c>
      <c r="D533" s="44"/>
      <c r="E533" s="45">
        <f t="shared" si="35"/>
        <v>4.107142857142857</v>
      </c>
      <c r="F533" s="46">
        <v>2.3</v>
      </c>
      <c r="G533" s="46"/>
      <c r="H533" s="47"/>
    </row>
    <row r="534" spans="1:8" ht="15.75" customHeight="1">
      <c r="A534" s="188">
        <v>2</v>
      </c>
      <c r="B534" s="60" t="s">
        <v>34</v>
      </c>
      <c r="C534" s="61">
        <f>SUM(C535:C536)</f>
        <v>165</v>
      </c>
      <c r="D534" s="61">
        <f>SUM(D535:D536)</f>
        <v>0</v>
      </c>
      <c r="E534" s="70">
        <f t="shared" si="35"/>
        <v>5.442424242424242</v>
      </c>
      <c r="F534" s="72">
        <f>SUM(F535:F536)</f>
        <v>0.898</v>
      </c>
      <c r="G534" s="72">
        <f>SUM(G535:G536)</f>
        <v>0.898</v>
      </c>
      <c r="H534" s="73">
        <f>SUM(H535:H536)</f>
        <v>0</v>
      </c>
    </row>
    <row r="535" spans="1:8" ht="15.75" customHeight="1">
      <c r="A535" s="190"/>
      <c r="B535" s="43" t="s">
        <v>85</v>
      </c>
      <c r="C535" s="30">
        <v>35</v>
      </c>
      <c r="D535" s="30"/>
      <c r="E535" s="31">
        <f t="shared" si="35"/>
        <v>10.8</v>
      </c>
      <c r="F535" s="32">
        <v>0.378</v>
      </c>
      <c r="G535" s="32">
        <v>0.378</v>
      </c>
      <c r="H535" s="33"/>
    </row>
    <row r="536" spans="1:8" ht="15.75" customHeight="1">
      <c r="A536" s="186"/>
      <c r="B536" s="59" t="s">
        <v>88</v>
      </c>
      <c r="C536" s="44">
        <v>130</v>
      </c>
      <c r="D536" s="44"/>
      <c r="E536" s="45">
        <f t="shared" si="35"/>
        <v>4</v>
      </c>
      <c r="F536" s="46">
        <v>0.52</v>
      </c>
      <c r="G536" s="46">
        <v>0.52</v>
      </c>
      <c r="H536" s="47"/>
    </row>
    <row r="537" spans="1:8" ht="15.75" customHeight="1">
      <c r="A537" s="188">
        <v>3</v>
      </c>
      <c r="B537" s="60" t="s">
        <v>23</v>
      </c>
      <c r="C537" s="61">
        <f>SUM(C538:C538)</f>
        <v>76</v>
      </c>
      <c r="D537" s="61">
        <f>SUM(D538:D538)</f>
        <v>0</v>
      </c>
      <c r="E537" s="70">
        <f t="shared" si="35"/>
        <v>1.473684210526316</v>
      </c>
      <c r="F537" s="72">
        <f>SUM(F538:F538)</f>
        <v>0.112</v>
      </c>
      <c r="G537" s="72">
        <f>SUM(G538:G538)</f>
        <v>0.112</v>
      </c>
      <c r="H537" s="73">
        <f>SUM(H538:H538)</f>
        <v>0</v>
      </c>
    </row>
    <row r="538" spans="1:8" ht="15.75" customHeight="1">
      <c r="A538" s="191"/>
      <c r="B538" s="59" t="s">
        <v>85</v>
      </c>
      <c r="C538" s="44">
        <v>76</v>
      </c>
      <c r="D538" s="44"/>
      <c r="E538" s="45">
        <f t="shared" si="35"/>
        <v>1.473684210526316</v>
      </c>
      <c r="F538" s="46">
        <v>0.112</v>
      </c>
      <c r="G538" s="46">
        <v>0.112</v>
      </c>
      <c r="H538" s="47"/>
    </row>
    <row r="539" spans="1:8" ht="15.75" customHeight="1">
      <c r="A539" s="188">
        <v>4</v>
      </c>
      <c r="B539" s="60" t="s">
        <v>25</v>
      </c>
      <c r="C539" s="61">
        <f>SUM(C540:C540)</f>
        <v>200</v>
      </c>
      <c r="D539" s="61">
        <f>SUM(D540:D540)</f>
        <v>0</v>
      </c>
      <c r="E539" s="70">
        <f t="shared" si="35"/>
        <v>11.000000000000002</v>
      </c>
      <c r="F539" s="72">
        <f>SUM(F540:F540)</f>
        <v>2.2</v>
      </c>
      <c r="G539" s="72">
        <f>SUM(G540:G540)</f>
        <v>2.2</v>
      </c>
      <c r="H539" s="73">
        <f>SUM(H540:H540)</f>
        <v>0</v>
      </c>
    </row>
    <row r="540" spans="1:8" ht="15.75" customHeight="1">
      <c r="A540" s="186"/>
      <c r="B540" s="59" t="s">
        <v>88</v>
      </c>
      <c r="C540" s="44">
        <v>200</v>
      </c>
      <c r="D540" s="44"/>
      <c r="E540" s="45">
        <f t="shared" si="35"/>
        <v>11.000000000000002</v>
      </c>
      <c r="F540" s="46">
        <v>2.2</v>
      </c>
      <c r="G540" s="46">
        <v>2.2</v>
      </c>
      <c r="H540" s="47"/>
    </row>
    <row r="541" spans="1:8" ht="15.75" customHeight="1">
      <c r="A541" s="188">
        <v>5</v>
      </c>
      <c r="B541" s="60" t="s">
        <v>155</v>
      </c>
      <c r="C541" s="61">
        <f>SUM(C542:C542)</f>
        <v>0</v>
      </c>
      <c r="D541" s="61">
        <f>SUM(D542:D542)</f>
        <v>0</v>
      </c>
      <c r="E541" s="70" t="e">
        <f aca="true" t="shared" si="36" ref="E541:E546">F541/C541*1000</f>
        <v>#DIV/0!</v>
      </c>
      <c r="F541" s="72">
        <f>SUM(F542:F542)</f>
        <v>0.446</v>
      </c>
      <c r="G541" s="72">
        <f>SUM(G542:G542)</f>
        <v>0.446</v>
      </c>
      <c r="H541" s="73">
        <f>SUM(H542:H542)</f>
        <v>0</v>
      </c>
    </row>
    <row r="542" spans="1:8" ht="15.75" customHeight="1">
      <c r="A542" s="191"/>
      <c r="B542" s="59" t="s">
        <v>87</v>
      </c>
      <c r="C542" s="44"/>
      <c r="D542" s="44"/>
      <c r="E542" s="45" t="e">
        <f t="shared" si="36"/>
        <v>#DIV/0!</v>
      </c>
      <c r="F542" s="46">
        <v>0.446</v>
      </c>
      <c r="G542" s="46">
        <v>0.446</v>
      </c>
      <c r="H542" s="47"/>
    </row>
    <row r="543" spans="1:8" ht="15.75" customHeight="1">
      <c r="A543" s="188">
        <v>6</v>
      </c>
      <c r="B543" s="60" t="s">
        <v>59</v>
      </c>
      <c r="C543" s="61">
        <f>SUM(C544)</f>
        <v>30</v>
      </c>
      <c r="D543" s="61">
        <f>SUM(D544)</f>
        <v>0</v>
      </c>
      <c r="E543" s="70">
        <f t="shared" si="36"/>
        <v>12.9</v>
      </c>
      <c r="F543" s="72">
        <f>SUM(F544)</f>
        <v>0.387</v>
      </c>
      <c r="G543" s="72">
        <f>SUM(G544)</f>
        <v>0.387</v>
      </c>
      <c r="H543" s="73">
        <f>SUM(H544)</f>
        <v>0</v>
      </c>
    </row>
    <row r="544" spans="1:8" ht="15.75" customHeight="1">
      <c r="A544" s="186"/>
      <c r="B544" s="59" t="s">
        <v>85</v>
      </c>
      <c r="C544" s="44">
        <v>30</v>
      </c>
      <c r="D544" s="44"/>
      <c r="E544" s="45">
        <f t="shared" si="36"/>
        <v>12.9</v>
      </c>
      <c r="F544" s="46">
        <v>0.387</v>
      </c>
      <c r="G544" s="46">
        <v>0.387</v>
      </c>
      <c r="H544" s="47"/>
    </row>
    <row r="545" spans="1:8" ht="15.75" customHeight="1">
      <c r="A545" s="188">
        <v>7</v>
      </c>
      <c r="B545" s="60" t="s">
        <v>39</v>
      </c>
      <c r="C545" s="61">
        <f>SUM(C546:C546)</f>
        <v>215</v>
      </c>
      <c r="D545" s="61">
        <f>SUM(D546:D546)</f>
        <v>0</v>
      </c>
      <c r="E545" s="70">
        <f t="shared" si="36"/>
        <v>20.809302325581395</v>
      </c>
      <c r="F545" s="72">
        <f>SUM(F546:F546)</f>
        <v>4.474</v>
      </c>
      <c r="G545" s="72">
        <f>SUM(G546:G546)</f>
        <v>0</v>
      </c>
      <c r="H545" s="73">
        <f>SUM(H546:H546)</f>
        <v>0</v>
      </c>
    </row>
    <row r="546" spans="1:8" ht="15.75" customHeight="1">
      <c r="A546" s="189"/>
      <c r="B546" s="176" t="s">
        <v>89</v>
      </c>
      <c r="C546" s="74">
        <v>215</v>
      </c>
      <c r="D546" s="74"/>
      <c r="E546" s="62">
        <f t="shared" si="36"/>
        <v>20.809302325581395</v>
      </c>
      <c r="F546" s="75">
        <v>4.474</v>
      </c>
      <c r="G546" s="75"/>
      <c r="H546" s="76"/>
    </row>
    <row r="547" spans="1:8" ht="15.75" customHeight="1">
      <c r="A547" s="222" t="s">
        <v>138</v>
      </c>
      <c r="B547" s="223" t="s">
        <v>105</v>
      </c>
      <c r="C547" s="225">
        <f>C545+C543+C541+C539+C537+C534+C532</f>
        <v>1246</v>
      </c>
      <c r="D547" s="225"/>
      <c r="E547" s="225"/>
      <c r="F547" s="224">
        <f>F545+F543+F541+F539+F537+F534+F532</f>
        <v>10.817</v>
      </c>
      <c r="G547" s="224">
        <f>G545+G543+G541+G539+G537+G534+G532</f>
        <v>4.043</v>
      </c>
      <c r="H547" s="224">
        <f>H545+H543+H541+H539+H537+H534+H532</f>
        <v>0</v>
      </c>
    </row>
    <row r="548" spans="1:8" ht="15.75" customHeight="1">
      <c r="A548" s="353"/>
      <c r="B548" s="65" t="s">
        <v>47</v>
      </c>
      <c r="C548" s="66"/>
      <c r="D548" s="66"/>
      <c r="E548" s="69"/>
      <c r="F548" s="67"/>
      <c r="G548" s="67"/>
      <c r="H548" s="68"/>
    </row>
    <row r="549" spans="1:8" ht="15.75" customHeight="1">
      <c r="A549" s="188">
        <v>1</v>
      </c>
      <c r="B549" s="60" t="s">
        <v>66</v>
      </c>
      <c r="C549" s="61">
        <f>SUM(C550)</f>
        <v>503</v>
      </c>
      <c r="D549" s="61">
        <f>SUM(D550)</f>
        <v>0</v>
      </c>
      <c r="E549" s="70">
        <f aca="true" t="shared" si="37" ref="E549:E556">F549/C549*1000</f>
        <v>17.88866799204771</v>
      </c>
      <c r="F549" s="72">
        <f>SUM(F550)</f>
        <v>8.998</v>
      </c>
      <c r="G549" s="72">
        <f>SUM(G550)</f>
        <v>8.998</v>
      </c>
      <c r="H549" s="73">
        <f>SUM(H550)</f>
        <v>0</v>
      </c>
    </row>
    <row r="550" spans="1:8" ht="15.75" customHeight="1">
      <c r="A550" s="186"/>
      <c r="B550" s="59" t="s">
        <v>88</v>
      </c>
      <c r="C550" s="44">
        <v>503</v>
      </c>
      <c r="D550" s="44"/>
      <c r="E550" s="45">
        <f t="shared" si="37"/>
        <v>17.88866799204771</v>
      </c>
      <c r="F550" s="46">
        <v>8.998</v>
      </c>
      <c r="G550" s="46">
        <v>8.998</v>
      </c>
      <c r="H550" s="47"/>
    </row>
    <row r="551" spans="1:8" ht="15.75" customHeight="1">
      <c r="A551" s="182">
        <v>2</v>
      </c>
      <c r="B551" s="48" t="s">
        <v>156</v>
      </c>
      <c r="C551" s="39">
        <f>SUM(C552:C552)</f>
        <v>0</v>
      </c>
      <c r="D551" s="39">
        <f>SUM(D552:D552)</f>
        <v>0</v>
      </c>
      <c r="E551" s="40" t="e">
        <f t="shared" si="37"/>
        <v>#DIV/0!</v>
      </c>
      <c r="F551" s="41">
        <f>SUM(F552:F552)</f>
        <v>1.516</v>
      </c>
      <c r="G551" s="41">
        <f>SUM(G552:G552)</f>
        <v>1.516</v>
      </c>
      <c r="H551" s="42">
        <f>SUM(H552:H552)</f>
        <v>0</v>
      </c>
    </row>
    <row r="552" spans="1:8" ht="15.75" customHeight="1">
      <c r="A552" s="186"/>
      <c r="B552" s="59" t="s">
        <v>87</v>
      </c>
      <c r="C552" s="44"/>
      <c r="D552" s="44"/>
      <c r="E552" s="45" t="e">
        <f t="shared" si="37"/>
        <v>#DIV/0!</v>
      </c>
      <c r="F552" s="46">
        <v>1.516</v>
      </c>
      <c r="G552" s="46">
        <v>1.516</v>
      </c>
      <c r="H552" s="47">
        <v>0</v>
      </c>
    </row>
    <row r="553" spans="1:8" ht="15.75" customHeight="1">
      <c r="A553" s="182">
        <v>3</v>
      </c>
      <c r="B553" s="48" t="s">
        <v>36</v>
      </c>
      <c r="C553" s="39">
        <f>SUM(C554:C554)</f>
        <v>6</v>
      </c>
      <c r="D553" s="39">
        <f>SUM(D554:D554)</f>
        <v>0</v>
      </c>
      <c r="E553" s="40">
        <f t="shared" si="37"/>
        <v>21.833333333333332</v>
      </c>
      <c r="F553" s="41">
        <f>SUM(F554:F554)</f>
        <v>0.131</v>
      </c>
      <c r="G553" s="41">
        <f>SUM(G554:G554)</f>
        <v>0.131</v>
      </c>
      <c r="H553" s="42">
        <f>SUM(H554:H554)</f>
        <v>0</v>
      </c>
    </row>
    <row r="554" spans="1:8" ht="15.75" customHeight="1">
      <c r="A554" s="186"/>
      <c r="B554" s="59" t="s">
        <v>85</v>
      </c>
      <c r="C554" s="44">
        <v>6</v>
      </c>
      <c r="D554" s="44"/>
      <c r="E554" s="45">
        <f t="shared" si="37"/>
        <v>21.833333333333332</v>
      </c>
      <c r="F554" s="46">
        <v>0.131</v>
      </c>
      <c r="G554" s="46">
        <v>0.131</v>
      </c>
      <c r="H554" s="47"/>
    </row>
    <row r="555" spans="1:8" ht="15.75" customHeight="1">
      <c r="A555" s="188">
        <v>4</v>
      </c>
      <c r="B555" s="60" t="s">
        <v>8</v>
      </c>
      <c r="C555" s="61">
        <f>SUM(C556:C556)</f>
        <v>0</v>
      </c>
      <c r="D555" s="61">
        <f>SUM(D556:D556)</f>
        <v>0</v>
      </c>
      <c r="E555" s="70" t="e">
        <f t="shared" si="37"/>
        <v>#DIV/0!</v>
      </c>
      <c r="F555" s="72">
        <f>SUM(F556:F556)</f>
        <v>0.26</v>
      </c>
      <c r="G555" s="72">
        <f>SUM(G556:G556)</f>
        <v>0.26</v>
      </c>
      <c r="H555" s="73">
        <f>SUM(H556:H556)</f>
        <v>0</v>
      </c>
    </row>
    <row r="556" spans="1:8" ht="15.75" customHeight="1">
      <c r="A556" s="186"/>
      <c r="B556" s="59" t="s">
        <v>87</v>
      </c>
      <c r="C556" s="44"/>
      <c r="D556" s="44"/>
      <c r="E556" s="45" t="e">
        <f t="shared" si="37"/>
        <v>#DIV/0!</v>
      </c>
      <c r="F556" s="46">
        <v>0.26</v>
      </c>
      <c r="G556" s="46">
        <v>0.26</v>
      </c>
      <c r="H556" s="47">
        <v>0</v>
      </c>
    </row>
    <row r="557" spans="1:8" ht="15.75" customHeight="1" thickBot="1">
      <c r="A557" s="214" t="s">
        <v>138</v>
      </c>
      <c r="B557" s="215" t="s">
        <v>104</v>
      </c>
      <c r="C557" s="216">
        <f>C549+C551+C553+C555</f>
        <v>509</v>
      </c>
      <c r="D557" s="216"/>
      <c r="E557" s="216"/>
      <c r="F557" s="216">
        <f>F549+F551+F553+F555</f>
        <v>10.905</v>
      </c>
      <c r="G557" s="216">
        <f>G549+G551+G553+G555</f>
        <v>10.905</v>
      </c>
      <c r="H557" s="317">
        <f>H549+H551+H553+H555</f>
        <v>0</v>
      </c>
    </row>
    <row r="558" spans="1:8" ht="15.75" customHeight="1" thickBot="1">
      <c r="A558" s="192" t="s">
        <v>138</v>
      </c>
      <c r="B558" s="172" t="s">
        <v>60</v>
      </c>
      <c r="C558" s="173">
        <f>C557+C547+C530</f>
        <v>2070</v>
      </c>
      <c r="D558" s="173">
        <f>D557+D547+D530</f>
        <v>0</v>
      </c>
      <c r="E558" s="174"/>
      <c r="F558" s="178">
        <f>F557+F547+F530</f>
        <v>64.34100000000001</v>
      </c>
      <c r="G558" s="178">
        <f>G557+G547+G530</f>
        <v>54.934000000000005</v>
      </c>
      <c r="H558" s="179">
        <f>H557+H547+H530</f>
        <v>2.633</v>
      </c>
    </row>
    <row r="559" spans="1:8" ht="15.75" customHeight="1" thickBot="1">
      <c r="A559" s="287" t="s">
        <v>135</v>
      </c>
      <c r="B559" s="288" t="s">
        <v>71</v>
      </c>
      <c r="C559" s="289"/>
      <c r="D559" s="289"/>
      <c r="E559" s="290"/>
      <c r="F559" s="291"/>
      <c r="G559" s="291"/>
      <c r="H559" s="292"/>
    </row>
    <row r="560" spans="1:8" ht="15.75" customHeight="1">
      <c r="A560" s="184"/>
      <c r="B560" s="16" t="s">
        <v>49</v>
      </c>
      <c r="C560" s="21"/>
      <c r="D560" s="21"/>
      <c r="E560" s="21"/>
      <c r="F560" s="22"/>
      <c r="G560" s="22"/>
      <c r="H560" s="23"/>
    </row>
    <row r="561" spans="1:8" ht="15.75" customHeight="1">
      <c r="A561" s="182">
        <v>1</v>
      </c>
      <c r="B561" s="50" t="s">
        <v>54</v>
      </c>
      <c r="C561" s="39">
        <f>SUM(C562)</f>
        <v>80</v>
      </c>
      <c r="D561" s="39">
        <f>SUM(D562)</f>
        <v>0</v>
      </c>
      <c r="E561" s="58">
        <f aca="true" t="shared" si="38" ref="E561:E566">F561/C561*1000</f>
        <v>2.3125</v>
      </c>
      <c r="F561" s="41">
        <f>SUM(F562)</f>
        <v>0.185</v>
      </c>
      <c r="G561" s="41">
        <f>SUM(G562)</f>
        <v>0.185</v>
      </c>
      <c r="H561" s="42">
        <f>SUM(H562)</f>
        <v>0</v>
      </c>
    </row>
    <row r="562" spans="1:8" ht="15.75" customHeight="1">
      <c r="A562" s="186"/>
      <c r="B562" s="49" t="s">
        <v>88</v>
      </c>
      <c r="C562" s="44">
        <v>80</v>
      </c>
      <c r="D562" s="44"/>
      <c r="E562" s="45">
        <f t="shared" si="38"/>
        <v>2.3125</v>
      </c>
      <c r="F562" s="46">
        <v>0.185</v>
      </c>
      <c r="G562" s="46">
        <v>0.185</v>
      </c>
      <c r="H562" s="47"/>
    </row>
    <row r="563" spans="1:8" ht="15.75" customHeight="1">
      <c r="A563" s="182">
        <v>2</v>
      </c>
      <c r="B563" s="48" t="s">
        <v>45</v>
      </c>
      <c r="C563" s="39">
        <f>SUM(C564:C564)</f>
        <v>0</v>
      </c>
      <c r="D563" s="39">
        <f>SUM(D564:D564)</f>
        <v>0</v>
      </c>
      <c r="E563" s="40" t="e">
        <f t="shared" si="38"/>
        <v>#DIV/0!</v>
      </c>
      <c r="F563" s="41">
        <f>SUM(F564:F564)</f>
        <v>2.264</v>
      </c>
      <c r="G563" s="41">
        <f>SUM(G564:G564)</f>
        <v>2.264</v>
      </c>
      <c r="H563" s="42">
        <f>SUM(H564:H564)</f>
        <v>0</v>
      </c>
    </row>
    <row r="564" spans="1:8" ht="15.75" customHeight="1">
      <c r="A564" s="186"/>
      <c r="B564" s="59" t="s">
        <v>87</v>
      </c>
      <c r="C564" s="44"/>
      <c r="D564" s="44"/>
      <c r="E564" s="45" t="e">
        <f t="shared" si="38"/>
        <v>#DIV/0!</v>
      </c>
      <c r="F564" s="46">
        <v>2.264</v>
      </c>
      <c r="G564" s="46">
        <v>2.264</v>
      </c>
      <c r="H564" s="47">
        <v>0</v>
      </c>
    </row>
    <row r="565" spans="1:8" ht="15.75" customHeight="1">
      <c r="A565" s="182">
        <v>3</v>
      </c>
      <c r="B565" s="50" t="s">
        <v>84</v>
      </c>
      <c r="C565" s="39">
        <f>SUM(C566)</f>
        <v>20</v>
      </c>
      <c r="D565" s="39">
        <f>SUM(D566)</f>
        <v>0</v>
      </c>
      <c r="E565" s="40">
        <f t="shared" si="38"/>
        <v>7.2</v>
      </c>
      <c r="F565" s="41">
        <f>SUM(F566)</f>
        <v>0.144</v>
      </c>
      <c r="G565" s="41">
        <f>SUM(G566)</f>
        <v>0.144</v>
      </c>
      <c r="H565" s="42">
        <f>SUM(H566)</f>
        <v>0</v>
      </c>
    </row>
    <row r="566" spans="1:8" ht="15.75" customHeight="1">
      <c r="A566" s="186"/>
      <c r="B566" s="279" t="s">
        <v>88</v>
      </c>
      <c r="C566" s="44">
        <v>20</v>
      </c>
      <c r="D566" s="44"/>
      <c r="E566" s="45">
        <f t="shared" si="38"/>
        <v>7.2</v>
      </c>
      <c r="F566" s="46">
        <v>0.144</v>
      </c>
      <c r="G566" s="46">
        <v>0.144</v>
      </c>
      <c r="H566" s="47"/>
    </row>
    <row r="567" spans="1:8" ht="15.75" customHeight="1">
      <c r="A567" s="182">
        <v>4</v>
      </c>
      <c r="B567" s="48" t="s">
        <v>19</v>
      </c>
      <c r="C567" s="39">
        <f>SUM(C568:C568)</f>
        <v>84</v>
      </c>
      <c r="D567" s="39">
        <f>SUM(D568:D568)</f>
        <v>0</v>
      </c>
      <c r="E567" s="40">
        <f aca="true" t="shared" si="39" ref="E567:E572">F567/C567*1000</f>
        <v>44.00000000000001</v>
      </c>
      <c r="F567" s="41">
        <f>SUM(F568:F568)</f>
        <v>3.696</v>
      </c>
      <c r="G567" s="41">
        <f>SUM(G568:G568)</f>
        <v>3.696</v>
      </c>
      <c r="H567" s="42">
        <f>SUM(H568:H568)</f>
        <v>0</v>
      </c>
    </row>
    <row r="568" spans="1:8" ht="15.75" customHeight="1">
      <c r="A568" s="354"/>
      <c r="B568" s="43" t="s">
        <v>88</v>
      </c>
      <c r="C568" s="30">
        <v>84</v>
      </c>
      <c r="D568" s="30"/>
      <c r="E568" s="31">
        <f t="shared" si="39"/>
        <v>44.00000000000001</v>
      </c>
      <c r="F568" s="32">
        <v>3.696</v>
      </c>
      <c r="G568" s="32">
        <v>3.696</v>
      </c>
      <c r="H568" s="33"/>
    </row>
    <row r="569" spans="1:8" ht="15.75" customHeight="1">
      <c r="A569" s="182">
        <v>5</v>
      </c>
      <c r="B569" s="48" t="s">
        <v>20</v>
      </c>
      <c r="C569" s="39">
        <f>SUM(C570)</f>
        <v>1150</v>
      </c>
      <c r="D569" s="39">
        <f>SUM(D570)</f>
        <v>0</v>
      </c>
      <c r="E569" s="40">
        <f t="shared" si="39"/>
        <v>20</v>
      </c>
      <c r="F569" s="41">
        <f>SUM(F570)</f>
        <v>23</v>
      </c>
      <c r="G569" s="41">
        <f>SUM(G570)</f>
        <v>19.55</v>
      </c>
      <c r="H569" s="42">
        <f>SUM(H570)</f>
        <v>0</v>
      </c>
    </row>
    <row r="570" spans="1:8" ht="15.75" customHeight="1">
      <c r="A570" s="186"/>
      <c r="B570" s="59" t="s">
        <v>88</v>
      </c>
      <c r="C570" s="44">
        <v>1150</v>
      </c>
      <c r="D570" s="44"/>
      <c r="E570" s="45">
        <f t="shared" si="39"/>
        <v>20</v>
      </c>
      <c r="F570" s="46">
        <v>23</v>
      </c>
      <c r="G570" s="46">
        <v>19.55</v>
      </c>
      <c r="H570" s="47"/>
    </row>
    <row r="571" spans="1:8" ht="15.75" customHeight="1">
      <c r="A571" s="182">
        <v>6</v>
      </c>
      <c r="B571" s="48" t="s">
        <v>45</v>
      </c>
      <c r="C571" s="39">
        <f>SUM(C572:C572)</f>
        <v>0</v>
      </c>
      <c r="D571" s="39">
        <f>SUM(D572:D572)</f>
        <v>0</v>
      </c>
      <c r="E571" s="40" t="e">
        <f t="shared" si="39"/>
        <v>#DIV/0!</v>
      </c>
      <c r="F571" s="41">
        <f>SUM(F572:F572)</f>
        <v>10.436</v>
      </c>
      <c r="G571" s="41">
        <f>SUM(G572:G572)</f>
        <v>10.436</v>
      </c>
      <c r="H571" s="42">
        <f>SUM(H572:H572)</f>
        <v>0</v>
      </c>
    </row>
    <row r="572" spans="1:8" ht="15.75" customHeight="1">
      <c r="A572" s="186"/>
      <c r="B572" s="59" t="s">
        <v>87</v>
      </c>
      <c r="C572" s="44"/>
      <c r="D572" s="44"/>
      <c r="E572" s="45" t="e">
        <f t="shared" si="39"/>
        <v>#DIV/0!</v>
      </c>
      <c r="F572" s="46">
        <v>10.436</v>
      </c>
      <c r="G572" s="46">
        <v>10.436</v>
      </c>
      <c r="H572" s="47">
        <v>0</v>
      </c>
    </row>
    <row r="573" spans="1:8" ht="15.75" customHeight="1">
      <c r="A573" s="211" t="s">
        <v>135</v>
      </c>
      <c r="B573" s="212" t="s">
        <v>103</v>
      </c>
      <c r="C573" s="213">
        <f>C561+C563+C565+C567+C569+C571</f>
        <v>1334</v>
      </c>
      <c r="D573" s="213">
        <v>0</v>
      </c>
      <c r="E573" s="397"/>
      <c r="F573" s="213">
        <f>F561+F563+F565+F567+F569+F571</f>
        <v>39.725</v>
      </c>
      <c r="G573" s="213">
        <f>G561+G563+G565+G567+G569+G571</f>
        <v>36.275</v>
      </c>
      <c r="H573" s="298">
        <f>H561+H563+H565+H567+H569+H571</f>
        <v>0</v>
      </c>
    </row>
    <row r="574" spans="1:8" ht="15.75" customHeight="1">
      <c r="A574" s="353"/>
      <c r="B574" s="65" t="s">
        <v>50</v>
      </c>
      <c r="C574" s="66"/>
      <c r="D574" s="66"/>
      <c r="E574" s="69"/>
      <c r="F574" s="67"/>
      <c r="G574" s="67"/>
      <c r="H574" s="68"/>
    </row>
    <row r="575" spans="1:8" ht="15.75" customHeight="1">
      <c r="A575" s="182">
        <v>1</v>
      </c>
      <c r="B575" s="48" t="s">
        <v>122</v>
      </c>
      <c r="C575" s="39">
        <f>SUM(C576:C576)</f>
        <v>0</v>
      </c>
      <c r="D575" s="39">
        <f>SUM(D576:D576)</f>
        <v>0</v>
      </c>
      <c r="E575" s="40" t="e">
        <f aca="true" t="shared" si="40" ref="E575:E584">F575/C575*1000</f>
        <v>#DIV/0!</v>
      </c>
      <c r="F575" s="41">
        <f>SUM(F576:F576)</f>
        <v>1.063</v>
      </c>
      <c r="G575" s="41">
        <f>SUM(G576:G576)</f>
        <v>1.063</v>
      </c>
      <c r="H575" s="42">
        <f>SUM(H576:H576)</f>
        <v>0</v>
      </c>
    </row>
    <row r="576" spans="1:8" ht="15.75" customHeight="1">
      <c r="A576" s="186"/>
      <c r="B576" s="59" t="s">
        <v>87</v>
      </c>
      <c r="C576" s="44"/>
      <c r="D576" s="44"/>
      <c r="E576" s="45" t="e">
        <f t="shared" si="40"/>
        <v>#DIV/0!</v>
      </c>
      <c r="F576" s="46">
        <v>1.063</v>
      </c>
      <c r="G576" s="46">
        <v>1.063</v>
      </c>
      <c r="H576" s="47">
        <v>0</v>
      </c>
    </row>
    <row r="577" spans="1:8" ht="15.75" customHeight="1">
      <c r="A577" s="182">
        <v>2</v>
      </c>
      <c r="B577" s="48" t="s">
        <v>34</v>
      </c>
      <c r="C577" s="39">
        <f>SUM(C578:C578)</f>
        <v>0</v>
      </c>
      <c r="D577" s="39">
        <f>SUM(D578:D578)</f>
        <v>0</v>
      </c>
      <c r="E577" s="40" t="e">
        <f t="shared" si="40"/>
        <v>#DIV/0!</v>
      </c>
      <c r="F577" s="41">
        <f>SUM(F578:F578)</f>
        <v>0.277</v>
      </c>
      <c r="G577" s="41">
        <f>SUM(G578:G578)</f>
        <v>0.277</v>
      </c>
      <c r="H577" s="42">
        <f>SUM(H578:H578)</f>
        <v>0</v>
      </c>
    </row>
    <row r="578" spans="1:8" ht="15.75" customHeight="1">
      <c r="A578" s="186"/>
      <c r="B578" s="59" t="s">
        <v>87</v>
      </c>
      <c r="C578" s="44"/>
      <c r="D578" s="44"/>
      <c r="E578" s="45" t="e">
        <f t="shared" si="40"/>
        <v>#DIV/0!</v>
      </c>
      <c r="F578" s="46">
        <v>0.277</v>
      </c>
      <c r="G578" s="46">
        <v>0.277</v>
      </c>
      <c r="H578" s="47">
        <v>0</v>
      </c>
    </row>
    <row r="579" spans="1:8" ht="15.75" customHeight="1">
      <c r="A579" s="182">
        <v>3</v>
      </c>
      <c r="B579" s="48" t="s">
        <v>23</v>
      </c>
      <c r="C579" s="39">
        <f>SUM(C580:C580)</f>
        <v>0</v>
      </c>
      <c r="D579" s="39">
        <f>SUM(D580:D580)</f>
        <v>0</v>
      </c>
      <c r="E579" s="40" t="e">
        <f t="shared" si="40"/>
        <v>#DIV/0!</v>
      </c>
      <c r="F579" s="41">
        <f>SUM(F580:F580)</f>
        <v>0.23</v>
      </c>
      <c r="G579" s="41">
        <f>SUM(G580:G580)</f>
        <v>0.23</v>
      </c>
      <c r="H579" s="42">
        <f>SUM(H580:H580)</f>
        <v>0</v>
      </c>
    </row>
    <row r="580" spans="1:8" ht="15.75" customHeight="1">
      <c r="A580" s="186"/>
      <c r="B580" s="59" t="s">
        <v>87</v>
      </c>
      <c r="C580" s="44"/>
      <c r="D580" s="44"/>
      <c r="E580" s="45" t="e">
        <f t="shared" si="40"/>
        <v>#DIV/0!</v>
      </c>
      <c r="F580" s="46">
        <v>0.23</v>
      </c>
      <c r="G580" s="46">
        <v>0.23</v>
      </c>
      <c r="H580" s="47">
        <v>0</v>
      </c>
    </row>
    <row r="581" spans="1:8" ht="15.75" customHeight="1">
      <c r="A581" s="182">
        <v>4</v>
      </c>
      <c r="B581" s="48" t="s">
        <v>35</v>
      </c>
      <c r="C581" s="39">
        <f>SUM(C582:C582)</f>
        <v>0</v>
      </c>
      <c r="D581" s="39">
        <f>SUM(D582:D582)</f>
        <v>0</v>
      </c>
      <c r="E581" s="40" t="e">
        <f t="shared" si="40"/>
        <v>#DIV/0!</v>
      </c>
      <c r="F581" s="41">
        <f>SUM(F582:F582)</f>
        <v>2.79</v>
      </c>
      <c r="G581" s="41">
        <f>SUM(G582:G582)</f>
        <v>2.97</v>
      </c>
      <c r="H581" s="42">
        <f>SUM(H582:H582)</f>
        <v>0</v>
      </c>
    </row>
    <row r="582" spans="1:8" ht="15.75" customHeight="1">
      <c r="A582" s="186"/>
      <c r="B582" s="59" t="s">
        <v>87</v>
      </c>
      <c r="C582" s="44"/>
      <c r="D582" s="44"/>
      <c r="E582" s="45" t="e">
        <f t="shared" si="40"/>
        <v>#DIV/0!</v>
      </c>
      <c r="F582" s="46">
        <v>2.79</v>
      </c>
      <c r="G582" s="46">
        <v>2.97</v>
      </c>
      <c r="H582" s="47">
        <v>0</v>
      </c>
    </row>
    <row r="583" spans="1:8" ht="15.75" customHeight="1">
      <c r="A583" s="182">
        <v>5</v>
      </c>
      <c r="B583" s="48" t="s">
        <v>39</v>
      </c>
      <c r="C583" s="39">
        <f>SUM(C584:C584)</f>
        <v>130</v>
      </c>
      <c r="D583" s="39">
        <f>SUM(D584:D584)</f>
        <v>0</v>
      </c>
      <c r="E583" s="40">
        <f t="shared" si="40"/>
        <v>22.884615384615387</v>
      </c>
      <c r="F583" s="41">
        <f>SUM(F584:F584)</f>
        <v>2.975</v>
      </c>
      <c r="G583" s="41">
        <f>SUM(G584:G584)</f>
        <v>0</v>
      </c>
      <c r="H583" s="42">
        <f>SUM(H584:H584)</f>
        <v>0</v>
      </c>
    </row>
    <row r="584" spans="1:8" ht="15.75" customHeight="1">
      <c r="A584" s="186"/>
      <c r="B584" s="59" t="s">
        <v>89</v>
      </c>
      <c r="C584" s="44">
        <v>130</v>
      </c>
      <c r="D584" s="44"/>
      <c r="E584" s="45">
        <f t="shared" si="40"/>
        <v>22.884615384615387</v>
      </c>
      <c r="F584" s="46">
        <v>2.975</v>
      </c>
      <c r="G584" s="46"/>
      <c r="H584" s="47"/>
    </row>
    <row r="585" spans="1:8" ht="15.75" customHeight="1">
      <c r="A585" s="326" t="s">
        <v>135</v>
      </c>
      <c r="B585" s="327" t="s">
        <v>105</v>
      </c>
      <c r="C585" s="331">
        <f>C575+C577+C579+C581+C583</f>
        <v>130</v>
      </c>
      <c r="D585" s="331"/>
      <c r="E585" s="331"/>
      <c r="F585" s="332">
        <f>F575+F577+F579+F581+F583</f>
        <v>7.334999999999999</v>
      </c>
      <c r="G585" s="332">
        <f>G575+G577+G579+G581+G583</f>
        <v>4.54</v>
      </c>
      <c r="H585" s="333">
        <f>H575+H577+H579+H581+H583</f>
        <v>0</v>
      </c>
    </row>
    <row r="586" spans="1:8" ht="15.75" customHeight="1">
      <c r="A586" s="353"/>
      <c r="B586" s="65" t="s">
        <v>47</v>
      </c>
      <c r="C586" s="66"/>
      <c r="D586" s="66"/>
      <c r="E586" s="69"/>
      <c r="F586" s="67"/>
      <c r="G586" s="67"/>
      <c r="H586" s="68"/>
    </row>
    <row r="587" spans="1:8" ht="15.75" customHeight="1">
      <c r="A587" s="188">
        <v>1</v>
      </c>
      <c r="B587" s="60" t="s">
        <v>66</v>
      </c>
      <c r="C587" s="61">
        <f>SUM(C588)</f>
        <v>870</v>
      </c>
      <c r="D587" s="61">
        <f>SUM(D588)</f>
        <v>0</v>
      </c>
      <c r="E587" s="70">
        <f aca="true" t="shared" si="41" ref="E587:E598">F587/C587*1000</f>
        <v>16</v>
      </c>
      <c r="F587" s="72">
        <f>SUM(F588)</f>
        <v>13.92</v>
      </c>
      <c r="G587" s="72">
        <f>SUM(G588)</f>
        <v>13.92</v>
      </c>
      <c r="H587" s="73">
        <f>SUM(H588)</f>
        <v>0</v>
      </c>
    </row>
    <row r="588" spans="1:8" ht="15.75" customHeight="1">
      <c r="A588" s="186"/>
      <c r="B588" s="59" t="s">
        <v>88</v>
      </c>
      <c r="C588" s="44">
        <v>870</v>
      </c>
      <c r="D588" s="44"/>
      <c r="E588" s="45">
        <f t="shared" si="41"/>
        <v>16</v>
      </c>
      <c r="F588" s="46">
        <v>13.92</v>
      </c>
      <c r="G588" s="46">
        <v>13.92</v>
      </c>
      <c r="H588" s="47"/>
    </row>
    <row r="589" spans="1:8" ht="15.75" customHeight="1">
      <c r="A589" s="188">
        <v>2</v>
      </c>
      <c r="B589" s="60" t="s">
        <v>101</v>
      </c>
      <c r="C589" s="61">
        <f>SUM(C590)</f>
        <v>10</v>
      </c>
      <c r="D589" s="61">
        <f>SUM(D590)</f>
        <v>0</v>
      </c>
      <c r="E589" s="70">
        <f t="shared" si="41"/>
        <v>1.6</v>
      </c>
      <c r="F589" s="72">
        <f>SUM(F590)</f>
        <v>0.016</v>
      </c>
      <c r="G589" s="72">
        <f>SUM(G590)</f>
        <v>0.016</v>
      </c>
      <c r="H589" s="73">
        <f>SUM(H590)</f>
        <v>0</v>
      </c>
    </row>
    <row r="590" spans="1:8" ht="15.75" customHeight="1">
      <c r="A590" s="186"/>
      <c r="B590" s="59" t="s">
        <v>88</v>
      </c>
      <c r="C590" s="44">
        <v>10</v>
      </c>
      <c r="D590" s="44"/>
      <c r="E590" s="45">
        <f t="shared" si="41"/>
        <v>1.6</v>
      </c>
      <c r="F590" s="46">
        <v>0.016</v>
      </c>
      <c r="G590" s="46">
        <v>0.016</v>
      </c>
      <c r="H590" s="47"/>
    </row>
    <row r="591" spans="1:8" ht="15.75" customHeight="1">
      <c r="A591" s="182">
        <v>3</v>
      </c>
      <c r="B591" s="48" t="s">
        <v>116</v>
      </c>
      <c r="C591" s="39">
        <f>SUM(C592:C592)</f>
        <v>0</v>
      </c>
      <c r="D591" s="39">
        <f>SUM(D592:D592)</f>
        <v>0</v>
      </c>
      <c r="E591" s="40" t="e">
        <f t="shared" si="41"/>
        <v>#DIV/0!</v>
      </c>
      <c r="F591" s="41">
        <f>SUM(F592:F592)</f>
        <v>0.09</v>
      </c>
      <c r="G591" s="41">
        <f>SUM(G592:G592)</f>
        <v>0.09</v>
      </c>
      <c r="H591" s="42">
        <f>SUM(H592:H592)</f>
        <v>0</v>
      </c>
    </row>
    <row r="592" spans="1:8" ht="15.75" customHeight="1">
      <c r="A592" s="186"/>
      <c r="B592" s="59" t="s">
        <v>87</v>
      </c>
      <c r="C592" s="44"/>
      <c r="D592" s="44"/>
      <c r="E592" s="45" t="e">
        <f t="shared" si="41"/>
        <v>#DIV/0!</v>
      </c>
      <c r="F592" s="46">
        <v>0.09</v>
      </c>
      <c r="G592" s="46">
        <v>0.09</v>
      </c>
      <c r="H592" s="47">
        <v>0</v>
      </c>
    </row>
    <row r="593" spans="1:8" ht="15.75" customHeight="1">
      <c r="A593" s="182">
        <v>4</v>
      </c>
      <c r="B593" s="48" t="s">
        <v>58</v>
      </c>
      <c r="C593" s="39">
        <f>SUM(C594:C594)</f>
        <v>0</v>
      </c>
      <c r="D593" s="39">
        <f>SUM(D594:D594)</f>
        <v>0</v>
      </c>
      <c r="E593" s="40" t="e">
        <f t="shared" si="41"/>
        <v>#DIV/0!</v>
      </c>
      <c r="F593" s="41">
        <f>SUM(F594:F594)</f>
        <v>0.852</v>
      </c>
      <c r="G593" s="41">
        <f>SUM(G594:G594)</f>
        <v>0.374</v>
      </c>
      <c r="H593" s="42">
        <f>SUM(H594:H594)</f>
        <v>0.478</v>
      </c>
    </row>
    <row r="594" spans="1:8" ht="15.75" customHeight="1">
      <c r="A594" s="186"/>
      <c r="B594" s="59" t="s">
        <v>87</v>
      </c>
      <c r="C594" s="44"/>
      <c r="D594" s="44"/>
      <c r="E594" s="45" t="e">
        <f t="shared" si="41"/>
        <v>#DIV/0!</v>
      </c>
      <c r="F594" s="46">
        <v>0.852</v>
      </c>
      <c r="G594" s="46">
        <v>0.374</v>
      </c>
      <c r="H594" s="47">
        <v>0.478</v>
      </c>
    </row>
    <row r="595" spans="1:8" ht="15.75" customHeight="1">
      <c r="A595" s="182">
        <v>5</v>
      </c>
      <c r="B595" s="48" t="s">
        <v>81</v>
      </c>
      <c r="C595" s="39">
        <f>SUM(C596:C596)</f>
        <v>0</v>
      </c>
      <c r="D595" s="39">
        <f>SUM(D596:D596)</f>
        <v>0</v>
      </c>
      <c r="E595" s="40" t="e">
        <f t="shared" si="41"/>
        <v>#DIV/0!</v>
      </c>
      <c r="F595" s="41">
        <f>SUM(F596:F596)</f>
        <v>1.71</v>
      </c>
      <c r="G595" s="41">
        <f>SUM(G596:G596)</f>
        <v>1.71</v>
      </c>
      <c r="H595" s="42">
        <f>SUM(H596:H596)</f>
        <v>0</v>
      </c>
    </row>
    <row r="596" spans="1:8" ht="15.75" customHeight="1">
      <c r="A596" s="186"/>
      <c r="B596" s="59" t="s">
        <v>87</v>
      </c>
      <c r="C596" s="44"/>
      <c r="D596" s="44"/>
      <c r="E596" s="45" t="e">
        <f t="shared" si="41"/>
        <v>#DIV/0!</v>
      </c>
      <c r="F596" s="46">
        <v>1.71</v>
      </c>
      <c r="G596" s="46">
        <v>1.71</v>
      </c>
      <c r="H596" s="47">
        <v>0</v>
      </c>
    </row>
    <row r="597" spans="1:8" ht="15.75" customHeight="1">
      <c r="A597" s="182">
        <v>6</v>
      </c>
      <c r="B597" s="48" t="s">
        <v>8</v>
      </c>
      <c r="C597" s="39">
        <f>SUM(C598:C598)</f>
        <v>0</v>
      </c>
      <c r="D597" s="39">
        <f>SUM(D598:D598)</f>
        <v>0</v>
      </c>
      <c r="E597" s="40" t="e">
        <f t="shared" si="41"/>
        <v>#DIV/0!</v>
      </c>
      <c r="F597" s="41">
        <f>SUM(F598:F598)</f>
        <v>4.28</v>
      </c>
      <c r="G597" s="41">
        <f>SUM(G598:G598)</f>
        <v>4.28</v>
      </c>
      <c r="H597" s="42">
        <f>SUM(H598:H598)</f>
        <v>0</v>
      </c>
    </row>
    <row r="598" spans="1:8" ht="15.75" customHeight="1" thickBot="1">
      <c r="A598" s="186"/>
      <c r="B598" s="59" t="s">
        <v>87</v>
      </c>
      <c r="C598" s="44"/>
      <c r="D598" s="44"/>
      <c r="E598" s="45" t="e">
        <f t="shared" si="41"/>
        <v>#DIV/0!</v>
      </c>
      <c r="F598" s="46">
        <v>4.28</v>
      </c>
      <c r="G598" s="46">
        <v>4.28</v>
      </c>
      <c r="H598" s="47">
        <v>0</v>
      </c>
    </row>
    <row r="599" spans="1:8" ht="15.75" customHeight="1" thickBot="1">
      <c r="A599" s="324" t="s">
        <v>135</v>
      </c>
      <c r="B599" s="325" t="s">
        <v>104</v>
      </c>
      <c r="C599" s="334">
        <f>C587+C589+C591+C593+C595+C597</f>
        <v>880</v>
      </c>
      <c r="D599" s="334">
        <f>D587+D589+D591+D593+D595+D597</f>
        <v>0</v>
      </c>
      <c r="E599" s="334">
        <f>E587+E589</f>
        <v>17.6</v>
      </c>
      <c r="F599" s="369">
        <f>F587+F589+F591+F593+F595+F597</f>
        <v>20.868000000000002</v>
      </c>
      <c r="G599" s="334">
        <f>G587+G589+G591+G593+G595+G597</f>
        <v>20.39</v>
      </c>
      <c r="H599" s="335">
        <f>H587+H589+H591+H593+H595+H597</f>
        <v>0.478</v>
      </c>
    </row>
    <row r="600" spans="1:8" ht="15.75" customHeight="1" thickBot="1">
      <c r="A600" s="192" t="s">
        <v>135</v>
      </c>
      <c r="B600" s="172" t="s">
        <v>70</v>
      </c>
      <c r="C600" s="173">
        <f>C599+C585+C573</f>
        <v>2344</v>
      </c>
      <c r="D600" s="173">
        <f>D599+D585+D573</f>
        <v>0</v>
      </c>
      <c r="E600" s="174"/>
      <c r="F600" s="178">
        <f>F599+F585+F573</f>
        <v>67.928</v>
      </c>
      <c r="G600" s="178">
        <f>G599+G585+G573</f>
        <v>61.205</v>
      </c>
      <c r="H600" s="179">
        <f>H599+H585+H573</f>
        <v>0.478</v>
      </c>
    </row>
    <row r="601" spans="1:8" ht="15.75" customHeight="1">
      <c r="A601" s="352" t="s">
        <v>119</v>
      </c>
      <c r="B601" s="16" t="s">
        <v>79</v>
      </c>
      <c r="C601" s="17"/>
      <c r="D601" s="17"/>
      <c r="E601" s="17"/>
      <c r="F601" s="18"/>
      <c r="G601" s="18"/>
      <c r="H601" s="19"/>
    </row>
    <row r="602" spans="1:8" ht="15" customHeight="1">
      <c r="A602" s="353"/>
      <c r="B602" s="65" t="s">
        <v>49</v>
      </c>
      <c r="C602" s="66"/>
      <c r="D602" s="66"/>
      <c r="E602" s="66"/>
      <c r="F602" s="67"/>
      <c r="G602" s="67"/>
      <c r="H602" s="68"/>
    </row>
    <row r="603" spans="1:8" ht="15" customHeight="1">
      <c r="A603" s="182">
        <v>1</v>
      </c>
      <c r="B603" s="48" t="s">
        <v>19</v>
      </c>
      <c r="C603" s="39">
        <f>SUM(C604:C604)</f>
        <v>0</v>
      </c>
      <c r="D603" s="39">
        <f>SUM(D604:D604)</f>
        <v>0</v>
      </c>
      <c r="E603" s="40" t="e">
        <f>F603/C603*1000</f>
        <v>#DIV/0!</v>
      </c>
      <c r="F603" s="41">
        <f>SUM(F604:F604)</f>
        <v>0.72</v>
      </c>
      <c r="G603" s="41">
        <f>SUM(G604:G604)</f>
        <v>0.185</v>
      </c>
      <c r="H603" s="42">
        <f>SUM(H604:H604)</f>
        <v>0</v>
      </c>
    </row>
    <row r="604" spans="1:8" ht="15" customHeight="1">
      <c r="A604" s="186"/>
      <c r="B604" s="59" t="s">
        <v>87</v>
      </c>
      <c r="C604" s="44"/>
      <c r="D604" s="44"/>
      <c r="E604" s="45" t="e">
        <f>F604/C604*1000</f>
        <v>#DIV/0!</v>
      </c>
      <c r="F604" s="46">
        <v>0.72</v>
      </c>
      <c r="G604" s="46">
        <v>0.185</v>
      </c>
      <c r="H604" s="47">
        <v>0</v>
      </c>
    </row>
    <row r="605" spans="1:8" ht="15" customHeight="1">
      <c r="A605" s="182">
        <v>2</v>
      </c>
      <c r="B605" s="48" t="s">
        <v>46</v>
      </c>
      <c r="C605" s="39">
        <f>SUM(C606:C606)</f>
        <v>0</v>
      </c>
      <c r="D605" s="39">
        <f>SUM(D606:D606)</f>
        <v>0</v>
      </c>
      <c r="E605" s="40" t="e">
        <f>F605/C605*1000</f>
        <v>#DIV/0!</v>
      </c>
      <c r="F605" s="41">
        <f>SUM(F606:F606)</f>
        <v>1.057</v>
      </c>
      <c r="G605" s="41">
        <f>SUM(G606:G606)</f>
        <v>1.057</v>
      </c>
      <c r="H605" s="42">
        <f>SUM(H606:H606)</f>
        <v>0</v>
      </c>
    </row>
    <row r="606" spans="1:8" ht="15" customHeight="1">
      <c r="A606" s="186"/>
      <c r="B606" s="59" t="s">
        <v>87</v>
      </c>
      <c r="C606" s="44"/>
      <c r="D606" s="44"/>
      <c r="E606" s="45" t="e">
        <f>F606/C606*1000</f>
        <v>#DIV/0!</v>
      </c>
      <c r="F606" s="46">
        <v>1.057</v>
      </c>
      <c r="G606" s="46">
        <v>1.057</v>
      </c>
      <c r="H606" s="47">
        <v>0</v>
      </c>
    </row>
    <row r="607" spans="1:8" ht="15.75" customHeight="1">
      <c r="A607" s="211" t="s">
        <v>119</v>
      </c>
      <c r="B607" s="212" t="s">
        <v>103</v>
      </c>
      <c r="C607" s="213">
        <f>C603+C605</f>
        <v>0</v>
      </c>
      <c r="D607" s="213">
        <f>D603+D605</f>
        <v>0</v>
      </c>
      <c r="E607" s="213"/>
      <c r="F607" s="336">
        <f>F603+F605</f>
        <v>1.777</v>
      </c>
      <c r="G607" s="336">
        <f>G603+G605</f>
        <v>1.242</v>
      </c>
      <c r="H607" s="337">
        <f>H603+H605</f>
        <v>0</v>
      </c>
    </row>
    <row r="608" spans="1:8" ht="15.75" customHeight="1">
      <c r="A608" s="353"/>
      <c r="B608" s="65" t="s">
        <v>50</v>
      </c>
      <c r="C608" s="66"/>
      <c r="D608" s="66"/>
      <c r="E608" s="69"/>
      <c r="F608" s="67"/>
      <c r="G608" s="67"/>
      <c r="H608" s="68"/>
    </row>
    <row r="609" spans="1:8" ht="15.75" customHeight="1">
      <c r="A609" s="182">
        <v>1</v>
      </c>
      <c r="B609" s="48" t="s">
        <v>106</v>
      </c>
      <c r="C609" s="39">
        <f>SUM(C610:C610)</f>
        <v>0</v>
      </c>
      <c r="D609" s="39">
        <f>SUM(D610:D610)</f>
        <v>0</v>
      </c>
      <c r="E609" s="40" t="e">
        <f aca="true" t="shared" si="42" ref="E609:E616">F609/C609*1000</f>
        <v>#DIV/0!</v>
      </c>
      <c r="F609" s="41">
        <f>SUM(F610:F610)</f>
        <v>0.975</v>
      </c>
      <c r="G609" s="41">
        <f>SUM(G610:G610)</f>
        <v>0.975</v>
      </c>
      <c r="H609" s="42">
        <f>SUM(H610:H610)</f>
        <v>0</v>
      </c>
    </row>
    <row r="610" spans="1:8" ht="15.75" customHeight="1">
      <c r="A610" s="186"/>
      <c r="B610" s="59" t="s">
        <v>87</v>
      </c>
      <c r="C610" s="44"/>
      <c r="D610" s="44"/>
      <c r="E610" s="45" t="e">
        <f t="shared" si="42"/>
        <v>#DIV/0!</v>
      </c>
      <c r="F610" s="46">
        <v>0.975</v>
      </c>
      <c r="G610" s="46">
        <v>0.975</v>
      </c>
      <c r="H610" s="47">
        <v>0</v>
      </c>
    </row>
    <row r="611" spans="1:8" ht="15.75" customHeight="1">
      <c r="A611" s="182">
        <v>2</v>
      </c>
      <c r="B611" s="48" t="s">
        <v>201</v>
      </c>
      <c r="C611" s="39">
        <f>SUM(C612:C612)</f>
        <v>0</v>
      </c>
      <c r="D611" s="39">
        <f>SUM(D612:D612)</f>
        <v>0</v>
      </c>
      <c r="E611" s="40" t="e">
        <f t="shared" si="42"/>
        <v>#DIV/0!</v>
      </c>
      <c r="F611" s="41">
        <f>SUM(F612:F612)</f>
        <v>0.507</v>
      </c>
      <c r="G611" s="41">
        <f>SUM(G612:G612)</f>
        <v>0.507</v>
      </c>
      <c r="H611" s="42">
        <f>SUM(H612:H612)</f>
        <v>0</v>
      </c>
    </row>
    <row r="612" spans="1:8" ht="15.75" customHeight="1">
      <c r="A612" s="186"/>
      <c r="B612" s="59" t="s">
        <v>87</v>
      </c>
      <c r="C612" s="44"/>
      <c r="D612" s="44"/>
      <c r="E612" s="45" t="e">
        <f t="shared" si="42"/>
        <v>#DIV/0!</v>
      </c>
      <c r="F612" s="46">
        <v>0.507</v>
      </c>
      <c r="G612" s="46">
        <v>0.507</v>
      </c>
      <c r="H612" s="47">
        <v>0</v>
      </c>
    </row>
    <row r="613" spans="1:8" ht="15.75" customHeight="1">
      <c r="A613" s="182">
        <v>3</v>
      </c>
      <c r="B613" s="48" t="s">
        <v>122</v>
      </c>
      <c r="C613" s="39">
        <f>SUM(C614:C614)</f>
        <v>0</v>
      </c>
      <c r="D613" s="39">
        <f>SUM(D614:D614)</f>
        <v>0</v>
      </c>
      <c r="E613" s="40" t="e">
        <f>F613/C613*1000</f>
        <v>#DIV/0!</v>
      </c>
      <c r="F613" s="41">
        <f>SUM(F614:F614)</f>
        <v>0.356</v>
      </c>
      <c r="G613" s="41">
        <f>SUM(G614:G614)</f>
        <v>0.356</v>
      </c>
      <c r="H613" s="42">
        <f>SUM(H614:H614)</f>
        <v>0</v>
      </c>
    </row>
    <row r="614" spans="1:8" ht="15.75" customHeight="1">
      <c r="A614" s="186"/>
      <c r="B614" s="59" t="s">
        <v>87</v>
      </c>
      <c r="C614" s="44"/>
      <c r="D614" s="44"/>
      <c r="E614" s="45" t="e">
        <f>F614/C614*1000</f>
        <v>#DIV/0!</v>
      </c>
      <c r="F614" s="46">
        <v>0.356</v>
      </c>
      <c r="G614" s="46">
        <v>0.356</v>
      </c>
      <c r="H614" s="47">
        <v>0</v>
      </c>
    </row>
    <row r="615" spans="1:8" ht="15.75" customHeight="1">
      <c r="A615" s="182">
        <v>4</v>
      </c>
      <c r="B615" s="48" t="s">
        <v>76</v>
      </c>
      <c r="C615" s="39">
        <f>SUM(C616:C616)</f>
        <v>0</v>
      </c>
      <c r="D615" s="39">
        <f>SUM(D616:D616)</f>
        <v>0</v>
      </c>
      <c r="E615" s="40" t="e">
        <f t="shared" si="42"/>
        <v>#DIV/0!</v>
      </c>
      <c r="F615" s="41">
        <f>SUM(F616:F616)</f>
        <v>0.51</v>
      </c>
      <c r="G615" s="41">
        <f>SUM(G616:G616)</f>
        <v>0.51</v>
      </c>
      <c r="H615" s="42">
        <f>SUM(H616:H616)</f>
        <v>0</v>
      </c>
    </row>
    <row r="616" spans="1:8" ht="15.75" customHeight="1">
      <c r="A616" s="186"/>
      <c r="B616" s="59" t="s">
        <v>87</v>
      </c>
      <c r="C616" s="44"/>
      <c r="D616" s="44"/>
      <c r="E616" s="45" t="e">
        <f t="shared" si="42"/>
        <v>#DIV/0!</v>
      </c>
      <c r="F616" s="46">
        <v>0.51</v>
      </c>
      <c r="G616" s="46">
        <v>0.51</v>
      </c>
      <c r="H616" s="47">
        <v>0</v>
      </c>
    </row>
    <row r="617" spans="1:8" ht="15.75" customHeight="1">
      <c r="A617" s="182">
        <v>5</v>
      </c>
      <c r="B617" s="166" t="s">
        <v>123</v>
      </c>
      <c r="C617" s="167">
        <f>SUM(C618)</f>
        <v>126</v>
      </c>
      <c r="D617" s="167">
        <f>SUM(D618)</f>
        <v>0</v>
      </c>
      <c r="E617" s="168">
        <f aca="true" t="shared" si="43" ref="E617:E622">F617/C617*1000</f>
        <v>1.3095238095238098</v>
      </c>
      <c r="F617" s="41">
        <f>SUM(F618)</f>
        <v>0.165</v>
      </c>
      <c r="G617" s="41">
        <f>SUM(G618)</f>
        <v>0.165</v>
      </c>
      <c r="H617" s="277">
        <f>SUM(H618)</f>
        <v>0</v>
      </c>
    </row>
    <row r="618" spans="1:8" ht="15.75" customHeight="1">
      <c r="A618" s="186"/>
      <c r="B618" s="169" t="s">
        <v>85</v>
      </c>
      <c r="C618" s="170">
        <v>126</v>
      </c>
      <c r="D618" s="170"/>
      <c r="E618" s="171">
        <f t="shared" si="43"/>
        <v>1.3095238095238098</v>
      </c>
      <c r="F618" s="46">
        <v>0.165</v>
      </c>
      <c r="G618" s="46">
        <v>0.165</v>
      </c>
      <c r="H618" s="47"/>
    </row>
    <row r="619" spans="1:8" ht="15.75" customHeight="1">
      <c r="A619" s="182">
        <v>6</v>
      </c>
      <c r="B619" s="48" t="s">
        <v>68</v>
      </c>
      <c r="C619" s="39">
        <f>SUM(C620:C620)</f>
        <v>0</v>
      </c>
      <c r="D619" s="39">
        <f>SUM(D620:D620)</f>
        <v>0</v>
      </c>
      <c r="E619" s="40" t="e">
        <f t="shared" si="43"/>
        <v>#DIV/0!</v>
      </c>
      <c r="F619" s="41">
        <f>SUM(F620:F620)</f>
        <v>0.139</v>
      </c>
      <c r="G619" s="41">
        <f>SUM(G620:G620)</f>
        <v>0.139</v>
      </c>
      <c r="H619" s="42">
        <f>SUM(H620:H620)</f>
        <v>0</v>
      </c>
    </row>
    <row r="620" spans="1:8" ht="15.75" customHeight="1">
      <c r="A620" s="186"/>
      <c r="B620" s="59" t="s">
        <v>87</v>
      </c>
      <c r="C620" s="44"/>
      <c r="D620" s="44"/>
      <c r="E620" s="45" t="e">
        <f t="shared" si="43"/>
        <v>#DIV/0!</v>
      </c>
      <c r="F620" s="46">
        <v>0.139</v>
      </c>
      <c r="G620" s="46">
        <v>0.139</v>
      </c>
      <c r="H620" s="47">
        <v>0</v>
      </c>
    </row>
    <row r="621" spans="1:8" ht="15.75" customHeight="1">
      <c r="A621" s="188">
        <v>7</v>
      </c>
      <c r="B621" s="60" t="s">
        <v>38</v>
      </c>
      <c r="C621" s="61">
        <f>SUM(C622:C622)</f>
        <v>140</v>
      </c>
      <c r="D621" s="61">
        <f>SUM(D622:D622)</f>
        <v>0</v>
      </c>
      <c r="E621" s="282">
        <f t="shared" si="43"/>
        <v>2.7142857142857144</v>
      </c>
      <c r="F621" s="72">
        <f>SUM(F622:F622)</f>
        <v>0.38</v>
      </c>
      <c r="G621" s="72">
        <f>SUM(G622:G622)</f>
        <v>0.38</v>
      </c>
      <c r="H621" s="73">
        <f>SUM(H622:H622)</f>
        <v>0</v>
      </c>
    </row>
    <row r="622" spans="1:8" ht="15.75" customHeight="1">
      <c r="A622" s="187"/>
      <c r="B622" s="53" t="s">
        <v>85</v>
      </c>
      <c r="C622" s="54">
        <v>140</v>
      </c>
      <c r="D622" s="54"/>
      <c r="E622" s="180">
        <f t="shared" si="43"/>
        <v>2.7142857142857144</v>
      </c>
      <c r="F622" s="56">
        <v>0.38</v>
      </c>
      <c r="G622" s="56">
        <v>0.38</v>
      </c>
      <c r="H622" s="57"/>
    </row>
    <row r="623" spans="1:8" ht="15.75" customHeight="1">
      <c r="A623" s="222" t="s">
        <v>119</v>
      </c>
      <c r="B623" s="223" t="s">
        <v>105</v>
      </c>
      <c r="C623" s="224">
        <f>C609+C611+C615+C617+C619+C621+C613</f>
        <v>266</v>
      </c>
      <c r="D623" s="224"/>
      <c r="E623" s="224"/>
      <c r="F623" s="224">
        <f>F609+F611+F615+F617+F619+F621+F613</f>
        <v>3.032</v>
      </c>
      <c r="G623" s="224">
        <f>G609+G611+G615+G617+G619+G621+G613</f>
        <v>3.032</v>
      </c>
      <c r="H623" s="278">
        <f>H609+H611+H615+H617+H619+H621+H613</f>
        <v>0</v>
      </c>
    </row>
    <row r="624" spans="1:8" ht="15.75" customHeight="1">
      <c r="A624" s="353"/>
      <c r="B624" s="65" t="s">
        <v>47</v>
      </c>
      <c r="C624" s="66"/>
      <c r="D624" s="66"/>
      <c r="E624" s="69"/>
      <c r="F624" s="67"/>
      <c r="G624" s="67"/>
      <c r="H624" s="68"/>
    </row>
    <row r="625" spans="1:8" ht="15.75" customHeight="1">
      <c r="A625" s="188">
        <v>1</v>
      </c>
      <c r="B625" s="60" t="s">
        <v>66</v>
      </c>
      <c r="C625" s="61">
        <f>SUM(C626)</f>
        <v>1780</v>
      </c>
      <c r="D625" s="61">
        <f>SUM(D626)</f>
        <v>0</v>
      </c>
      <c r="E625" s="70">
        <f>F625/C625*1000</f>
        <v>46</v>
      </c>
      <c r="F625" s="72">
        <f>SUM(F626)</f>
        <v>81.88</v>
      </c>
      <c r="G625" s="72">
        <f>SUM(G626)</f>
        <v>81.88</v>
      </c>
      <c r="H625" s="73">
        <f>SUM(H626)</f>
        <v>0</v>
      </c>
    </row>
    <row r="626" spans="1:8" ht="15.75" customHeight="1">
      <c r="A626" s="186"/>
      <c r="B626" s="59" t="s">
        <v>88</v>
      </c>
      <c r="C626" s="44">
        <v>1780</v>
      </c>
      <c r="D626" s="44"/>
      <c r="E626" s="45">
        <f>F626/C626*1000</f>
        <v>46</v>
      </c>
      <c r="F626" s="46">
        <v>81.88</v>
      </c>
      <c r="G626" s="46">
        <v>81.88</v>
      </c>
      <c r="H626" s="47"/>
    </row>
    <row r="627" spans="1:8" ht="15.75" customHeight="1">
      <c r="A627" s="182">
        <v>2</v>
      </c>
      <c r="B627" s="48" t="s">
        <v>202</v>
      </c>
      <c r="C627" s="39">
        <f>SUM(C628:C628)</f>
        <v>0</v>
      </c>
      <c r="D627" s="39">
        <f>SUM(D628:D628)</f>
        <v>0</v>
      </c>
      <c r="E627" s="40" t="e">
        <f aca="true" t="shared" si="44" ref="E627:E632">F627/C627*1000</f>
        <v>#DIV/0!</v>
      </c>
      <c r="F627" s="41">
        <f>SUM(F628:F628)</f>
        <v>0.12</v>
      </c>
      <c r="G627" s="41">
        <f>SUM(G628:G628)</f>
        <v>0.12</v>
      </c>
      <c r="H627" s="42">
        <f>SUM(H628:H628)</f>
        <v>0</v>
      </c>
    </row>
    <row r="628" spans="1:8" ht="15.75" customHeight="1">
      <c r="A628" s="186"/>
      <c r="B628" s="59" t="s">
        <v>87</v>
      </c>
      <c r="C628" s="44"/>
      <c r="D628" s="44"/>
      <c r="E628" s="45" t="e">
        <f t="shared" si="44"/>
        <v>#DIV/0!</v>
      </c>
      <c r="F628" s="46">
        <v>0.12</v>
      </c>
      <c r="G628" s="46">
        <v>0.12</v>
      </c>
      <c r="H628" s="47">
        <v>0</v>
      </c>
    </row>
    <row r="629" spans="1:8" ht="15.75" customHeight="1">
      <c r="A629" s="182">
        <v>3</v>
      </c>
      <c r="B629" s="48" t="s">
        <v>127</v>
      </c>
      <c r="C629" s="39">
        <f>SUM(C630:C630)</f>
        <v>0</v>
      </c>
      <c r="D629" s="39">
        <f>SUM(D630:D630)</f>
        <v>0</v>
      </c>
      <c r="E629" s="40" t="e">
        <f t="shared" si="44"/>
        <v>#DIV/0!</v>
      </c>
      <c r="F629" s="41">
        <f>SUM(F630:F630)</f>
        <v>2.088</v>
      </c>
      <c r="G629" s="41">
        <f>SUM(G630:G630)</f>
        <v>2.088</v>
      </c>
      <c r="H629" s="42">
        <f>SUM(H630:H630)</f>
        <v>0</v>
      </c>
    </row>
    <row r="630" spans="1:8" ht="15.75" customHeight="1">
      <c r="A630" s="186"/>
      <c r="B630" s="59" t="s">
        <v>87</v>
      </c>
      <c r="C630" s="44"/>
      <c r="D630" s="44"/>
      <c r="E630" s="45" t="e">
        <f t="shared" si="44"/>
        <v>#DIV/0!</v>
      </c>
      <c r="F630" s="46">
        <v>2.088</v>
      </c>
      <c r="G630" s="46">
        <v>2.088</v>
      </c>
      <c r="H630" s="47">
        <v>0</v>
      </c>
    </row>
    <row r="631" spans="1:8" ht="15.75" customHeight="1">
      <c r="A631" s="182">
        <v>4</v>
      </c>
      <c r="B631" s="48" t="s">
        <v>69</v>
      </c>
      <c r="C631" s="39">
        <f>SUM(C632:C632)</f>
        <v>0</v>
      </c>
      <c r="D631" s="39">
        <f>SUM(D632:D632)</f>
        <v>0</v>
      </c>
      <c r="E631" s="40" t="e">
        <f t="shared" si="44"/>
        <v>#DIV/0!</v>
      </c>
      <c r="F631" s="41">
        <f>SUM(F632:F632)</f>
        <v>0.08</v>
      </c>
      <c r="G631" s="41">
        <f>SUM(G632:G632)</f>
        <v>0.08</v>
      </c>
      <c r="H631" s="42">
        <f>SUM(H632:H632)</f>
        <v>0</v>
      </c>
    </row>
    <row r="632" spans="1:8" ht="15.75" customHeight="1">
      <c r="A632" s="186"/>
      <c r="B632" s="59" t="s">
        <v>87</v>
      </c>
      <c r="C632" s="44"/>
      <c r="D632" s="44"/>
      <c r="E632" s="45" t="e">
        <f t="shared" si="44"/>
        <v>#DIV/0!</v>
      </c>
      <c r="F632" s="46">
        <v>0.08</v>
      </c>
      <c r="G632" s="46">
        <v>0.08</v>
      </c>
      <c r="H632" s="47">
        <v>0</v>
      </c>
    </row>
    <row r="633" spans="1:8" ht="15.75" customHeight="1">
      <c r="A633" s="188">
        <v>5</v>
      </c>
      <c r="B633" s="60" t="s">
        <v>8</v>
      </c>
      <c r="C633" s="61">
        <f>SUM(C634:C635)</f>
        <v>54</v>
      </c>
      <c r="D633" s="61">
        <f>SUM(D634:D635)</f>
        <v>0</v>
      </c>
      <c r="E633" s="70">
        <f>F633/C633*1000</f>
        <v>217.55555555555557</v>
      </c>
      <c r="F633" s="72">
        <f>SUM(F634:F635)</f>
        <v>11.748000000000001</v>
      </c>
      <c r="G633" s="72">
        <f>SUM(G634:G635)</f>
        <v>11.748000000000001</v>
      </c>
      <c r="H633" s="73">
        <f>SUM(H634:H635)</f>
        <v>0</v>
      </c>
    </row>
    <row r="634" spans="1:8" ht="15.75" customHeight="1">
      <c r="A634" s="187"/>
      <c r="B634" s="53" t="s">
        <v>87</v>
      </c>
      <c r="C634" s="54"/>
      <c r="D634" s="54"/>
      <c r="E634" s="55"/>
      <c r="F634" s="56">
        <v>9.3</v>
      </c>
      <c r="G634" s="56">
        <v>9.3</v>
      </c>
      <c r="H634" s="57"/>
    </row>
    <row r="635" spans="1:8" ht="15.75" customHeight="1">
      <c r="A635" s="191"/>
      <c r="B635" s="59" t="s">
        <v>85</v>
      </c>
      <c r="C635" s="44">
        <v>54</v>
      </c>
      <c r="D635" s="44"/>
      <c r="E635" s="45">
        <f>F635/C635*1000</f>
        <v>45.33333333333333</v>
      </c>
      <c r="F635" s="46">
        <v>2.448</v>
      </c>
      <c r="G635" s="46">
        <v>2.448</v>
      </c>
      <c r="H635" s="47"/>
    </row>
    <row r="636" spans="1:8" ht="15.75" customHeight="1" thickBot="1">
      <c r="A636" s="214" t="s">
        <v>119</v>
      </c>
      <c r="B636" s="215" t="s">
        <v>104</v>
      </c>
      <c r="C636" s="216">
        <f>C625+C633+C627+C629+C631</f>
        <v>1834</v>
      </c>
      <c r="D636" s="216"/>
      <c r="E636" s="216"/>
      <c r="F636" s="340">
        <f>F625+F633+F627+F629+F631</f>
        <v>95.916</v>
      </c>
      <c r="G636" s="340">
        <f>G625+G633+G627+G629+G631</f>
        <v>95.916</v>
      </c>
      <c r="H636" s="317">
        <f>H625+H633+H627+H629+H631</f>
        <v>0</v>
      </c>
    </row>
    <row r="637" spans="1:8" ht="15.75" customHeight="1" thickBot="1">
      <c r="A637" s="192" t="s">
        <v>119</v>
      </c>
      <c r="B637" s="172" t="s">
        <v>194</v>
      </c>
      <c r="C637" s="173">
        <f>C607+C623+C636</f>
        <v>2100</v>
      </c>
      <c r="D637" s="174">
        <f>D607+D623+D636</f>
        <v>0</v>
      </c>
      <c r="E637" s="174"/>
      <c r="F637" s="178">
        <f>F607+F623+F636</f>
        <v>100.725</v>
      </c>
      <c r="G637" s="178">
        <f>G607+G623+G636</f>
        <v>100.19</v>
      </c>
      <c r="H637" s="179">
        <f>H607+H623+H636</f>
        <v>0</v>
      </c>
    </row>
    <row r="638" spans="1:8" ht="15.75" customHeight="1">
      <c r="A638" s="352" t="s">
        <v>169</v>
      </c>
      <c r="B638" s="16" t="s">
        <v>94</v>
      </c>
      <c r="C638" s="17"/>
      <c r="D638" s="17"/>
      <c r="E638" s="17"/>
      <c r="F638" s="18"/>
      <c r="G638" s="18"/>
      <c r="H638" s="19"/>
    </row>
    <row r="639" spans="1:8" ht="15.75" customHeight="1">
      <c r="A639" s="184"/>
      <c r="B639" s="20" t="s">
        <v>49</v>
      </c>
      <c r="C639" s="21"/>
      <c r="D639" s="21"/>
      <c r="E639" s="21"/>
      <c r="F639" s="22"/>
      <c r="G639" s="22"/>
      <c r="H639" s="23"/>
    </row>
    <row r="640" spans="1:8" ht="15.75" customHeight="1">
      <c r="A640" s="182">
        <v>1</v>
      </c>
      <c r="B640" s="48" t="s">
        <v>17</v>
      </c>
      <c r="C640" s="39">
        <f>SUM(C641:C641)</f>
        <v>0</v>
      </c>
      <c r="D640" s="39">
        <f>SUM(D641:D641)</f>
        <v>0</v>
      </c>
      <c r="E640" s="40" t="e">
        <f aca="true" t="shared" si="45" ref="E640:E645">F640/C640*1000</f>
        <v>#DIV/0!</v>
      </c>
      <c r="F640" s="41">
        <f>SUM(F641:F641)</f>
        <v>0.79</v>
      </c>
      <c r="G640" s="41">
        <f>SUM(G641:G641)</f>
        <v>0.79</v>
      </c>
      <c r="H640" s="42">
        <f>SUM(H641:H641)</f>
        <v>0</v>
      </c>
    </row>
    <row r="641" spans="1:8" ht="15.75" customHeight="1">
      <c r="A641" s="186"/>
      <c r="B641" s="59" t="s">
        <v>87</v>
      </c>
      <c r="C641" s="44"/>
      <c r="D641" s="44"/>
      <c r="E641" s="45" t="e">
        <f t="shared" si="45"/>
        <v>#DIV/0!</v>
      </c>
      <c r="F641" s="46">
        <v>0.79</v>
      </c>
      <c r="G641" s="46">
        <v>0.79</v>
      </c>
      <c r="H641" s="47">
        <v>0</v>
      </c>
    </row>
    <row r="642" spans="1:8" ht="15.75" customHeight="1">
      <c r="A642" s="182">
        <v>2</v>
      </c>
      <c r="B642" s="48" t="s">
        <v>45</v>
      </c>
      <c r="C642" s="39">
        <f>SUM(C643:C643)</f>
        <v>0</v>
      </c>
      <c r="D642" s="39">
        <f>SUM(D643:D643)</f>
        <v>0</v>
      </c>
      <c r="E642" s="40" t="e">
        <f t="shared" si="45"/>
        <v>#DIV/0!</v>
      </c>
      <c r="F642" s="41">
        <f>SUM(F643:F643)</f>
        <v>1.752</v>
      </c>
      <c r="G642" s="41">
        <f>SUM(G643:G643)</f>
        <v>1.752</v>
      </c>
      <c r="H642" s="42">
        <f>SUM(H643:H643)</f>
        <v>0</v>
      </c>
    </row>
    <row r="643" spans="1:8" ht="15.75" customHeight="1">
      <c r="A643" s="186"/>
      <c r="B643" s="59" t="s">
        <v>87</v>
      </c>
      <c r="C643" s="44"/>
      <c r="D643" s="44"/>
      <c r="E643" s="45" t="e">
        <f t="shared" si="45"/>
        <v>#DIV/0!</v>
      </c>
      <c r="F643" s="46">
        <v>1.752</v>
      </c>
      <c r="G643" s="46">
        <v>1.752</v>
      </c>
      <c r="H643" s="47">
        <v>0</v>
      </c>
    </row>
    <row r="644" spans="1:8" ht="15.75" customHeight="1">
      <c r="A644" s="182">
        <v>3</v>
      </c>
      <c r="B644" s="48" t="s">
        <v>19</v>
      </c>
      <c r="C644" s="39">
        <f>SUM(C645:C645)</f>
        <v>0</v>
      </c>
      <c r="D644" s="39">
        <f>SUM(D645:D645)</f>
        <v>0</v>
      </c>
      <c r="E644" s="40" t="e">
        <f t="shared" si="45"/>
        <v>#DIV/0!</v>
      </c>
      <c r="F644" s="41">
        <f>SUM(F645:F645)</f>
        <v>0.102</v>
      </c>
      <c r="G644" s="41">
        <f>SUM(G645:G645)</f>
        <v>0.102</v>
      </c>
      <c r="H644" s="42">
        <f>SUM(H645:H645)</f>
        <v>0</v>
      </c>
    </row>
    <row r="645" spans="1:8" ht="15.75" customHeight="1">
      <c r="A645" s="186"/>
      <c r="B645" s="59" t="s">
        <v>87</v>
      </c>
      <c r="C645" s="44"/>
      <c r="D645" s="44"/>
      <c r="E645" s="45" t="e">
        <f t="shared" si="45"/>
        <v>#DIV/0!</v>
      </c>
      <c r="F645" s="46">
        <v>0.102</v>
      </c>
      <c r="G645" s="46">
        <v>0.102</v>
      </c>
      <c r="H645" s="47">
        <v>0</v>
      </c>
    </row>
    <row r="646" spans="1:8" ht="15.75" customHeight="1">
      <c r="A646" s="211" t="s">
        <v>169</v>
      </c>
      <c r="B646" s="212" t="s">
        <v>103</v>
      </c>
      <c r="C646" s="213">
        <f>C640+C642+C644</f>
        <v>0</v>
      </c>
      <c r="D646" s="213"/>
      <c r="E646" s="213"/>
      <c r="F646" s="213">
        <f>F640+F642+F644</f>
        <v>2.6439999999999997</v>
      </c>
      <c r="G646" s="213">
        <f>G640+G642+G644</f>
        <v>2.6439999999999997</v>
      </c>
      <c r="H646" s="298">
        <f>H640+H642+H644</f>
        <v>0</v>
      </c>
    </row>
    <row r="647" spans="1:8" ht="15.75" customHeight="1">
      <c r="A647" s="353"/>
      <c r="B647" s="65" t="s">
        <v>50</v>
      </c>
      <c r="C647" s="66"/>
      <c r="D647" s="66"/>
      <c r="E647" s="69"/>
      <c r="F647" s="67"/>
      <c r="G647" s="67"/>
      <c r="H647" s="68"/>
    </row>
    <row r="648" spans="1:8" ht="15.75" customHeight="1">
      <c r="A648" s="182">
        <v>1</v>
      </c>
      <c r="B648" s="38" t="s">
        <v>203</v>
      </c>
      <c r="C648" s="39">
        <f>SUM(C649)</f>
        <v>0</v>
      </c>
      <c r="D648" s="39">
        <f>SUM(D649)</f>
        <v>0</v>
      </c>
      <c r="E648" s="40" t="e">
        <f>F648/C648*1000</f>
        <v>#DIV/0!</v>
      </c>
      <c r="F648" s="41">
        <f>SUM(F649)</f>
        <v>0.043</v>
      </c>
      <c r="G648" s="41">
        <f>SUM(G649)</f>
        <v>0.043</v>
      </c>
      <c r="H648" s="42">
        <f>SUM(H649)</f>
        <v>0</v>
      </c>
    </row>
    <row r="649" spans="1:8" ht="15.75" customHeight="1">
      <c r="A649" s="186"/>
      <c r="B649" s="49" t="s">
        <v>87</v>
      </c>
      <c r="C649" s="44"/>
      <c r="D649" s="44"/>
      <c r="E649" s="45" t="e">
        <f>F649/C649*1000</f>
        <v>#DIV/0!</v>
      </c>
      <c r="F649" s="46">
        <v>0.043</v>
      </c>
      <c r="G649" s="46">
        <v>0.043</v>
      </c>
      <c r="H649" s="47"/>
    </row>
    <row r="650" spans="1:8" ht="15.75" customHeight="1">
      <c r="A650" s="188">
        <v>2</v>
      </c>
      <c r="B650" s="60" t="s">
        <v>204</v>
      </c>
      <c r="C650" s="61">
        <f>SUM(C651:C651)</f>
        <v>0</v>
      </c>
      <c r="D650" s="61">
        <f>SUM(D651:D651)</f>
        <v>0</v>
      </c>
      <c r="E650" s="70" t="e">
        <f>F650/C650*1000</f>
        <v>#DIV/0!</v>
      </c>
      <c r="F650" s="72">
        <f>SUM(F651:F651)</f>
        <v>0.537</v>
      </c>
      <c r="G650" s="72">
        <f>SUM(G651:G651)</f>
        <v>0.537</v>
      </c>
      <c r="H650" s="73">
        <f>SUM(H651:H651)</f>
        <v>0</v>
      </c>
    </row>
    <row r="651" spans="1:8" ht="15.75" customHeight="1">
      <c r="A651" s="350"/>
      <c r="B651" s="43" t="s">
        <v>87</v>
      </c>
      <c r="C651" s="30"/>
      <c r="D651" s="30"/>
      <c r="E651" s="31" t="e">
        <f>F651/C651*1000</f>
        <v>#DIV/0!</v>
      </c>
      <c r="F651" s="32">
        <v>0.537</v>
      </c>
      <c r="G651" s="32">
        <v>0.537</v>
      </c>
      <c r="H651" s="33"/>
    </row>
    <row r="652" spans="1:8" ht="15.75" customHeight="1">
      <c r="A652" s="217" t="s">
        <v>169</v>
      </c>
      <c r="B652" s="218" t="s">
        <v>105</v>
      </c>
      <c r="C652" s="338">
        <f>C648+C650</f>
        <v>0</v>
      </c>
      <c r="D652" s="338"/>
      <c r="E652" s="338"/>
      <c r="F652" s="224">
        <f>F648+F650</f>
        <v>0.5800000000000001</v>
      </c>
      <c r="G652" s="224">
        <f>G648+G650</f>
        <v>0.5800000000000001</v>
      </c>
      <c r="H652" s="339">
        <f>H648+H650</f>
        <v>0</v>
      </c>
    </row>
    <row r="653" spans="1:8" ht="15.75" customHeight="1">
      <c r="A653" s="353"/>
      <c r="B653" s="65" t="s">
        <v>47</v>
      </c>
      <c r="C653" s="66"/>
      <c r="D653" s="66"/>
      <c r="E653" s="69"/>
      <c r="F653" s="67"/>
      <c r="G653" s="67"/>
      <c r="H653" s="68"/>
    </row>
    <row r="654" spans="1:8" ht="15.75" customHeight="1">
      <c r="A654" s="188">
        <v>1</v>
      </c>
      <c r="B654" s="60" t="s">
        <v>66</v>
      </c>
      <c r="C654" s="61">
        <f>SUM(C655)</f>
        <v>340</v>
      </c>
      <c r="D654" s="61">
        <f>SUM(D655)</f>
        <v>0</v>
      </c>
      <c r="E654" s="70">
        <f>F654/C654*1000</f>
        <v>26</v>
      </c>
      <c r="F654" s="72">
        <f>SUM(F655)</f>
        <v>8.84</v>
      </c>
      <c r="G654" s="72">
        <f>SUM(G655)</f>
        <v>8.84</v>
      </c>
      <c r="H654" s="73">
        <f>SUM(H655)</f>
        <v>0</v>
      </c>
    </row>
    <row r="655" spans="1:8" ht="15.75" customHeight="1">
      <c r="A655" s="186"/>
      <c r="B655" s="59" t="s">
        <v>88</v>
      </c>
      <c r="C655" s="44">
        <v>340</v>
      </c>
      <c r="D655" s="44"/>
      <c r="E655" s="45">
        <f>F655/C655*1000</f>
        <v>26</v>
      </c>
      <c r="F655" s="46">
        <v>8.84</v>
      </c>
      <c r="G655" s="46">
        <v>8.84</v>
      </c>
      <c r="H655" s="47"/>
    </row>
    <row r="656" spans="1:8" ht="15.75" customHeight="1">
      <c r="A656" s="188">
        <v>2</v>
      </c>
      <c r="B656" s="60" t="s">
        <v>81</v>
      </c>
      <c r="C656" s="61">
        <f>SUM(C657:C657)</f>
        <v>0</v>
      </c>
      <c r="D656" s="61">
        <f>SUM(D657:D657)</f>
        <v>0</v>
      </c>
      <c r="E656" s="70" t="e">
        <f>F656/C656*1000</f>
        <v>#DIV/0!</v>
      </c>
      <c r="F656" s="72">
        <f>SUM(F657:F657)</f>
        <v>0.192</v>
      </c>
      <c r="G656" s="72">
        <f>SUM(G657:G657)</f>
        <v>0.192</v>
      </c>
      <c r="H656" s="73">
        <f>SUM(H657:H657)</f>
        <v>0</v>
      </c>
    </row>
    <row r="657" spans="1:8" ht="15.75" customHeight="1">
      <c r="A657" s="186"/>
      <c r="B657" s="59" t="s">
        <v>87</v>
      </c>
      <c r="C657" s="44"/>
      <c r="D657" s="44"/>
      <c r="E657" s="45" t="e">
        <f>F657/C657*1000</f>
        <v>#DIV/0!</v>
      </c>
      <c r="F657" s="46">
        <v>0.192</v>
      </c>
      <c r="G657" s="46">
        <v>0.192</v>
      </c>
      <c r="H657" s="47"/>
    </row>
    <row r="658" spans="1:8" ht="15.75" customHeight="1">
      <c r="A658" s="462" t="s">
        <v>169</v>
      </c>
      <c r="B658" s="463" t="s">
        <v>104</v>
      </c>
      <c r="C658" s="466">
        <f>C654+C656</f>
        <v>340</v>
      </c>
      <c r="D658" s="464">
        <f>D654</f>
        <v>0</v>
      </c>
      <c r="E658" s="464"/>
      <c r="F658" s="464">
        <f>F654+F656</f>
        <v>9.032</v>
      </c>
      <c r="G658" s="464">
        <f>G654+G656</f>
        <v>9.032</v>
      </c>
      <c r="H658" s="465">
        <f>H654+H656</f>
        <v>0</v>
      </c>
    </row>
    <row r="659" spans="1:8" ht="15.75" customHeight="1" thickBot="1">
      <c r="A659" s="457" t="s">
        <v>169</v>
      </c>
      <c r="B659" s="458" t="s">
        <v>128</v>
      </c>
      <c r="C659" s="467">
        <f>C646+C652+C658</f>
        <v>340</v>
      </c>
      <c r="D659" s="460">
        <f>D646+D652+D658</f>
        <v>0</v>
      </c>
      <c r="E659" s="460"/>
      <c r="F659" s="459">
        <f>F646+F652+F658</f>
        <v>12.256</v>
      </c>
      <c r="G659" s="459">
        <f>G646+G652+G658</f>
        <v>12.256</v>
      </c>
      <c r="H659" s="461">
        <f>H646+H652+H658</f>
        <v>0</v>
      </c>
    </row>
    <row r="660" spans="1:8" ht="15.75" customHeight="1">
      <c r="A660" s="352" t="s">
        <v>111</v>
      </c>
      <c r="B660" s="16" t="s">
        <v>112</v>
      </c>
      <c r="C660" s="17"/>
      <c r="D660" s="17"/>
      <c r="E660" s="17"/>
      <c r="F660" s="18"/>
      <c r="G660" s="18"/>
      <c r="H660" s="19"/>
    </row>
    <row r="661" spans="1:8" ht="15.75" customHeight="1">
      <c r="A661" s="353"/>
      <c r="B661" s="65" t="s">
        <v>49</v>
      </c>
      <c r="C661" s="66"/>
      <c r="D661" s="66"/>
      <c r="E661" s="66"/>
      <c r="F661" s="67"/>
      <c r="G661" s="67"/>
      <c r="H661" s="68"/>
    </row>
    <row r="662" spans="1:8" ht="15.75" customHeight="1">
      <c r="A662" s="211" t="s">
        <v>111</v>
      </c>
      <c r="B662" s="212" t="s">
        <v>103</v>
      </c>
      <c r="C662" s="213">
        <v>0</v>
      </c>
      <c r="D662" s="213">
        <v>0</v>
      </c>
      <c r="E662" s="213"/>
      <c r="F662" s="336">
        <v>0</v>
      </c>
      <c r="G662" s="336">
        <v>0</v>
      </c>
      <c r="H662" s="298">
        <v>0</v>
      </c>
    </row>
    <row r="663" spans="1:8" ht="15.75" customHeight="1">
      <c r="A663" s="184"/>
      <c r="B663" s="20" t="s">
        <v>50</v>
      </c>
      <c r="C663" s="21"/>
      <c r="D663" s="21"/>
      <c r="E663" s="55"/>
      <c r="F663" s="22"/>
      <c r="G663" s="22"/>
      <c r="H663" s="23"/>
    </row>
    <row r="664" spans="1:8" ht="15">
      <c r="A664" s="182">
        <v>1</v>
      </c>
      <c r="B664" s="48" t="s">
        <v>140</v>
      </c>
      <c r="C664" s="39">
        <f>SUM(C665)</f>
        <v>42</v>
      </c>
      <c r="D664" s="39">
        <f>SUM(D665)</f>
        <v>0</v>
      </c>
      <c r="E664" s="71">
        <f>F664/C664*1000</f>
        <v>3.928571428571429</v>
      </c>
      <c r="F664" s="41">
        <f>SUM(F665)</f>
        <v>0.165</v>
      </c>
      <c r="G664" s="41">
        <f>SUM(G665)</f>
        <v>0.165</v>
      </c>
      <c r="H664" s="42">
        <f>SUM(H665)</f>
        <v>0</v>
      </c>
    </row>
    <row r="665" spans="1:8" ht="15.75" customHeight="1">
      <c r="A665" s="186"/>
      <c r="B665" s="59" t="s">
        <v>85</v>
      </c>
      <c r="C665" s="44">
        <v>42</v>
      </c>
      <c r="D665" s="44"/>
      <c r="E665" s="45">
        <f>F665/C665*1000</f>
        <v>3.928571428571429</v>
      </c>
      <c r="F665" s="46">
        <v>0.165</v>
      </c>
      <c r="G665" s="46">
        <v>0.165</v>
      </c>
      <c r="H665" s="47"/>
    </row>
    <row r="666" spans="1:8" ht="15.75" customHeight="1">
      <c r="A666" s="188">
        <v>2</v>
      </c>
      <c r="B666" s="60" t="s">
        <v>35</v>
      </c>
      <c r="C666" s="61">
        <f>SUM(C667:C667)</f>
        <v>0</v>
      </c>
      <c r="D666" s="61">
        <f>SUM(D667:D667)</f>
        <v>0</v>
      </c>
      <c r="E666" s="70" t="e">
        <f>F666/C666*1000</f>
        <v>#DIV/0!</v>
      </c>
      <c r="F666" s="72">
        <f>SUM(F667:F667)</f>
        <v>0.487</v>
      </c>
      <c r="G666" s="72">
        <f>SUM(G667:G667)</f>
        <v>0.487</v>
      </c>
      <c r="H666" s="73">
        <f>SUM(H667:H667)</f>
        <v>0</v>
      </c>
    </row>
    <row r="667" spans="1:8" ht="15.75" customHeight="1">
      <c r="A667" s="186"/>
      <c r="B667" s="59" t="s">
        <v>87</v>
      </c>
      <c r="C667" s="44"/>
      <c r="D667" s="44"/>
      <c r="E667" s="45" t="e">
        <f>F667/C667*1000</f>
        <v>#DIV/0!</v>
      </c>
      <c r="F667" s="46">
        <v>0.487</v>
      </c>
      <c r="G667" s="46">
        <v>0.487</v>
      </c>
      <c r="H667" s="47"/>
    </row>
    <row r="668" spans="1:8" ht="15.75" customHeight="1">
      <c r="A668" s="219" t="s">
        <v>169</v>
      </c>
      <c r="B668" s="220" t="s">
        <v>105</v>
      </c>
      <c r="C668" s="224">
        <f>C664+C666</f>
        <v>42</v>
      </c>
      <c r="D668" s="224">
        <f>D664+D666</f>
        <v>0</v>
      </c>
      <c r="E668" s="338"/>
      <c r="F668" s="224">
        <f>F664+F666</f>
        <v>0.652</v>
      </c>
      <c r="G668" s="224">
        <f>G664+G666</f>
        <v>0.652</v>
      </c>
      <c r="H668" s="224">
        <f>H664+H666</f>
        <v>0</v>
      </c>
    </row>
    <row r="669" spans="1:8" ht="15.75" customHeight="1">
      <c r="A669" s="353"/>
      <c r="B669" s="65" t="s">
        <v>47</v>
      </c>
      <c r="C669" s="66"/>
      <c r="D669" s="66"/>
      <c r="E669" s="69"/>
      <c r="F669" s="67"/>
      <c r="G669" s="67"/>
      <c r="H669" s="68"/>
    </row>
    <row r="670" spans="1:8" ht="15.75" customHeight="1">
      <c r="A670" s="188">
        <v>1</v>
      </c>
      <c r="B670" s="60" t="s">
        <v>81</v>
      </c>
      <c r="C670" s="61">
        <f>SUM(C671:C671)</f>
        <v>0</v>
      </c>
      <c r="D670" s="61">
        <f>SUM(D671:D671)</f>
        <v>0</v>
      </c>
      <c r="E670" s="70" t="e">
        <f>F670/C670*1000</f>
        <v>#DIV/0!</v>
      </c>
      <c r="F670" s="72">
        <f>SUM(F671:F671)</f>
        <v>0.005</v>
      </c>
      <c r="G670" s="72">
        <f>SUM(G671:G671)</f>
        <v>0.005</v>
      </c>
      <c r="H670" s="73">
        <f>SUM(H671:H671)</f>
        <v>0</v>
      </c>
    </row>
    <row r="671" spans="1:8" ht="15.75" customHeight="1">
      <c r="A671" s="186"/>
      <c r="B671" s="59" t="s">
        <v>87</v>
      </c>
      <c r="C671" s="44"/>
      <c r="D671" s="44"/>
      <c r="E671" s="45" t="e">
        <f>F671/C671*1000</f>
        <v>#DIV/0!</v>
      </c>
      <c r="F671" s="46">
        <v>0.005</v>
      </c>
      <c r="G671" s="46">
        <v>0.005</v>
      </c>
      <c r="H671" s="47"/>
    </row>
    <row r="672" spans="1:8" ht="15.75" customHeight="1">
      <c r="A672" s="188">
        <v>2</v>
      </c>
      <c r="B672" s="60" t="s">
        <v>8</v>
      </c>
      <c r="C672" s="61">
        <f>SUM(C673:C673)</f>
        <v>0</v>
      </c>
      <c r="D672" s="61">
        <f>SUM(D673:D673)</f>
        <v>0</v>
      </c>
      <c r="E672" s="70" t="e">
        <f>F672/C672*1000</f>
        <v>#DIV/0!</v>
      </c>
      <c r="F672" s="72">
        <f>SUM(F673:F673)</f>
        <v>1.93</v>
      </c>
      <c r="G672" s="72">
        <f>SUM(G673:G673)</f>
        <v>1.93</v>
      </c>
      <c r="H672" s="73">
        <f>SUM(H673:H673)</f>
        <v>0</v>
      </c>
    </row>
    <row r="673" spans="1:8" ht="15.75" customHeight="1">
      <c r="A673" s="186"/>
      <c r="B673" s="59" t="s">
        <v>87</v>
      </c>
      <c r="C673" s="44"/>
      <c r="D673" s="44"/>
      <c r="E673" s="45" t="e">
        <f>F673/C673*1000</f>
        <v>#DIV/0!</v>
      </c>
      <c r="F673" s="46">
        <v>1.93</v>
      </c>
      <c r="G673" s="46">
        <v>1.93</v>
      </c>
      <c r="H673" s="47"/>
    </row>
    <row r="674" spans="1:8" ht="15.75" customHeight="1" thickBot="1">
      <c r="A674" s="214" t="s">
        <v>111</v>
      </c>
      <c r="B674" s="215" t="s">
        <v>104</v>
      </c>
      <c r="C674" s="216">
        <f>C670+C672</f>
        <v>0</v>
      </c>
      <c r="D674" s="216"/>
      <c r="E674" s="216"/>
      <c r="F674" s="340">
        <f>F670+F672</f>
        <v>1.9349999999999998</v>
      </c>
      <c r="G674" s="340">
        <f>G670+G672</f>
        <v>1.9349999999999998</v>
      </c>
      <c r="H674" s="341">
        <f>H670+H672</f>
        <v>0</v>
      </c>
    </row>
    <row r="675" spans="1:8" ht="15.75" customHeight="1" thickBot="1">
      <c r="A675" s="192" t="s">
        <v>111</v>
      </c>
      <c r="B675" s="172" t="s">
        <v>120</v>
      </c>
      <c r="C675" s="328">
        <f>C674+C668+C662</f>
        <v>42</v>
      </c>
      <c r="D675" s="328"/>
      <c r="E675" s="328"/>
      <c r="F675" s="329">
        <f>F674+F668+F662</f>
        <v>2.5869999999999997</v>
      </c>
      <c r="G675" s="329">
        <f>G674+G668+G662</f>
        <v>2.5869999999999997</v>
      </c>
      <c r="H675" s="330">
        <f>H674+H668+H662</f>
        <v>0</v>
      </c>
    </row>
    <row r="676" spans="1:8" ht="15.75" customHeight="1">
      <c r="A676" s="193" t="s">
        <v>170</v>
      </c>
      <c r="B676" s="79" t="s">
        <v>129</v>
      </c>
      <c r="C676" s="80" t="s">
        <v>5</v>
      </c>
      <c r="D676" s="80"/>
      <c r="E676" s="81"/>
      <c r="F676" s="82" t="s">
        <v>5</v>
      </c>
      <c r="G676" s="82"/>
      <c r="H676" s="83"/>
    </row>
    <row r="677" spans="1:8" ht="15.75" customHeight="1">
      <c r="A677" s="194"/>
      <c r="B677" s="84" t="s">
        <v>49</v>
      </c>
      <c r="C677" s="85"/>
      <c r="D677" s="85"/>
      <c r="E677" s="69"/>
      <c r="F677" s="86"/>
      <c r="G677" s="86"/>
      <c r="H677" s="87"/>
    </row>
    <row r="678" spans="1:8" ht="15.75" customHeight="1">
      <c r="A678" s="197">
        <v>1</v>
      </c>
      <c r="B678" s="38" t="s">
        <v>18</v>
      </c>
      <c r="C678" s="88">
        <f>SUM(C679:C679)</f>
        <v>0</v>
      </c>
      <c r="D678" s="88"/>
      <c r="E678" s="40" t="e">
        <f>F678/C678*1000</f>
        <v>#DIV/0!</v>
      </c>
      <c r="F678" s="89">
        <f>SUM(F679:F679)</f>
        <v>0.645</v>
      </c>
      <c r="G678" s="89">
        <f>SUM(G679:G679)</f>
        <v>0.581</v>
      </c>
      <c r="H678" s="90">
        <f>SUM(H679:H679)</f>
        <v>0.051</v>
      </c>
    </row>
    <row r="679" spans="1:8" ht="15.75" customHeight="1">
      <c r="A679" s="196"/>
      <c r="B679" s="49" t="s">
        <v>87</v>
      </c>
      <c r="C679" s="95"/>
      <c r="D679" s="95"/>
      <c r="E679" s="45" t="e">
        <f>F679/C679*1000</f>
        <v>#DIV/0!</v>
      </c>
      <c r="F679" s="96">
        <v>0.645</v>
      </c>
      <c r="G679" s="96">
        <v>0.581</v>
      </c>
      <c r="H679" s="97">
        <v>0.051</v>
      </c>
    </row>
    <row r="680" spans="1:8" ht="15.75" customHeight="1">
      <c r="A680" s="197">
        <v>2</v>
      </c>
      <c r="B680" s="38" t="s">
        <v>45</v>
      </c>
      <c r="C680" s="88">
        <f>SUM(C681:C681)</f>
        <v>0</v>
      </c>
      <c r="D680" s="88"/>
      <c r="E680" s="40" t="e">
        <f>F680/C680*1000</f>
        <v>#DIV/0!</v>
      </c>
      <c r="F680" s="89">
        <f>SUM(F681:F681)</f>
        <v>2.135</v>
      </c>
      <c r="G680" s="89">
        <f>SUM(G681:G681)</f>
        <v>2.135</v>
      </c>
      <c r="H680" s="90">
        <f>SUM(H681:H681)</f>
        <v>0.051</v>
      </c>
    </row>
    <row r="681" spans="1:8" ht="15.75" customHeight="1" thickBot="1">
      <c r="A681" s="196"/>
      <c r="B681" s="49" t="s">
        <v>87</v>
      </c>
      <c r="C681" s="95"/>
      <c r="D681" s="95"/>
      <c r="E681" s="45" t="e">
        <f>F681/C681*1000</f>
        <v>#DIV/0!</v>
      </c>
      <c r="F681" s="96">
        <v>2.135</v>
      </c>
      <c r="G681" s="96">
        <v>2.135</v>
      </c>
      <c r="H681" s="97">
        <v>0.051</v>
      </c>
    </row>
    <row r="682" spans="1:8" ht="15.75" customHeight="1" thickBot="1">
      <c r="A682" s="228" t="s">
        <v>170</v>
      </c>
      <c r="B682" s="229" t="s">
        <v>103</v>
      </c>
      <c r="C682" s="230">
        <f>C678+C680</f>
        <v>0</v>
      </c>
      <c r="D682" s="230"/>
      <c r="E682" s="230"/>
      <c r="F682" s="360">
        <f>F678+F680</f>
        <v>2.78</v>
      </c>
      <c r="G682" s="360">
        <f>G678+G680</f>
        <v>2.7159999999999997</v>
      </c>
      <c r="H682" s="299">
        <f>H678+H680</f>
        <v>0.102</v>
      </c>
    </row>
    <row r="683" spans="1:8" ht="15.75" customHeight="1">
      <c r="A683" s="199"/>
      <c r="B683" s="112" t="s">
        <v>50</v>
      </c>
      <c r="C683" s="113"/>
      <c r="D683" s="113"/>
      <c r="E683" s="55" t="s">
        <v>5</v>
      </c>
      <c r="F683" s="114"/>
      <c r="G683" s="114"/>
      <c r="H683" s="115"/>
    </row>
    <row r="684" spans="1:8" ht="15.75" customHeight="1">
      <c r="A684" s="197">
        <v>1</v>
      </c>
      <c r="B684" s="38" t="s">
        <v>205</v>
      </c>
      <c r="C684" s="88">
        <f>SUM(C685:C685)</f>
        <v>0</v>
      </c>
      <c r="D684" s="88"/>
      <c r="E684" s="40" t="e">
        <f>F684/C684*1000</f>
        <v>#DIV/0!</v>
      </c>
      <c r="F684" s="89">
        <f>SUM(F685:F685)</f>
        <v>0.192</v>
      </c>
      <c r="G684" s="89">
        <f>SUM(G685:G685)</f>
        <v>0</v>
      </c>
      <c r="H684" s="90">
        <f>SUM(H685:H685)</f>
        <v>0.192</v>
      </c>
    </row>
    <row r="685" spans="1:8" ht="15.75" customHeight="1" thickBot="1">
      <c r="A685" s="196"/>
      <c r="B685" s="49" t="s">
        <v>87</v>
      </c>
      <c r="C685" s="95"/>
      <c r="D685" s="95"/>
      <c r="E685" s="45" t="e">
        <f>F685/C685*1000</f>
        <v>#DIV/0!</v>
      </c>
      <c r="F685" s="96">
        <v>0.192</v>
      </c>
      <c r="G685" s="96">
        <v>0</v>
      </c>
      <c r="H685" s="97">
        <v>0.192</v>
      </c>
    </row>
    <row r="686" spans="1:8" ht="15.75" customHeight="1" thickBot="1">
      <c r="A686" s="226" t="s">
        <v>170</v>
      </c>
      <c r="B686" s="227" t="s">
        <v>105</v>
      </c>
      <c r="C686" s="398">
        <f>C684</f>
        <v>0</v>
      </c>
      <c r="D686" s="398"/>
      <c r="E686" s="398"/>
      <c r="F686" s="399">
        <f>F684</f>
        <v>0.192</v>
      </c>
      <c r="G686" s="399">
        <f>G684</f>
        <v>0</v>
      </c>
      <c r="H686" s="400">
        <f>H684</f>
        <v>0.192</v>
      </c>
    </row>
    <row r="687" spans="1:8" ht="15.75" customHeight="1">
      <c r="A687" s="199"/>
      <c r="B687" s="112" t="s">
        <v>47</v>
      </c>
      <c r="C687" s="113"/>
      <c r="D687" s="113"/>
      <c r="E687" s="55" t="s">
        <v>5</v>
      </c>
      <c r="F687" s="114"/>
      <c r="G687" s="114"/>
      <c r="H687" s="115"/>
    </row>
    <row r="688" spans="1:8" ht="15.75" customHeight="1">
      <c r="A688" s="197">
        <v>1</v>
      </c>
      <c r="B688" s="38" t="s">
        <v>127</v>
      </c>
      <c r="C688" s="88">
        <f>SUM(C689:C689)</f>
        <v>0</v>
      </c>
      <c r="D688" s="88"/>
      <c r="E688" s="40" t="e">
        <f>F688/C688*1000</f>
        <v>#DIV/0!</v>
      </c>
      <c r="F688" s="89">
        <f>SUM(F689:F689)</f>
        <v>2.397</v>
      </c>
      <c r="G688" s="89">
        <f>SUM(G689:G689)</f>
        <v>2.397</v>
      </c>
      <c r="H688" s="90">
        <f>SUM(H689:H689)</f>
        <v>0</v>
      </c>
    </row>
    <row r="689" spans="1:8" ht="15.75" customHeight="1" thickBot="1">
      <c r="A689" s="196"/>
      <c r="B689" s="49" t="s">
        <v>87</v>
      </c>
      <c r="C689" s="95"/>
      <c r="D689" s="95"/>
      <c r="E689" s="45" t="e">
        <f>F689/C689*1000</f>
        <v>#DIV/0!</v>
      </c>
      <c r="F689" s="96">
        <v>2.397</v>
      </c>
      <c r="G689" s="96">
        <v>2.397</v>
      </c>
      <c r="H689" s="97">
        <v>0</v>
      </c>
    </row>
    <row r="690" spans="1:8" ht="15.75" customHeight="1" thickBot="1">
      <c r="A690" s="231" t="s">
        <v>170</v>
      </c>
      <c r="B690" s="232" t="s">
        <v>104</v>
      </c>
      <c r="C690" s="233">
        <f>C688</f>
        <v>0</v>
      </c>
      <c r="D690" s="233"/>
      <c r="E690" s="233"/>
      <c r="F690" s="233">
        <f>F688</f>
        <v>2.397</v>
      </c>
      <c r="G690" s="233">
        <f>G688</f>
        <v>2.397</v>
      </c>
      <c r="H690" s="234">
        <f>H688</f>
        <v>0</v>
      </c>
    </row>
    <row r="691" spans="1:8" s="7" customFormat="1" ht="18" customHeight="1" thickBot="1">
      <c r="A691" s="221" t="s">
        <v>170</v>
      </c>
      <c r="B691" s="468" t="s">
        <v>186</v>
      </c>
      <c r="C691" s="329">
        <f>C682+C686+C690</f>
        <v>0</v>
      </c>
      <c r="D691" s="329"/>
      <c r="E691" s="329"/>
      <c r="F691" s="329">
        <f>F682+F686+F690</f>
        <v>5.369</v>
      </c>
      <c r="G691" s="329">
        <f>G682+G686+G690</f>
        <v>5.1129999999999995</v>
      </c>
      <c r="H691" s="330">
        <f>H682+H686+H690</f>
        <v>0.294</v>
      </c>
    </row>
    <row r="692" spans="1:8" ht="15.75" customHeight="1">
      <c r="A692" s="202" t="s">
        <v>185</v>
      </c>
      <c r="B692" s="125" t="s">
        <v>130</v>
      </c>
      <c r="C692" s="118"/>
      <c r="D692" s="118"/>
      <c r="E692" s="126"/>
      <c r="F692" s="119"/>
      <c r="G692" s="119"/>
      <c r="H692" s="120"/>
    </row>
    <row r="693" spans="1:8" ht="15.75" customHeight="1">
      <c r="A693" s="203"/>
      <c r="B693" s="128" t="s">
        <v>49</v>
      </c>
      <c r="C693" s="129"/>
      <c r="D693" s="129"/>
      <c r="E693" s="130"/>
      <c r="F693" s="131"/>
      <c r="G693" s="131"/>
      <c r="H693" s="132"/>
    </row>
    <row r="694" spans="1:8" ht="15.75" customHeight="1">
      <c r="A694" s="197">
        <v>1</v>
      </c>
      <c r="B694" s="38" t="s">
        <v>45</v>
      </c>
      <c r="C694" s="88">
        <f>SUM(C695:C695)</f>
        <v>0</v>
      </c>
      <c r="D694" s="88"/>
      <c r="E694" s="40" t="e">
        <f>F694/C694*1000</f>
        <v>#DIV/0!</v>
      </c>
      <c r="F694" s="89">
        <f>SUM(F695:F695)</f>
        <v>0.503</v>
      </c>
      <c r="G694" s="89">
        <f>SUM(G695:G695)</f>
        <v>0.503</v>
      </c>
      <c r="H694" s="90">
        <f>SUM(H695:H695)</f>
        <v>0</v>
      </c>
    </row>
    <row r="695" spans="1:8" ht="15.75" customHeight="1" thickBot="1">
      <c r="A695" s="196"/>
      <c r="B695" s="49" t="s">
        <v>87</v>
      </c>
      <c r="C695" s="95"/>
      <c r="D695" s="95"/>
      <c r="E695" s="45" t="e">
        <f>F695/C695*1000</f>
        <v>#DIV/0!</v>
      </c>
      <c r="F695" s="96">
        <v>0.503</v>
      </c>
      <c r="G695" s="96">
        <v>0.503</v>
      </c>
      <c r="H695" s="97">
        <v>0</v>
      </c>
    </row>
    <row r="696" spans="1:8" ht="15.75" customHeight="1" thickBot="1">
      <c r="A696" s="228" t="s">
        <v>187</v>
      </c>
      <c r="B696" s="229" t="s">
        <v>103</v>
      </c>
      <c r="C696" s="230">
        <f>C694</f>
        <v>0</v>
      </c>
      <c r="D696" s="230"/>
      <c r="E696" s="230"/>
      <c r="F696" s="360">
        <f>F694</f>
        <v>0.503</v>
      </c>
      <c r="G696" s="360">
        <f>G694</f>
        <v>0.503</v>
      </c>
      <c r="H696" s="401">
        <f>H694</f>
        <v>0</v>
      </c>
    </row>
    <row r="697" spans="1:8" ht="15.75" customHeight="1" thickBot="1">
      <c r="A697" s="199"/>
      <c r="B697" s="112" t="s">
        <v>50</v>
      </c>
      <c r="C697" s="113"/>
      <c r="D697" s="113"/>
      <c r="E697" s="55"/>
      <c r="F697" s="114"/>
      <c r="G697" s="114"/>
      <c r="H697" s="115"/>
    </row>
    <row r="698" spans="1:8" ht="15.75" customHeight="1" thickBot="1">
      <c r="A698" s="236" t="s">
        <v>187</v>
      </c>
      <c r="B698" s="237" t="s">
        <v>105</v>
      </c>
      <c r="C698" s="238">
        <v>0</v>
      </c>
      <c r="D698" s="238"/>
      <c r="E698" s="238"/>
      <c r="F698" s="246">
        <v>0</v>
      </c>
      <c r="G698" s="246">
        <v>0</v>
      </c>
      <c r="H698" s="300">
        <v>0</v>
      </c>
    </row>
    <row r="699" spans="1:8" ht="15.75" customHeight="1" thickBot="1">
      <c r="A699" s="205"/>
      <c r="B699" s="133" t="s">
        <v>47</v>
      </c>
      <c r="C699" s="134"/>
      <c r="D699" s="134"/>
      <c r="E699" s="135"/>
      <c r="F699" s="136"/>
      <c r="G699" s="136"/>
      <c r="H699" s="137"/>
    </row>
    <row r="700" spans="1:8" ht="15.75" customHeight="1" thickBot="1">
      <c r="A700" s="231" t="s">
        <v>187</v>
      </c>
      <c r="B700" s="232" t="s">
        <v>104</v>
      </c>
      <c r="C700" s="239"/>
      <c r="D700" s="239"/>
      <c r="E700" s="239"/>
      <c r="F700" s="233">
        <v>0</v>
      </c>
      <c r="G700" s="233">
        <v>0</v>
      </c>
      <c r="H700" s="234">
        <v>0</v>
      </c>
    </row>
    <row r="701" spans="1:8" ht="15.75" customHeight="1" thickBot="1">
      <c r="A701" s="266" t="s">
        <v>187</v>
      </c>
      <c r="B701" s="267" t="s">
        <v>131</v>
      </c>
      <c r="C701" s="249"/>
      <c r="D701" s="249"/>
      <c r="E701" s="249"/>
      <c r="F701" s="250">
        <f>F700+F698+F696</f>
        <v>0.503</v>
      </c>
      <c r="G701" s="250">
        <f>G700+G698+G696</f>
        <v>0.503</v>
      </c>
      <c r="H701" s="251">
        <f>H700+H698+H696</f>
        <v>0</v>
      </c>
    </row>
    <row r="702" spans="1:8" ht="15.75" customHeight="1">
      <c r="A702" s="206" t="s">
        <v>136</v>
      </c>
      <c r="B702" s="175" t="s">
        <v>132</v>
      </c>
      <c r="C702" s="118"/>
      <c r="D702" s="118"/>
      <c r="E702" s="126"/>
      <c r="F702" s="119"/>
      <c r="G702" s="119"/>
      <c r="H702" s="120"/>
    </row>
    <row r="703" spans="1:8" ht="15.75" customHeight="1">
      <c r="A703" s="194"/>
      <c r="B703" s="84" t="s">
        <v>49</v>
      </c>
      <c r="C703" s="85"/>
      <c r="D703" s="85"/>
      <c r="E703" s="69"/>
      <c r="F703" s="86"/>
      <c r="G703" s="86"/>
      <c r="H703" s="87"/>
    </row>
    <row r="704" spans="1:8" ht="15.75" customHeight="1">
      <c r="A704" s="201">
        <v>1</v>
      </c>
      <c r="B704" s="98" t="s">
        <v>46</v>
      </c>
      <c r="C704" s="99"/>
      <c r="D704" s="99"/>
      <c r="E704" s="70" t="e">
        <f>F704/C704*1000</f>
        <v>#DIV/0!</v>
      </c>
      <c r="F704" s="100">
        <f>SUM(F705:F705)</f>
        <v>0.85</v>
      </c>
      <c r="G704" s="100">
        <f>SUM(G705:G705)</f>
        <v>0.85</v>
      </c>
      <c r="H704" s="101">
        <f>SUM(H705:H705)</f>
        <v>0</v>
      </c>
    </row>
    <row r="705" spans="1:9" ht="15.75" customHeight="1">
      <c r="A705" s="195"/>
      <c r="B705" s="29" t="s">
        <v>85</v>
      </c>
      <c r="C705" s="91">
        <v>250</v>
      </c>
      <c r="D705" s="91"/>
      <c r="E705" s="31">
        <f>F705/C705*1000</f>
        <v>3.4</v>
      </c>
      <c r="F705" s="92">
        <v>0.85</v>
      </c>
      <c r="G705" s="92">
        <v>0.85</v>
      </c>
      <c r="H705" s="93"/>
      <c r="I705" s="94"/>
    </row>
    <row r="706" spans="1:8" ht="15.75" customHeight="1">
      <c r="A706" s="240" t="s">
        <v>136</v>
      </c>
      <c r="B706" s="241" t="s">
        <v>103</v>
      </c>
      <c r="C706" s="242"/>
      <c r="D706" s="242"/>
      <c r="E706" s="242"/>
      <c r="F706" s="243">
        <f>F704</f>
        <v>0.85</v>
      </c>
      <c r="G706" s="243">
        <f>G704</f>
        <v>0.85</v>
      </c>
      <c r="H706" s="244">
        <f>H704</f>
        <v>0</v>
      </c>
    </row>
    <row r="707" spans="1:8" ht="15.75" customHeight="1">
      <c r="A707" s="199"/>
      <c r="B707" s="112" t="s">
        <v>50</v>
      </c>
      <c r="C707" s="113"/>
      <c r="D707" s="113"/>
      <c r="E707" s="55"/>
      <c r="F707" s="114"/>
      <c r="G707" s="114"/>
      <c r="H707" s="115"/>
    </row>
    <row r="708" spans="1:8" ht="15.75" customHeight="1">
      <c r="A708" s="121">
        <v>1</v>
      </c>
      <c r="B708" s="102" t="s">
        <v>23</v>
      </c>
      <c r="C708" s="88"/>
      <c r="D708" s="88"/>
      <c r="E708" s="40"/>
      <c r="F708" s="89">
        <f>SUM(F709:F709)</f>
        <v>0.008</v>
      </c>
      <c r="G708" s="89">
        <f>SUM(G709:G709)</f>
        <v>0.008</v>
      </c>
      <c r="H708" s="90">
        <f>SUM(H709:H709)</f>
        <v>0</v>
      </c>
    </row>
    <row r="709" spans="1:8" ht="15.75" customHeight="1" thickBot="1">
      <c r="A709" s="280"/>
      <c r="B709" s="281" t="s">
        <v>85</v>
      </c>
      <c r="C709" s="113">
        <v>93</v>
      </c>
      <c r="D709" s="113"/>
      <c r="E709" s="55"/>
      <c r="F709" s="114">
        <v>0.008</v>
      </c>
      <c r="G709" s="114">
        <v>0.008</v>
      </c>
      <c r="H709" s="115"/>
    </row>
    <row r="710" spans="1:8" ht="15.75" customHeight="1" thickBot="1">
      <c r="A710" s="236" t="s">
        <v>136</v>
      </c>
      <c r="B710" s="237" t="s">
        <v>105</v>
      </c>
      <c r="C710" s="245"/>
      <c r="D710" s="245"/>
      <c r="E710" s="245"/>
      <c r="F710" s="246">
        <f>F708</f>
        <v>0.008</v>
      </c>
      <c r="G710" s="246">
        <f>G708</f>
        <v>0.008</v>
      </c>
      <c r="H710" s="300">
        <f>H708</f>
        <v>0</v>
      </c>
    </row>
    <row r="711" spans="1:8" ht="15.75" customHeight="1" thickBot="1">
      <c r="A711" s="205"/>
      <c r="B711" s="133" t="s">
        <v>47</v>
      </c>
      <c r="C711" s="134"/>
      <c r="D711" s="134"/>
      <c r="E711" s="135"/>
      <c r="F711" s="136"/>
      <c r="G711" s="136"/>
      <c r="H711" s="137"/>
    </row>
    <row r="712" spans="1:8" ht="15.75" customHeight="1" thickBot="1">
      <c r="A712" s="231" t="s">
        <v>136</v>
      </c>
      <c r="B712" s="232" t="s">
        <v>104</v>
      </c>
      <c r="C712" s="239"/>
      <c r="D712" s="239"/>
      <c r="E712" s="239"/>
      <c r="F712" s="233">
        <v>0</v>
      </c>
      <c r="G712" s="233">
        <v>0</v>
      </c>
      <c r="H712" s="234">
        <v>0</v>
      </c>
    </row>
    <row r="713" spans="1:8" ht="15.75" customHeight="1" thickBot="1">
      <c r="A713" s="247" t="s">
        <v>136</v>
      </c>
      <c r="B713" s="248" t="s">
        <v>134</v>
      </c>
      <c r="C713" s="249"/>
      <c r="D713" s="249"/>
      <c r="E713" s="249"/>
      <c r="F713" s="250">
        <f>F706+F710+F712</f>
        <v>0.858</v>
      </c>
      <c r="G713" s="250">
        <f>G706+G710+G712</f>
        <v>0.858</v>
      </c>
      <c r="H713" s="251">
        <f>H706+H710+H712</f>
        <v>0</v>
      </c>
    </row>
    <row r="714" spans="1:8" ht="15.75" customHeight="1">
      <c r="A714" s="207" t="s">
        <v>158</v>
      </c>
      <c r="B714" s="175" t="s">
        <v>141</v>
      </c>
      <c r="C714" s="140"/>
      <c r="D714" s="140"/>
      <c r="E714" s="141"/>
      <c r="F714" s="142"/>
      <c r="G714" s="142"/>
      <c r="H714" s="143"/>
    </row>
    <row r="715" spans="1:8" s="64" customFormat="1" ht="15.75" customHeight="1">
      <c r="A715" s="208"/>
      <c r="B715" s="144" t="s">
        <v>49</v>
      </c>
      <c r="C715" s="124"/>
      <c r="D715" s="124"/>
      <c r="E715" s="145"/>
      <c r="F715" s="146"/>
      <c r="G715" s="146"/>
      <c r="H715" s="147"/>
    </row>
    <row r="716" spans="1:8" ht="15.75" customHeight="1">
      <c r="A716" s="197">
        <v>1</v>
      </c>
      <c r="B716" s="148" t="s">
        <v>90</v>
      </c>
      <c r="C716" s="104"/>
      <c r="D716" s="104"/>
      <c r="E716" s="104"/>
      <c r="F716" s="116">
        <f>SUM(F717:F717)</f>
        <v>0.34</v>
      </c>
      <c r="G716" s="116">
        <f>SUM(G717:G717)</f>
        <v>0.34</v>
      </c>
      <c r="H716" s="117">
        <f>SUM(H717:H717)</f>
        <v>0</v>
      </c>
    </row>
    <row r="717" spans="1:8" ht="15.75" customHeight="1" thickBot="1">
      <c r="A717" s="204"/>
      <c r="B717" s="149" t="s">
        <v>85</v>
      </c>
      <c r="C717" s="105">
        <v>19</v>
      </c>
      <c r="D717" s="105"/>
      <c r="E717" s="106"/>
      <c r="F717" s="107">
        <v>0.34</v>
      </c>
      <c r="G717" s="107">
        <v>0.34</v>
      </c>
      <c r="H717" s="108"/>
    </row>
    <row r="718" spans="1:8" ht="15.75" customHeight="1" thickBot="1">
      <c r="A718" s="252" t="s">
        <v>158</v>
      </c>
      <c r="B718" s="253" t="s">
        <v>103</v>
      </c>
      <c r="C718" s="254"/>
      <c r="D718" s="254"/>
      <c r="E718" s="254"/>
      <c r="F718" s="255">
        <f>F716</f>
        <v>0.34</v>
      </c>
      <c r="G718" s="255">
        <f>G716</f>
        <v>0.34</v>
      </c>
      <c r="H718" s="265">
        <f>H716</f>
        <v>0</v>
      </c>
    </row>
    <row r="719" spans="1:8" s="64" customFormat="1" ht="15.75" customHeight="1" thickBot="1">
      <c r="A719" s="209"/>
      <c r="B719" s="151" t="s">
        <v>50</v>
      </c>
      <c r="C719" s="140"/>
      <c r="D719" s="140"/>
      <c r="E719" s="152"/>
      <c r="F719" s="142"/>
      <c r="G719" s="142"/>
      <c r="H719" s="143"/>
    </row>
    <row r="720" spans="1:8" ht="15.75" customHeight="1" thickBot="1">
      <c r="A720" s="256" t="s">
        <v>158</v>
      </c>
      <c r="B720" s="257" t="s">
        <v>105</v>
      </c>
      <c r="C720" s="258"/>
      <c r="D720" s="258"/>
      <c r="E720" s="258"/>
      <c r="F720" s="259">
        <v>0</v>
      </c>
      <c r="G720" s="259">
        <v>0</v>
      </c>
      <c r="H720" s="301">
        <v>0</v>
      </c>
    </row>
    <row r="721" spans="1:8" ht="15.75" customHeight="1" thickBot="1">
      <c r="A721" s="202"/>
      <c r="B721" s="125" t="s">
        <v>47</v>
      </c>
      <c r="C721" s="118"/>
      <c r="D721" s="118"/>
      <c r="E721" s="126"/>
      <c r="F721" s="119"/>
      <c r="G721" s="119"/>
      <c r="H721" s="153"/>
    </row>
    <row r="722" spans="1:8" ht="15.75" customHeight="1" thickBot="1">
      <c r="A722" s="260" t="s">
        <v>158</v>
      </c>
      <c r="B722" s="261" t="s">
        <v>104</v>
      </c>
      <c r="C722" s="262"/>
      <c r="D722" s="262"/>
      <c r="E722" s="262"/>
      <c r="F722" s="263">
        <v>0</v>
      </c>
      <c r="G722" s="263">
        <v>0</v>
      </c>
      <c r="H722" s="264">
        <v>0</v>
      </c>
    </row>
    <row r="723" spans="1:8" ht="15.75" customHeight="1" thickBot="1">
      <c r="A723" s="266" t="s">
        <v>158</v>
      </c>
      <c r="B723" s="267" t="s">
        <v>142</v>
      </c>
      <c r="C723" s="249"/>
      <c r="D723" s="249"/>
      <c r="E723" s="249"/>
      <c r="F723" s="250">
        <f>F718+F720+F722</f>
        <v>0.34</v>
      </c>
      <c r="G723" s="250">
        <f>G718+G720+G722</f>
        <v>0.34</v>
      </c>
      <c r="H723" s="251">
        <f>H718+H720+H722</f>
        <v>0</v>
      </c>
    </row>
    <row r="724" spans="1:8" ht="15.75" customHeight="1">
      <c r="A724" s="209" t="s">
        <v>151</v>
      </c>
      <c r="B724" s="151" t="s">
        <v>152</v>
      </c>
      <c r="C724" s="154"/>
      <c r="D724" s="154"/>
      <c r="E724" s="152"/>
      <c r="F724" s="155"/>
      <c r="G724" s="155"/>
      <c r="H724" s="156"/>
    </row>
    <row r="725" spans="1:8" ht="15.75" customHeight="1">
      <c r="A725" s="203"/>
      <c r="B725" s="128" t="s">
        <v>91</v>
      </c>
      <c r="C725" s="129"/>
      <c r="D725" s="129"/>
      <c r="E725" s="130"/>
      <c r="F725" s="131"/>
      <c r="G725" s="131"/>
      <c r="H725" s="132"/>
    </row>
    <row r="726" spans="1:8" ht="15.75" customHeight="1">
      <c r="A726" s="197">
        <v>1</v>
      </c>
      <c r="B726" s="148" t="s">
        <v>18</v>
      </c>
      <c r="C726" s="104"/>
      <c r="D726" s="104"/>
      <c r="E726" s="104"/>
      <c r="F726" s="116">
        <f>SUM(F727:F727)</f>
        <v>0.07</v>
      </c>
      <c r="G726" s="116">
        <f>SUM(G727:G727)</f>
        <v>0</v>
      </c>
      <c r="H726" s="117">
        <f>SUM(H727:H727)</f>
        <v>0</v>
      </c>
    </row>
    <row r="727" spans="1:8" ht="15.75" customHeight="1" thickBot="1">
      <c r="A727" s="200"/>
      <c r="B727" s="150" t="s">
        <v>88</v>
      </c>
      <c r="C727" s="109">
        <v>35</v>
      </c>
      <c r="D727" s="109"/>
      <c r="E727" s="122"/>
      <c r="F727" s="110">
        <v>0.07</v>
      </c>
      <c r="G727" s="110"/>
      <c r="H727" s="111"/>
    </row>
    <row r="728" spans="1:8" ht="15.75" customHeight="1" thickBot="1">
      <c r="A728" s="252" t="s">
        <v>151</v>
      </c>
      <c r="B728" s="253" t="s">
        <v>103</v>
      </c>
      <c r="C728" s="254"/>
      <c r="D728" s="254"/>
      <c r="E728" s="254"/>
      <c r="F728" s="255">
        <f>F726</f>
        <v>0.07</v>
      </c>
      <c r="G728" s="255">
        <f>G726</f>
        <v>0</v>
      </c>
      <c r="H728" s="265">
        <f>H726</f>
        <v>0</v>
      </c>
    </row>
    <row r="729" spans="1:8" ht="15.75" customHeight="1" thickBot="1">
      <c r="A729" s="209"/>
      <c r="B729" s="151" t="s">
        <v>50</v>
      </c>
      <c r="C729" s="154"/>
      <c r="D729" s="154"/>
      <c r="E729" s="152"/>
      <c r="F729" s="155"/>
      <c r="G729" s="155"/>
      <c r="H729" s="156"/>
    </row>
    <row r="730" spans="1:8" s="64" customFormat="1" ht="15.75" customHeight="1" thickBot="1">
      <c r="A730" s="256" t="s">
        <v>151</v>
      </c>
      <c r="B730" s="257" t="s">
        <v>105</v>
      </c>
      <c r="C730" s="258"/>
      <c r="D730" s="258"/>
      <c r="E730" s="258"/>
      <c r="F730" s="259">
        <v>0</v>
      </c>
      <c r="G730" s="259">
        <v>0</v>
      </c>
      <c r="H730" s="301">
        <v>0</v>
      </c>
    </row>
    <row r="731" spans="1:8" ht="15.75" customHeight="1" thickBot="1">
      <c r="A731" s="209"/>
      <c r="B731" s="151" t="s">
        <v>47</v>
      </c>
      <c r="C731" s="154"/>
      <c r="D731" s="154"/>
      <c r="E731" s="152"/>
      <c r="F731" s="155"/>
      <c r="G731" s="155"/>
      <c r="H731" s="156"/>
    </row>
    <row r="732" spans="1:8" ht="15.75" customHeight="1" thickBot="1">
      <c r="A732" s="260" t="s">
        <v>151</v>
      </c>
      <c r="B732" s="261" t="s">
        <v>104</v>
      </c>
      <c r="C732" s="262"/>
      <c r="D732" s="262"/>
      <c r="E732" s="262"/>
      <c r="F732" s="263">
        <v>0</v>
      </c>
      <c r="G732" s="263">
        <v>0</v>
      </c>
      <c r="H732" s="264">
        <v>0</v>
      </c>
    </row>
    <row r="733" spans="1:8" ht="15.75" customHeight="1" thickBot="1">
      <c r="A733" s="266" t="s">
        <v>151</v>
      </c>
      <c r="B733" s="267" t="s">
        <v>153</v>
      </c>
      <c r="C733" s="268"/>
      <c r="D733" s="268"/>
      <c r="E733" s="268"/>
      <c r="F733" s="250">
        <f>F728+F730+F732</f>
        <v>0.07</v>
      </c>
      <c r="G733" s="250">
        <f>G728+G730+G732</f>
        <v>0</v>
      </c>
      <c r="H733" s="251">
        <f>H728+H730+H732</f>
        <v>0</v>
      </c>
    </row>
    <row r="734" spans="1:8" ht="15.75" customHeight="1">
      <c r="A734" s="209" t="s">
        <v>159</v>
      </c>
      <c r="B734" s="151" t="s">
        <v>160</v>
      </c>
      <c r="C734" s="154"/>
      <c r="D734" s="154"/>
      <c r="E734" s="152"/>
      <c r="F734" s="155"/>
      <c r="G734" s="155"/>
      <c r="H734" s="156"/>
    </row>
    <row r="735" spans="1:8" ht="15.75" customHeight="1" thickBot="1">
      <c r="A735" s="203"/>
      <c r="B735" s="128" t="s">
        <v>91</v>
      </c>
      <c r="C735" s="129"/>
      <c r="D735" s="129"/>
      <c r="E735" s="362"/>
      <c r="F735" s="131"/>
      <c r="G735" s="131"/>
      <c r="H735" s="132"/>
    </row>
    <row r="736" spans="1:8" ht="15.75" customHeight="1" thickBot="1">
      <c r="A736" s="252" t="s">
        <v>159</v>
      </c>
      <c r="B736" s="253" t="s">
        <v>103</v>
      </c>
      <c r="C736" s="254"/>
      <c r="D736" s="254"/>
      <c r="E736" s="363"/>
      <c r="F736" s="255">
        <v>0</v>
      </c>
      <c r="G736" s="255">
        <v>0</v>
      </c>
      <c r="H736" s="265">
        <v>0</v>
      </c>
    </row>
    <row r="737" spans="1:8" ht="15.75" customHeight="1" thickBot="1">
      <c r="A737" s="256" t="s">
        <v>159</v>
      </c>
      <c r="B737" s="257" t="s">
        <v>105</v>
      </c>
      <c r="C737" s="258"/>
      <c r="D737" s="258"/>
      <c r="E737" s="364"/>
      <c r="F737" s="259">
        <v>0</v>
      </c>
      <c r="G737" s="259">
        <v>0</v>
      </c>
      <c r="H737" s="301">
        <v>0</v>
      </c>
    </row>
    <row r="738" spans="1:8" ht="15.75" customHeight="1" thickBot="1">
      <c r="A738" s="202"/>
      <c r="B738" s="125" t="s">
        <v>47</v>
      </c>
      <c r="C738" s="118"/>
      <c r="D738" s="118"/>
      <c r="E738" s="126"/>
      <c r="F738" s="119"/>
      <c r="G738" s="119"/>
      <c r="H738" s="120"/>
    </row>
    <row r="739" spans="1:8" ht="15.75" customHeight="1" thickBot="1">
      <c r="A739" s="260" t="s">
        <v>159</v>
      </c>
      <c r="B739" s="261" t="s">
        <v>104</v>
      </c>
      <c r="C739" s="262"/>
      <c r="D739" s="262"/>
      <c r="E739" s="262"/>
      <c r="F739" s="263">
        <v>0</v>
      </c>
      <c r="G739" s="263">
        <v>0</v>
      </c>
      <c r="H739" s="264">
        <v>0</v>
      </c>
    </row>
    <row r="740" spans="1:8" ht="15.75" customHeight="1" thickBot="1">
      <c r="A740" s="266" t="s">
        <v>159</v>
      </c>
      <c r="B740" s="267" t="s">
        <v>161</v>
      </c>
      <c r="C740" s="249"/>
      <c r="D740" s="249"/>
      <c r="E740" s="249"/>
      <c r="F740" s="250">
        <f>F736+F737+F739</f>
        <v>0</v>
      </c>
      <c r="G740" s="250">
        <f>G736+G737+G739</f>
        <v>0</v>
      </c>
      <c r="H740" s="251">
        <f>H736+H737+H739</f>
        <v>0</v>
      </c>
    </row>
    <row r="741" spans="1:8" ht="15.75" customHeight="1">
      <c r="A741" s="209" t="s">
        <v>171</v>
      </c>
      <c r="B741" s="151" t="s">
        <v>172</v>
      </c>
      <c r="C741" s="154"/>
      <c r="D741" s="154"/>
      <c r="E741" s="152"/>
      <c r="F741" s="155"/>
      <c r="G741" s="155"/>
      <c r="H741" s="156"/>
    </row>
    <row r="742" spans="1:8" ht="15.75" customHeight="1" thickBot="1">
      <c r="A742" s="203" t="s">
        <v>171</v>
      </c>
      <c r="B742" s="128" t="s">
        <v>91</v>
      </c>
      <c r="C742" s="129"/>
      <c r="D742" s="129"/>
      <c r="E742" s="130"/>
      <c r="F742" s="131"/>
      <c r="G742" s="131"/>
      <c r="H742" s="132"/>
    </row>
    <row r="743" spans="1:8" ht="15.75" customHeight="1" thickBot="1">
      <c r="A743" s="252" t="s">
        <v>171</v>
      </c>
      <c r="B743" s="253" t="s">
        <v>103</v>
      </c>
      <c r="C743" s="254"/>
      <c r="D743" s="254"/>
      <c r="E743" s="254"/>
      <c r="F743" s="255">
        <v>0</v>
      </c>
      <c r="G743" s="255">
        <v>0</v>
      </c>
      <c r="H743" s="265">
        <v>0</v>
      </c>
    </row>
    <row r="744" spans="1:8" ht="15.75" customHeight="1" thickBot="1">
      <c r="A744" s="209" t="s">
        <v>171</v>
      </c>
      <c r="B744" s="151" t="s">
        <v>50</v>
      </c>
      <c r="C744" s="154"/>
      <c r="D744" s="154"/>
      <c r="E744" s="152"/>
      <c r="F744" s="155"/>
      <c r="G744" s="155"/>
      <c r="H744" s="156"/>
    </row>
    <row r="745" spans="1:8" ht="15.75" customHeight="1" thickBot="1">
      <c r="A745" s="256" t="s">
        <v>171</v>
      </c>
      <c r="B745" s="257" t="s">
        <v>105</v>
      </c>
      <c r="C745" s="258"/>
      <c r="D745" s="258"/>
      <c r="E745" s="365"/>
      <c r="F745" s="259">
        <v>0</v>
      </c>
      <c r="G745" s="259">
        <v>0</v>
      </c>
      <c r="H745" s="301">
        <v>0</v>
      </c>
    </row>
    <row r="746" spans="1:8" ht="15.75" customHeight="1" thickBot="1">
      <c r="A746" s="209" t="s">
        <v>171</v>
      </c>
      <c r="B746" s="151" t="s">
        <v>47</v>
      </c>
      <c r="C746" s="154"/>
      <c r="D746" s="154"/>
      <c r="E746" s="152"/>
      <c r="F746" s="155"/>
      <c r="G746" s="155"/>
      <c r="H746" s="156"/>
    </row>
    <row r="747" spans="1:8" ht="15.75" customHeight="1" thickBot="1">
      <c r="A747" s="260" t="s">
        <v>171</v>
      </c>
      <c r="B747" s="261" t="s">
        <v>104</v>
      </c>
      <c r="C747" s="262"/>
      <c r="D747" s="262"/>
      <c r="E747" s="262"/>
      <c r="F747" s="263">
        <v>0</v>
      </c>
      <c r="G747" s="263">
        <v>0</v>
      </c>
      <c r="H747" s="264">
        <v>0</v>
      </c>
    </row>
    <row r="748" spans="1:8" ht="15.75" customHeight="1" thickBot="1">
      <c r="A748" s="266" t="s">
        <v>171</v>
      </c>
      <c r="B748" s="267" t="s">
        <v>173</v>
      </c>
      <c r="C748" s="249"/>
      <c r="D748" s="249"/>
      <c r="E748" s="249"/>
      <c r="F748" s="250">
        <f>F743+F745+F747</f>
        <v>0</v>
      </c>
      <c r="G748" s="250">
        <f>G743+G745+G747</f>
        <v>0</v>
      </c>
      <c r="H748" s="251">
        <f>H743+H745+H747</f>
        <v>0</v>
      </c>
    </row>
    <row r="749" spans="1:8" ht="15.75" customHeight="1">
      <c r="A749" s="209" t="s">
        <v>188</v>
      </c>
      <c r="B749" s="151" t="s">
        <v>189</v>
      </c>
      <c r="C749" s="140"/>
      <c r="D749" s="140"/>
      <c r="E749" s="141"/>
      <c r="F749" s="142"/>
      <c r="G749" s="142"/>
      <c r="H749" s="143"/>
    </row>
    <row r="750" spans="1:8" ht="15.75" customHeight="1">
      <c r="A750" s="203"/>
      <c r="B750" s="128" t="s">
        <v>91</v>
      </c>
      <c r="C750" s="129"/>
      <c r="D750" s="129"/>
      <c r="E750" s="130"/>
      <c r="F750" s="131"/>
      <c r="G750" s="131"/>
      <c r="H750" s="132"/>
    </row>
    <row r="751" spans="1:8" ht="15.75" customHeight="1">
      <c r="A751" s="197">
        <v>1</v>
      </c>
      <c r="B751" s="148" t="s">
        <v>93</v>
      </c>
      <c r="C751" s="104">
        <f>SUM(C752:C752)</f>
        <v>8</v>
      </c>
      <c r="D751" s="104"/>
      <c r="E751" s="104"/>
      <c r="F751" s="116">
        <f>SUM(F752:F752)</f>
        <v>0.024</v>
      </c>
      <c r="G751" s="116">
        <f>SUM(G752:G752)</f>
        <v>0</v>
      </c>
      <c r="H751" s="117">
        <f>SUM(H752:H752)</f>
        <v>0</v>
      </c>
    </row>
    <row r="752" spans="1:8" ht="15.75" customHeight="1" thickBot="1">
      <c r="A752" s="200"/>
      <c r="B752" s="150" t="s">
        <v>88</v>
      </c>
      <c r="C752" s="109">
        <v>8</v>
      </c>
      <c r="D752" s="109"/>
      <c r="E752" s="122"/>
      <c r="F752" s="110">
        <v>0.024</v>
      </c>
      <c r="G752" s="110"/>
      <c r="H752" s="111"/>
    </row>
    <row r="753" spans="1:8" s="64" customFormat="1" ht="15.75" customHeight="1" thickBot="1">
      <c r="A753" s="252" t="s">
        <v>188</v>
      </c>
      <c r="B753" s="253" t="s">
        <v>103</v>
      </c>
      <c r="C753" s="254">
        <f>C751</f>
        <v>8</v>
      </c>
      <c r="D753" s="254"/>
      <c r="E753" s="254"/>
      <c r="F753" s="255">
        <f>F751</f>
        <v>0.024</v>
      </c>
      <c r="G753" s="255">
        <f>G751</f>
        <v>0</v>
      </c>
      <c r="H753" s="265">
        <f>H751</f>
        <v>0</v>
      </c>
    </row>
    <row r="754" spans="1:8" ht="15.75" customHeight="1" thickBot="1">
      <c r="A754" s="266" t="s">
        <v>188</v>
      </c>
      <c r="B754" s="267" t="s">
        <v>190</v>
      </c>
      <c r="C754" s="249"/>
      <c r="D754" s="249"/>
      <c r="E754" s="269"/>
      <c r="F754" s="250">
        <f>F753</f>
        <v>0.024</v>
      </c>
      <c r="G754" s="250">
        <f>G753</f>
        <v>0</v>
      </c>
      <c r="H754" s="251">
        <f>H753</f>
        <v>0</v>
      </c>
    </row>
    <row r="755" spans="1:8" ht="15.75" customHeight="1">
      <c r="A755" s="499" t="s">
        <v>78</v>
      </c>
      <c r="B755" s="500"/>
      <c r="C755" s="500"/>
      <c r="D755" s="500"/>
      <c r="E755" s="500"/>
      <c r="F755" s="500"/>
      <c r="G755" s="500"/>
      <c r="H755" s="501"/>
    </row>
    <row r="756" spans="1:8" ht="15.75" customHeight="1">
      <c r="A756" s="127" t="s">
        <v>149</v>
      </c>
      <c r="B756" s="383" t="s">
        <v>7</v>
      </c>
      <c r="C756" s="270"/>
      <c r="D756" s="270"/>
      <c r="E756" s="270"/>
      <c r="F756" s="270"/>
      <c r="G756" s="270"/>
      <c r="H756" s="271"/>
    </row>
    <row r="757" spans="1:8" ht="15.75" customHeight="1">
      <c r="A757" s="127"/>
      <c r="B757" s="383" t="s">
        <v>49</v>
      </c>
      <c r="C757" s="270"/>
      <c r="D757" s="270"/>
      <c r="E757" s="270"/>
      <c r="F757" s="270"/>
      <c r="G757" s="270"/>
      <c r="H757" s="271"/>
    </row>
    <row r="758" spans="1:8" ht="15.75" customHeight="1">
      <c r="A758" s="103">
        <v>1</v>
      </c>
      <c r="B758" s="272" t="s">
        <v>206</v>
      </c>
      <c r="C758" s="273">
        <f>SUM(C759)</f>
        <v>240</v>
      </c>
      <c r="D758" s="273">
        <f>SUM(D759)</f>
        <v>0</v>
      </c>
      <c r="E758" s="273">
        <f>F758/C758*1000</f>
        <v>5</v>
      </c>
      <c r="F758" s="116">
        <f>SUM(F759)</f>
        <v>1.2</v>
      </c>
      <c r="G758" s="116">
        <f>SUM(G759)</f>
        <v>0</v>
      </c>
      <c r="H758" s="117">
        <f>SUM(H759)</f>
        <v>0</v>
      </c>
    </row>
    <row r="759" spans="1:8" ht="15.75" customHeight="1" thickBot="1">
      <c r="A759" s="384"/>
      <c r="B759" s="385" t="s">
        <v>87</v>
      </c>
      <c r="C759" s="386">
        <v>240</v>
      </c>
      <c r="D759" s="386"/>
      <c r="E759" s="386">
        <f>F759/C759*1000</f>
        <v>5</v>
      </c>
      <c r="F759" s="469">
        <v>1.2</v>
      </c>
      <c r="G759" s="469"/>
      <c r="H759" s="470"/>
    </row>
    <row r="760" spans="1:8" s="64" customFormat="1" ht="15.75" customHeight="1" thickBot="1">
      <c r="A760" s="252"/>
      <c r="B760" s="253" t="s">
        <v>103</v>
      </c>
      <c r="C760" s="254">
        <f aca="true" t="shared" si="46" ref="C760:H760">C758</f>
        <v>240</v>
      </c>
      <c r="D760" s="254">
        <f t="shared" si="46"/>
        <v>0</v>
      </c>
      <c r="E760" s="254">
        <f t="shared" si="46"/>
        <v>5</v>
      </c>
      <c r="F760" s="255">
        <f t="shared" si="46"/>
        <v>1.2</v>
      </c>
      <c r="G760" s="255">
        <f t="shared" si="46"/>
        <v>0</v>
      </c>
      <c r="H760" s="265">
        <f t="shared" si="46"/>
        <v>0</v>
      </c>
    </row>
    <row r="761" spans="1:8" ht="15.75" customHeight="1">
      <c r="A761" s="127"/>
      <c r="B761" s="383" t="s">
        <v>50</v>
      </c>
      <c r="C761" s="270"/>
      <c r="D761" s="270"/>
      <c r="E761" s="270"/>
      <c r="F761" s="270"/>
      <c r="G761" s="270"/>
      <c r="H761" s="271"/>
    </row>
    <row r="762" spans="1:8" ht="15.75" customHeight="1">
      <c r="A762" s="103">
        <v>1</v>
      </c>
      <c r="B762" s="272" t="s">
        <v>164</v>
      </c>
      <c r="C762" s="273">
        <f>SUM(C763)</f>
        <v>0</v>
      </c>
      <c r="D762" s="273">
        <f>SUM(D763)</f>
        <v>0</v>
      </c>
      <c r="E762" s="273" t="e">
        <f>F762/C762*1000</f>
        <v>#DIV/0!</v>
      </c>
      <c r="F762" s="273">
        <f>SUM(F763)</f>
        <v>0.174</v>
      </c>
      <c r="G762" s="273">
        <f>SUM(G763)</f>
        <v>0.174</v>
      </c>
      <c r="H762" s="297">
        <f>SUM(H763)</f>
        <v>0</v>
      </c>
    </row>
    <row r="763" spans="1:8" ht="15.75" customHeight="1">
      <c r="A763" s="384"/>
      <c r="B763" s="385" t="s">
        <v>87</v>
      </c>
      <c r="C763" s="386"/>
      <c r="D763" s="386"/>
      <c r="E763" s="386" t="e">
        <f>F763/C763*1000</f>
        <v>#DIV/0!</v>
      </c>
      <c r="F763" s="386">
        <v>0.174</v>
      </c>
      <c r="G763" s="386">
        <v>0.174</v>
      </c>
      <c r="H763" s="387"/>
    </row>
    <row r="764" spans="1:8" ht="15.75" customHeight="1">
      <c r="A764" s="103">
        <v>2</v>
      </c>
      <c r="B764" s="272" t="s">
        <v>133</v>
      </c>
      <c r="C764" s="273">
        <f>SUM(C765)</f>
        <v>0</v>
      </c>
      <c r="D764" s="273">
        <f>SUM(D765)</f>
        <v>0</v>
      </c>
      <c r="E764" s="273" t="e">
        <f>F764/C764*1000</f>
        <v>#DIV/0!</v>
      </c>
      <c r="F764" s="116">
        <f>SUM(F765)</f>
        <v>0.9</v>
      </c>
      <c r="G764" s="116">
        <f>SUM(G765)</f>
        <v>0.9</v>
      </c>
      <c r="H764" s="297">
        <f>SUM(H765)</f>
        <v>0</v>
      </c>
    </row>
    <row r="765" spans="1:8" ht="15.75" customHeight="1" thickBot="1">
      <c r="A765" s="384"/>
      <c r="B765" s="385" t="s">
        <v>87</v>
      </c>
      <c r="C765" s="386"/>
      <c r="D765" s="386"/>
      <c r="E765" s="386" t="e">
        <f>F765/C765*1000</f>
        <v>#DIV/0!</v>
      </c>
      <c r="F765" s="469">
        <v>0.9</v>
      </c>
      <c r="G765" s="469">
        <v>0.9</v>
      </c>
      <c r="H765" s="387"/>
    </row>
    <row r="766" spans="1:8" s="64" customFormat="1" ht="15.75" customHeight="1" thickBot="1">
      <c r="A766" s="388"/>
      <c r="B766" s="389" t="s">
        <v>105</v>
      </c>
      <c r="C766" s="390">
        <f>C762+C764</f>
        <v>0</v>
      </c>
      <c r="D766" s="390">
        <f>D764</f>
        <v>0</v>
      </c>
      <c r="E766" s="390" t="e">
        <f>E764</f>
        <v>#DIV/0!</v>
      </c>
      <c r="F766" s="471">
        <f>F762+F764</f>
        <v>1.074</v>
      </c>
      <c r="G766" s="390">
        <f>G762+G764</f>
        <v>1.074</v>
      </c>
      <c r="H766" s="391">
        <f>H762+H764</f>
        <v>0</v>
      </c>
    </row>
    <row r="767" spans="1:8" s="64" customFormat="1" ht="15.75" customHeight="1" thickBot="1">
      <c r="A767" s="392" t="s">
        <v>149</v>
      </c>
      <c r="B767" s="393" t="s">
        <v>114</v>
      </c>
      <c r="C767" s="472">
        <f>C760+C766</f>
        <v>240</v>
      </c>
      <c r="D767" s="394">
        <f>D760+D766</f>
        <v>0</v>
      </c>
      <c r="E767" s="394"/>
      <c r="F767" s="394">
        <f>F760+F766</f>
        <v>2.274</v>
      </c>
      <c r="G767" s="394">
        <f>G760+G766</f>
        <v>1.074</v>
      </c>
      <c r="H767" s="395">
        <f>H760+H766</f>
        <v>0</v>
      </c>
    </row>
    <row r="768" spans="1:8" ht="15.75" customHeight="1">
      <c r="A768" s="306"/>
      <c r="B768" s="318"/>
      <c r="C768" s="319"/>
      <c r="D768" s="319"/>
      <c r="E768" s="320"/>
      <c r="F768" s="321"/>
      <c r="G768" s="321"/>
      <c r="H768" s="321"/>
    </row>
    <row r="769" spans="1:8" ht="15.75" customHeight="1">
      <c r="A769" s="307"/>
      <c r="B769" s="313"/>
      <c r="C769" s="322"/>
      <c r="D769" s="322"/>
      <c r="E769" s="323"/>
      <c r="F769" s="138"/>
      <c r="G769" s="138"/>
      <c r="H769" s="138"/>
    </row>
    <row r="770" spans="1:8" ht="15.75" customHeight="1">
      <c r="A770" s="502" t="s">
        <v>53</v>
      </c>
      <c r="B770" s="502"/>
      <c r="C770" s="502"/>
      <c r="D770" s="502"/>
      <c r="E770" s="502"/>
      <c r="F770" s="502"/>
      <c r="G770" s="502"/>
      <c r="H770" s="502"/>
    </row>
    <row r="771" spans="1:8" ht="15.75" customHeight="1" thickBot="1">
      <c r="A771" s="308"/>
      <c r="B771" s="309"/>
      <c r="C771" s="310"/>
      <c r="D771" s="310"/>
      <c r="E771" s="311"/>
      <c r="F771" s="312"/>
      <c r="G771" s="312"/>
      <c r="H771" s="312"/>
    </row>
    <row r="772" spans="1:8" ht="15.75" customHeight="1">
      <c r="A772" s="503" t="s">
        <v>73</v>
      </c>
      <c r="B772" s="483" t="s">
        <v>6</v>
      </c>
      <c r="C772" s="486" t="s">
        <v>74</v>
      </c>
      <c r="D772" s="486"/>
      <c r="E772" s="511" t="s">
        <v>0</v>
      </c>
      <c r="F772" s="511"/>
      <c r="G772" s="505" t="s">
        <v>1</v>
      </c>
      <c r="H772" s="506"/>
    </row>
    <row r="773" spans="1:8" ht="15.75" customHeight="1">
      <c r="A773" s="504"/>
      <c r="B773" s="484"/>
      <c r="C773" s="487"/>
      <c r="D773" s="487"/>
      <c r="E773" s="512"/>
      <c r="F773" s="512"/>
      <c r="G773" s="507" t="s">
        <v>3</v>
      </c>
      <c r="H773" s="494" t="s">
        <v>4</v>
      </c>
    </row>
    <row r="774" spans="1:8" ht="43.5" customHeight="1">
      <c r="A774" s="504"/>
      <c r="B774" s="510"/>
      <c r="C774" s="314" t="s">
        <v>97</v>
      </c>
      <c r="D774" s="314" t="s">
        <v>98</v>
      </c>
      <c r="E774" s="161" t="s">
        <v>99</v>
      </c>
      <c r="F774" s="315" t="s">
        <v>2</v>
      </c>
      <c r="G774" s="508"/>
      <c r="H774" s="509"/>
    </row>
    <row r="775" spans="1:8" ht="15.75" customHeight="1">
      <c r="A775" s="488" t="s">
        <v>75</v>
      </c>
      <c r="B775" s="489"/>
      <c r="C775" s="489"/>
      <c r="D775" s="489"/>
      <c r="E775" s="489"/>
      <c r="F775" s="489"/>
      <c r="G775" s="489"/>
      <c r="H775" s="490"/>
    </row>
    <row r="776" spans="1:8" ht="15.75" customHeight="1">
      <c r="A776" s="381" t="s">
        <v>149</v>
      </c>
      <c r="B776" s="48" t="s">
        <v>7</v>
      </c>
      <c r="C776" s="446">
        <f>C168</f>
        <v>193111.5</v>
      </c>
      <c r="D776" s="444">
        <f>D168</f>
        <v>25796.158</v>
      </c>
      <c r="E776" s="426"/>
      <c r="F776" s="444">
        <f>F168</f>
        <v>3751.038</v>
      </c>
      <c r="G776" s="444">
        <f>G168</f>
        <v>2840.499999999999</v>
      </c>
      <c r="H776" s="445">
        <f>H168</f>
        <v>815.163</v>
      </c>
    </row>
    <row r="777" spans="1:8" ht="15.75" customHeight="1">
      <c r="A777" s="210" t="s">
        <v>30</v>
      </c>
      <c r="B777" s="162" t="s">
        <v>13</v>
      </c>
      <c r="C777" s="427">
        <f>C294</f>
        <v>63532.5</v>
      </c>
      <c r="D777" s="30">
        <f>D294</f>
        <v>0</v>
      </c>
      <c r="E777" s="30"/>
      <c r="F777" s="30">
        <f>F294</f>
        <v>1373.5099999999998</v>
      </c>
      <c r="G777" s="30">
        <f>G294</f>
        <v>1214.9531999999997</v>
      </c>
      <c r="H777" s="428">
        <f>H294</f>
        <v>102.92</v>
      </c>
    </row>
    <row r="778" spans="1:8" ht="15.75" customHeight="1">
      <c r="A778" s="210" t="s">
        <v>41</v>
      </c>
      <c r="B778" s="162" t="s">
        <v>14</v>
      </c>
      <c r="C778" s="427">
        <f>C380</f>
        <v>25188</v>
      </c>
      <c r="D778" s="30"/>
      <c r="E778" s="30"/>
      <c r="F778" s="30">
        <f>F380</f>
        <v>497.49399999999997</v>
      </c>
      <c r="G778" s="30">
        <f>G380</f>
        <v>376.5659999999999</v>
      </c>
      <c r="H778" s="428">
        <f>H380</f>
        <v>111.023</v>
      </c>
    </row>
    <row r="779" spans="1:8" ht="15.75" customHeight="1">
      <c r="A779" s="210" t="s">
        <v>42</v>
      </c>
      <c r="B779" s="162" t="s">
        <v>15</v>
      </c>
      <c r="C779" s="427">
        <f>C444</f>
        <v>17376</v>
      </c>
      <c r="D779" s="30">
        <f>D444</f>
        <v>0</v>
      </c>
      <c r="E779" s="30"/>
      <c r="F779" s="32">
        <f>F444</f>
        <v>394.87300000000005</v>
      </c>
      <c r="G779" s="30">
        <f>G444</f>
        <v>276.61600000000004</v>
      </c>
      <c r="H779" s="428">
        <f>H444</f>
        <v>76.982</v>
      </c>
    </row>
    <row r="780" spans="1:8" ht="15.75" customHeight="1">
      <c r="A780" s="210" t="s">
        <v>43</v>
      </c>
      <c r="B780" s="162" t="s">
        <v>16</v>
      </c>
      <c r="C780" s="427">
        <f>C512</f>
        <v>6811</v>
      </c>
      <c r="D780" s="30">
        <f>D512</f>
        <v>0</v>
      </c>
      <c r="E780" s="30"/>
      <c r="F780" s="32">
        <f>F512</f>
        <v>262.11400000000003</v>
      </c>
      <c r="G780" s="30">
        <f>G512</f>
        <v>149.144</v>
      </c>
      <c r="H780" s="428">
        <f>H512</f>
        <v>14.904</v>
      </c>
    </row>
    <row r="781" spans="1:8" ht="15.75" customHeight="1">
      <c r="A781" s="210" t="s">
        <v>92</v>
      </c>
      <c r="B781" s="162" t="s">
        <v>40</v>
      </c>
      <c r="C781" s="32">
        <f>C558</f>
        <v>2070</v>
      </c>
      <c r="D781" s="32">
        <f>D558</f>
        <v>0</v>
      </c>
      <c r="E781" s="32"/>
      <c r="F781" s="32">
        <f>F558</f>
        <v>64.34100000000001</v>
      </c>
      <c r="G781" s="32">
        <f>G558</f>
        <v>54.934000000000005</v>
      </c>
      <c r="H781" s="33">
        <f>H558</f>
        <v>2.633</v>
      </c>
    </row>
    <row r="782" spans="1:8" ht="15.75" customHeight="1">
      <c r="A782" s="210" t="s">
        <v>63</v>
      </c>
      <c r="B782" s="162" t="s">
        <v>71</v>
      </c>
      <c r="C782" s="32">
        <f>C600</f>
        <v>2344</v>
      </c>
      <c r="D782" s="32">
        <f>D600</f>
        <v>0</v>
      </c>
      <c r="E782" s="32"/>
      <c r="F782" s="32">
        <f>F600</f>
        <v>67.928</v>
      </c>
      <c r="G782" s="32">
        <f>G600</f>
        <v>61.205</v>
      </c>
      <c r="H782" s="33">
        <f>H600</f>
        <v>0.478</v>
      </c>
    </row>
    <row r="783" spans="1:8" ht="15.75" customHeight="1">
      <c r="A783" s="210" t="s">
        <v>107</v>
      </c>
      <c r="B783" s="162" t="s">
        <v>79</v>
      </c>
      <c r="C783" s="92">
        <f>C637</f>
        <v>2100</v>
      </c>
      <c r="D783" s="92">
        <f>D637</f>
        <v>0</v>
      </c>
      <c r="E783" s="92"/>
      <c r="F783" s="92">
        <f>F637</f>
        <v>100.725</v>
      </c>
      <c r="G783" s="92">
        <f>G637</f>
        <v>100.19</v>
      </c>
      <c r="H783" s="93">
        <f>H637</f>
        <v>0</v>
      </c>
    </row>
    <row r="784" spans="1:8" ht="15.75" customHeight="1">
      <c r="A784" s="210" t="s">
        <v>102</v>
      </c>
      <c r="B784" s="162" t="s">
        <v>94</v>
      </c>
      <c r="C784" s="92">
        <f>C659</f>
        <v>340</v>
      </c>
      <c r="D784" s="92"/>
      <c r="E784" s="92"/>
      <c r="F784" s="92">
        <f>F659</f>
        <v>12.256</v>
      </c>
      <c r="G784" s="92">
        <f>G659</f>
        <v>12.256</v>
      </c>
      <c r="H784" s="93">
        <f>H659</f>
        <v>0</v>
      </c>
    </row>
    <row r="785" spans="1:8" ht="15.75" customHeight="1">
      <c r="A785" s="210" t="s">
        <v>111</v>
      </c>
      <c r="B785" s="162" t="s">
        <v>112</v>
      </c>
      <c r="C785" s="92">
        <f>C675</f>
        <v>42</v>
      </c>
      <c r="D785" s="92"/>
      <c r="E785" s="92"/>
      <c r="F785" s="92">
        <f>F675</f>
        <v>2.5869999999999997</v>
      </c>
      <c r="G785" s="92">
        <f>G675</f>
        <v>2.5869999999999997</v>
      </c>
      <c r="H785" s="93">
        <f>H675</f>
        <v>0</v>
      </c>
    </row>
    <row r="786" spans="1:8" ht="15.75" customHeight="1">
      <c r="A786" s="210" t="s">
        <v>124</v>
      </c>
      <c r="B786" s="162" t="s">
        <v>129</v>
      </c>
      <c r="C786" s="92">
        <f>C691</f>
        <v>0</v>
      </c>
      <c r="D786" s="92"/>
      <c r="E786" s="92"/>
      <c r="F786" s="92">
        <f>F691</f>
        <v>5.369</v>
      </c>
      <c r="G786" s="92">
        <f>G691</f>
        <v>5.1129999999999995</v>
      </c>
      <c r="H786" s="93">
        <f>H691</f>
        <v>0.294</v>
      </c>
    </row>
    <row r="787" spans="1:8" ht="15.75" customHeight="1">
      <c r="A787" s="302" t="s">
        <v>125</v>
      </c>
      <c r="B787" s="286" t="s">
        <v>130</v>
      </c>
      <c r="C787" s="92"/>
      <c r="D787" s="92"/>
      <c r="E787" s="92"/>
      <c r="F787" s="92">
        <f>F701</f>
        <v>0.503</v>
      </c>
      <c r="G787" s="92">
        <f>G701</f>
        <v>0.503</v>
      </c>
      <c r="H787" s="93">
        <f>H701</f>
        <v>0</v>
      </c>
    </row>
    <row r="788" spans="1:8" ht="15.75" customHeight="1">
      <c r="A788" s="345" t="s">
        <v>136</v>
      </c>
      <c r="B788" s="286" t="s">
        <v>132</v>
      </c>
      <c r="C788" s="92"/>
      <c r="D788" s="92"/>
      <c r="E788" s="92"/>
      <c r="F788" s="92">
        <f>F713</f>
        <v>0.858</v>
      </c>
      <c r="G788" s="92">
        <f>G713</f>
        <v>0.858</v>
      </c>
      <c r="H788" s="93">
        <f>H713</f>
        <v>0</v>
      </c>
    </row>
    <row r="789" spans="1:8" ht="15.75" customHeight="1">
      <c r="A789" s="429" t="s">
        <v>147</v>
      </c>
      <c r="B789" s="286" t="s">
        <v>141</v>
      </c>
      <c r="C789" s="92"/>
      <c r="D789" s="92"/>
      <c r="E789" s="92"/>
      <c r="F789" s="92">
        <f>F723</f>
        <v>0.34</v>
      </c>
      <c r="G789" s="92">
        <f>G723</f>
        <v>0.34</v>
      </c>
      <c r="H789" s="93">
        <f>H723</f>
        <v>0</v>
      </c>
    </row>
    <row r="790" spans="1:8" ht="15.75" customHeight="1">
      <c r="A790" s="429" t="s">
        <v>157</v>
      </c>
      <c r="B790" s="286" t="s">
        <v>152</v>
      </c>
      <c r="C790" s="92"/>
      <c r="D790" s="92"/>
      <c r="E790" s="92"/>
      <c r="F790" s="92">
        <f>F733</f>
        <v>0.07</v>
      </c>
      <c r="G790" s="92">
        <f>G733</f>
        <v>0</v>
      </c>
      <c r="H790" s="93">
        <f>H733</f>
        <v>0</v>
      </c>
    </row>
    <row r="791" spans="1:8" ht="15.75" customHeight="1">
      <c r="A791" s="429" t="s">
        <v>162</v>
      </c>
      <c r="B791" s="286" t="s">
        <v>160</v>
      </c>
      <c r="C791" s="92"/>
      <c r="D791" s="92"/>
      <c r="E791" s="92"/>
      <c r="F791" s="92">
        <f>F740</f>
        <v>0</v>
      </c>
      <c r="G791" s="92">
        <f>G740</f>
        <v>0</v>
      </c>
      <c r="H791" s="93">
        <f>H740</f>
        <v>0</v>
      </c>
    </row>
    <row r="792" spans="1:8" ht="15.75" customHeight="1">
      <c r="A792" s="344" t="s">
        <v>181</v>
      </c>
      <c r="B792" s="286" t="s">
        <v>172</v>
      </c>
      <c r="C792" s="92"/>
      <c r="D792" s="92"/>
      <c r="E792" s="92"/>
      <c r="F792" s="92">
        <f>F748</f>
        <v>0</v>
      </c>
      <c r="G792" s="92">
        <f>G748</f>
        <v>0</v>
      </c>
      <c r="H792" s="93">
        <f>H748</f>
        <v>0</v>
      </c>
    </row>
    <row r="793" spans="1:8" ht="15.75" customHeight="1" thickBot="1">
      <c r="A793" s="344" t="s">
        <v>191</v>
      </c>
      <c r="B793" s="421" t="s">
        <v>189</v>
      </c>
      <c r="C793" s="430"/>
      <c r="D793" s="430"/>
      <c r="E793" s="430"/>
      <c r="F793" s="430">
        <f>F754</f>
        <v>0.024</v>
      </c>
      <c r="G793" s="430">
        <f>G754</f>
        <v>0</v>
      </c>
      <c r="H793" s="431">
        <f>H754</f>
        <v>0</v>
      </c>
    </row>
    <row r="794" spans="1:15" ht="15.75" customHeight="1" thickBot="1">
      <c r="A794" s="198"/>
      <c r="B794" s="163" t="s">
        <v>77</v>
      </c>
      <c r="C794" s="123"/>
      <c r="D794" s="123"/>
      <c r="E794" s="123"/>
      <c r="F794" s="406">
        <f>SUM(F776:F793)</f>
        <v>6534.03</v>
      </c>
      <c r="G794" s="406">
        <f>SUM(G776:G793)</f>
        <v>5095.7652</v>
      </c>
      <c r="H794" s="407">
        <f>SUM(H776:H793)</f>
        <v>1124.3970000000002</v>
      </c>
      <c r="J794" s="6"/>
      <c r="K794" s="6"/>
      <c r="L794" s="6"/>
      <c r="M794" s="6"/>
      <c r="N794" s="6"/>
      <c r="O794" s="6"/>
    </row>
    <row r="795" spans="1:14" ht="15.75" customHeight="1">
      <c r="A795" s="491" t="s">
        <v>78</v>
      </c>
      <c r="B795" s="492"/>
      <c r="C795" s="492"/>
      <c r="D795" s="492"/>
      <c r="E795" s="492"/>
      <c r="F795" s="492"/>
      <c r="G795" s="492"/>
      <c r="H795" s="493"/>
      <c r="J795" s="6"/>
      <c r="L795" s="6"/>
      <c r="N795" s="6"/>
    </row>
    <row r="796" spans="1:14" ht="15.75" customHeight="1" thickBot="1">
      <c r="A796" s="432" t="s">
        <v>149</v>
      </c>
      <c r="B796" s="433" t="s">
        <v>7</v>
      </c>
      <c r="C796" s="88">
        <f>C767</f>
        <v>240</v>
      </c>
      <c r="D796" s="473"/>
      <c r="E796" s="473"/>
      <c r="F796" s="473">
        <f>F767</f>
        <v>2.274</v>
      </c>
      <c r="G796" s="473">
        <f>G767</f>
        <v>1.074</v>
      </c>
      <c r="H796" s="474">
        <f>H767</f>
        <v>0</v>
      </c>
      <c r="J796" s="6"/>
      <c r="L796" s="6"/>
      <c r="N796" s="6"/>
    </row>
    <row r="797" spans="1:21" ht="15.75" customHeight="1" thickBot="1">
      <c r="A797" s="235"/>
      <c r="B797" s="274" t="s">
        <v>61</v>
      </c>
      <c r="C797" s="275"/>
      <c r="D797" s="275"/>
      <c r="E797" s="275"/>
      <c r="F797" s="402">
        <f>F794+F796</f>
        <v>6536.304</v>
      </c>
      <c r="G797" s="402">
        <f>G794+G796</f>
        <v>5096.839199999999</v>
      </c>
      <c r="H797" s="403">
        <f>H794+H796</f>
        <v>1124.3970000000002</v>
      </c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</row>
    <row r="798" spans="1:8" ht="15.75" customHeight="1">
      <c r="A798" s="199"/>
      <c r="B798" s="164" t="s">
        <v>64</v>
      </c>
      <c r="C798" s="113"/>
      <c r="D798" s="113"/>
      <c r="E798" s="55"/>
      <c r="F798" s="114"/>
      <c r="G798" s="114"/>
      <c r="H798" s="115"/>
    </row>
    <row r="799" spans="1:17" ht="15.75" customHeight="1">
      <c r="A799" s="240"/>
      <c r="B799" s="283" t="s">
        <v>49</v>
      </c>
      <c r="C799" s="242">
        <f>SUM(C800:C817)</f>
        <v>65081</v>
      </c>
      <c r="D799" s="242">
        <f>SUM(D800:D817)</f>
        <v>0</v>
      </c>
      <c r="E799" s="242"/>
      <c r="F799" s="242">
        <f>SUM(F800:F817)</f>
        <v>2415.5470000000005</v>
      </c>
      <c r="G799" s="242">
        <f>SUM(G800:G817)</f>
        <v>1252.2359999999996</v>
      </c>
      <c r="H799" s="305">
        <f>SUM(H800:H817)</f>
        <v>1041.635</v>
      </c>
      <c r="J799" s="6"/>
      <c r="K799" s="6"/>
      <c r="L799" s="6"/>
      <c r="M799" s="6"/>
      <c r="N799" s="6"/>
      <c r="O799" s="6"/>
      <c r="P799" s="6"/>
      <c r="Q799" s="6"/>
    </row>
    <row r="800" spans="1:17" ht="15.75" customHeight="1">
      <c r="A800" s="121" t="s">
        <v>149</v>
      </c>
      <c r="B800" s="434" t="s">
        <v>7</v>
      </c>
      <c r="C800" s="88">
        <f>C41+C760</f>
        <v>24482</v>
      </c>
      <c r="D800" s="88"/>
      <c r="E800" s="88"/>
      <c r="F800" s="88">
        <f>F41+F760</f>
        <v>895.4930000000002</v>
      </c>
      <c r="G800" s="88">
        <f>G41+G760</f>
        <v>154.822</v>
      </c>
      <c r="H800" s="413">
        <f>H41+H760</f>
        <v>738.381</v>
      </c>
      <c r="J800" s="6"/>
      <c r="K800" s="6"/>
      <c r="L800" s="6"/>
      <c r="M800" s="6"/>
      <c r="N800" s="6"/>
      <c r="O800" s="6"/>
      <c r="P800" s="6"/>
      <c r="Q800" s="6"/>
    </row>
    <row r="801" spans="1:17" ht="15.75" customHeight="1">
      <c r="A801" s="210" t="s">
        <v>30</v>
      </c>
      <c r="B801" s="162" t="s">
        <v>13</v>
      </c>
      <c r="C801" s="435">
        <f aca="true" t="shared" si="47" ref="C801:H801">C193</f>
        <v>21807</v>
      </c>
      <c r="D801" s="435">
        <f t="shared" si="47"/>
        <v>0</v>
      </c>
      <c r="E801" s="435">
        <f t="shared" si="47"/>
        <v>0</v>
      </c>
      <c r="F801" s="435">
        <f t="shared" si="47"/>
        <v>805.2900000000001</v>
      </c>
      <c r="G801" s="435">
        <f t="shared" si="47"/>
        <v>685.0699999999999</v>
      </c>
      <c r="H801" s="436">
        <f t="shared" si="47"/>
        <v>99.16</v>
      </c>
      <c r="J801" s="6"/>
      <c r="K801" s="6"/>
      <c r="L801" s="6"/>
      <c r="M801" s="6"/>
      <c r="N801" s="6"/>
      <c r="O801" s="6"/>
      <c r="P801" s="6"/>
      <c r="Q801" s="6"/>
    </row>
    <row r="802" spans="1:17" s="377" customFormat="1" ht="15.75" customHeight="1">
      <c r="A802" s="210" t="s">
        <v>41</v>
      </c>
      <c r="B802" s="162" t="s">
        <v>14</v>
      </c>
      <c r="C802" s="91">
        <f>C318</f>
        <v>6707</v>
      </c>
      <c r="D802" s="91"/>
      <c r="E802" s="91">
        <f>E318</f>
        <v>0</v>
      </c>
      <c r="F802" s="91">
        <f>F318</f>
        <v>218.228</v>
      </c>
      <c r="G802" s="91">
        <f>G318</f>
        <v>105.76</v>
      </c>
      <c r="H802" s="276">
        <f>H318</f>
        <v>110.313</v>
      </c>
      <c r="J802" s="378"/>
      <c r="K802" s="378"/>
      <c r="L802" s="378"/>
      <c r="M802" s="378"/>
      <c r="N802" s="378"/>
      <c r="O802" s="378"/>
      <c r="P802" s="378"/>
      <c r="Q802" s="378"/>
    </row>
    <row r="803" spans="1:14" ht="15.75" customHeight="1">
      <c r="A803" s="210" t="s">
        <v>42</v>
      </c>
      <c r="B803" s="162" t="s">
        <v>15</v>
      </c>
      <c r="C803" s="91">
        <f aca="true" t="shared" si="48" ref="C803:H803">C395</f>
        <v>5759</v>
      </c>
      <c r="D803" s="91">
        <f t="shared" si="48"/>
        <v>0</v>
      </c>
      <c r="E803" s="91">
        <f t="shared" si="48"/>
        <v>0</v>
      </c>
      <c r="F803" s="91">
        <f t="shared" si="48"/>
        <v>240.41</v>
      </c>
      <c r="G803" s="91">
        <f t="shared" si="48"/>
        <v>160.333</v>
      </c>
      <c r="H803" s="276">
        <f t="shared" si="48"/>
        <v>76.142</v>
      </c>
      <c r="J803" s="6"/>
      <c r="K803" s="6"/>
      <c r="L803" s="6"/>
      <c r="M803" s="6"/>
      <c r="N803" s="6"/>
    </row>
    <row r="804" spans="1:8" ht="15.75" customHeight="1">
      <c r="A804" s="210" t="s">
        <v>43</v>
      </c>
      <c r="B804" s="162" t="s">
        <v>16</v>
      </c>
      <c r="C804" s="91">
        <f>C474</f>
        <v>4677</v>
      </c>
      <c r="D804" s="91">
        <f>D474</f>
        <v>0</v>
      </c>
      <c r="E804" s="91"/>
      <c r="F804" s="91">
        <f>F474</f>
        <v>164.794</v>
      </c>
      <c r="G804" s="91">
        <f>G474</f>
        <v>61.69500000000001</v>
      </c>
      <c r="H804" s="276">
        <f>H474</f>
        <v>14.904</v>
      </c>
    </row>
    <row r="805" spans="1:8" ht="15.75" customHeight="1">
      <c r="A805" s="210" t="s">
        <v>92</v>
      </c>
      <c r="B805" s="162" t="s">
        <v>40</v>
      </c>
      <c r="C805" s="91">
        <f>C530</f>
        <v>315</v>
      </c>
      <c r="D805" s="91">
        <f>D530</f>
        <v>0</v>
      </c>
      <c r="E805" s="91"/>
      <c r="F805" s="92">
        <f>F530</f>
        <v>42.619</v>
      </c>
      <c r="G805" s="92">
        <f>G530</f>
        <v>39.986000000000004</v>
      </c>
      <c r="H805" s="93">
        <f>H530</f>
        <v>2.633</v>
      </c>
    </row>
    <row r="806" spans="1:20" ht="15.75" customHeight="1">
      <c r="A806" s="210" t="s">
        <v>63</v>
      </c>
      <c r="B806" s="162" t="s">
        <v>71</v>
      </c>
      <c r="C806" s="91">
        <f>C573</f>
        <v>1334</v>
      </c>
      <c r="D806" s="91"/>
      <c r="E806" s="91"/>
      <c r="F806" s="92">
        <f>F573</f>
        <v>39.725</v>
      </c>
      <c r="G806" s="92">
        <f>G573</f>
        <v>36.275</v>
      </c>
      <c r="H806" s="93">
        <f>H573</f>
        <v>0</v>
      </c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</row>
    <row r="807" spans="1:8" ht="15.75" customHeight="1">
      <c r="A807" s="210" t="s">
        <v>107</v>
      </c>
      <c r="B807" s="162" t="s">
        <v>79</v>
      </c>
      <c r="C807" s="105">
        <f>C607</f>
        <v>0</v>
      </c>
      <c r="D807" s="105">
        <f>D607</f>
        <v>0</v>
      </c>
      <c r="E807" s="105"/>
      <c r="F807" s="107">
        <f>F607</f>
        <v>1.777</v>
      </c>
      <c r="G807" s="107">
        <f>G607</f>
        <v>1.242</v>
      </c>
      <c r="H807" s="108">
        <f>H607</f>
        <v>0</v>
      </c>
    </row>
    <row r="808" spans="1:8" ht="15.75" customHeight="1">
      <c r="A808" s="210" t="s">
        <v>102</v>
      </c>
      <c r="B808" s="162" t="s">
        <v>94</v>
      </c>
      <c r="C808" s="105">
        <f>C646</f>
        <v>0</v>
      </c>
      <c r="D808" s="105"/>
      <c r="E808" s="105"/>
      <c r="F808" s="107">
        <f>F646</f>
        <v>2.6439999999999997</v>
      </c>
      <c r="G808" s="107">
        <f>G646</f>
        <v>2.6439999999999997</v>
      </c>
      <c r="H808" s="108">
        <f>H646</f>
        <v>0</v>
      </c>
    </row>
    <row r="809" spans="1:8" ht="15.75" customHeight="1">
      <c r="A809" s="210" t="s">
        <v>118</v>
      </c>
      <c r="B809" s="162" t="s">
        <v>112</v>
      </c>
      <c r="C809" s="105">
        <f>C662</f>
        <v>0</v>
      </c>
      <c r="D809" s="105"/>
      <c r="E809" s="105"/>
      <c r="F809" s="107">
        <f>F662</f>
        <v>0</v>
      </c>
      <c r="G809" s="107">
        <f>G662</f>
        <v>0</v>
      </c>
      <c r="H809" s="108">
        <f>H662</f>
        <v>0</v>
      </c>
    </row>
    <row r="810" spans="1:8" ht="15.75" customHeight="1">
      <c r="A810" s="210" t="s">
        <v>124</v>
      </c>
      <c r="B810" s="162" t="s">
        <v>129</v>
      </c>
      <c r="C810" s="105">
        <f>C682</f>
        <v>0</v>
      </c>
      <c r="D810" s="105"/>
      <c r="E810" s="105"/>
      <c r="F810" s="107">
        <f>F682</f>
        <v>2.78</v>
      </c>
      <c r="G810" s="107">
        <f>G682</f>
        <v>2.7159999999999997</v>
      </c>
      <c r="H810" s="108">
        <f>H682</f>
        <v>0.102</v>
      </c>
    </row>
    <row r="811" spans="1:8" ht="15.75" customHeight="1">
      <c r="A811" s="344" t="s">
        <v>125</v>
      </c>
      <c r="B811" s="286" t="s">
        <v>130</v>
      </c>
      <c r="C811" s="105"/>
      <c r="D811" s="105"/>
      <c r="E811" s="105"/>
      <c r="F811" s="107">
        <f>F696</f>
        <v>0.503</v>
      </c>
      <c r="G811" s="107">
        <f>G696</f>
        <v>0.503</v>
      </c>
      <c r="H811" s="108">
        <f>H696</f>
        <v>0</v>
      </c>
    </row>
    <row r="812" spans="1:8" ht="15.75" customHeight="1">
      <c r="A812" s="345" t="s">
        <v>136</v>
      </c>
      <c r="B812" s="286" t="s">
        <v>132</v>
      </c>
      <c r="C812" s="105"/>
      <c r="D812" s="105"/>
      <c r="E812" s="105"/>
      <c r="F812" s="107">
        <f>F706</f>
        <v>0.85</v>
      </c>
      <c r="G812" s="107">
        <f>G706</f>
        <v>0.85</v>
      </c>
      <c r="H812" s="108">
        <f>H706</f>
        <v>0</v>
      </c>
    </row>
    <row r="813" spans="1:8" ht="15.75" customHeight="1">
      <c r="A813" s="345" t="s">
        <v>147</v>
      </c>
      <c r="B813" s="286" t="s">
        <v>141</v>
      </c>
      <c r="C813" s="105"/>
      <c r="D813" s="105"/>
      <c r="E813" s="106"/>
      <c r="F813" s="107">
        <f>F718</f>
        <v>0.34</v>
      </c>
      <c r="G813" s="107">
        <f>G718</f>
        <v>0.34</v>
      </c>
      <c r="H813" s="108">
        <f>H718</f>
        <v>0</v>
      </c>
    </row>
    <row r="814" spans="1:8" ht="15.75" customHeight="1">
      <c r="A814" s="345" t="s">
        <v>157</v>
      </c>
      <c r="B814" s="286" t="s">
        <v>152</v>
      </c>
      <c r="C814" s="105"/>
      <c r="D814" s="105"/>
      <c r="E814" s="106"/>
      <c r="F814" s="107">
        <f>F728</f>
        <v>0.07</v>
      </c>
      <c r="G814" s="107">
        <f>G728</f>
        <v>0</v>
      </c>
      <c r="H814" s="108">
        <f>H728</f>
        <v>0</v>
      </c>
    </row>
    <row r="815" spans="1:8" ht="15.75" customHeight="1">
      <c r="A815" s="345" t="s">
        <v>162</v>
      </c>
      <c r="B815" s="286" t="s">
        <v>160</v>
      </c>
      <c r="C815" s="105"/>
      <c r="D815" s="105"/>
      <c r="E815" s="106"/>
      <c r="F815" s="107">
        <f>F736</f>
        <v>0</v>
      </c>
      <c r="G815" s="107">
        <f>G736</f>
        <v>0</v>
      </c>
      <c r="H815" s="108">
        <f>H736</f>
        <v>0</v>
      </c>
    </row>
    <row r="816" spans="1:8" ht="15.75" customHeight="1">
      <c r="A816" s="344" t="s">
        <v>181</v>
      </c>
      <c r="B816" s="286" t="s">
        <v>172</v>
      </c>
      <c r="C816" s="105"/>
      <c r="D816" s="105"/>
      <c r="E816" s="106"/>
      <c r="F816" s="107">
        <f>F743</f>
        <v>0</v>
      </c>
      <c r="G816" s="107">
        <f>G743</f>
        <v>0</v>
      </c>
      <c r="H816" s="108">
        <f>H743</f>
        <v>0</v>
      </c>
    </row>
    <row r="817" spans="1:8" ht="15.75" customHeight="1">
      <c r="A817" s="344" t="s">
        <v>191</v>
      </c>
      <c r="B817" s="370" t="s">
        <v>189</v>
      </c>
      <c r="C817" s="109"/>
      <c r="D817" s="109"/>
      <c r="E817" s="122"/>
      <c r="F817" s="110">
        <f>F753</f>
        <v>0.024</v>
      </c>
      <c r="G817" s="110">
        <f>G753</f>
        <v>0</v>
      </c>
      <c r="H817" s="111">
        <f>H753</f>
        <v>0</v>
      </c>
    </row>
    <row r="818" spans="1:8" ht="15.75" customHeight="1">
      <c r="A818" s="414"/>
      <c r="B818" s="415" t="s">
        <v>50</v>
      </c>
      <c r="C818" s="303">
        <f>SUM(C819:C835)</f>
        <v>241286</v>
      </c>
      <c r="D818" s="303">
        <f>SUM(D820:D835)</f>
        <v>0</v>
      </c>
      <c r="E818" s="303"/>
      <c r="F818" s="303">
        <f>SUM(F819:F835)</f>
        <v>3868.064</v>
      </c>
      <c r="G818" s="303">
        <f>SUM(G819:G835)</f>
        <v>3594.333199999999</v>
      </c>
      <c r="H818" s="304">
        <f>SUM(H819:H835)</f>
        <v>80.594</v>
      </c>
    </row>
    <row r="819" spans="1:8" ht="15.75" customHeight="1">
      <c r="A819" s="375" t="s">
        <v>149</v>
      </c>
      <c r="B819" s="376" t="s">
        <v>7</v>
      </c>
      <c r="C819" s="89">
        <f>C151+C766</f>
        <v>168280.5</v>
      </c>
      <c r="D819" s="89"/>
      <c r="E819" s="89"/>
      <c r="F819" s="89">
        <f>F151+F766</f>
        <v>2839.119</v>
      </c>
      <c r="G819" s="89">
        <f>G151+G766</f>
        <v>2668.051999999999</v>
      </c>
      <c r="H819" s="90">
        <f>H151+H766</f>
        <v>76.782</v>
      </c>
    </row>
    <row r="820" spans="1:8" ht="15.75" customHeight="1">
      <c r="A820" s="210" t="s">
        <v>30</v>
      </c>
      <c r="B820" s="162" t="s">
        <v>13</v>
      </c>
      <c r="C820" s="437">
        <f>C275</f>
        <v>40302.5</v>
      </c>
      <c r="D820" s="437">
        <f>D275</f>
        <v>0</v>
      </c>
      <c r="E820" s="437"/>
      <c r="F820" s="437">
        <f>F275</f>
        <v>550.6699999999998</v>
      </c>
      <c r="G820" s="437">
        <f>G275</f>
        <v>513.0881999999998</v>
      </c>
      <c r="H820" s="438">
        <f>H275</f>
        <v>3.26</v>
      </c>
    </row>
    <row r="821" spans="1:8" s="377" customFormat="1" ht="15.75" customHeight="1">
      <c r="A821" s="210" t="s">
        <v>41</v>
      </c>
      <c r="B821" s="162" t="s">
        <v>14</v>
      </c>
      <c r="C821" s="439">
        <f>C364</f>
        <v>18016</v>
      </c>
      <c r="D821" s="439">
        <f>D364</f>
        <v>0</v>
      </c>
      <c r="E821" s="439"/>
      <c r="F821" s="439">
        <f>F364</f>
        <v>272.76599999999996</v>
      </c>
      <c r="G821" s="439">
        <f>G364</f>
        <v>264.65599999999995</v>
      </c>
      <c r="H821" s="440">
        <f>H364</f>
        <v>0.36</v>
      </c>
    </row>
    <row r="822" spans="1:8" ht="15.75" customHeight="1">
      <c r="A822" s="210" t="s">
        <v>42</v>
      </c>
      <c r="B822" s="162" t="s">
        <v>15</v>
      </c>
      <c r="C822" s="91">
        <f>C427</f>
        <v>11173</v>
      </c>
      <c r="D822" s="91">
        <f>D427</f>
        <v>0</v>
      </c>
      <c r="E822" s="91"/>
      <c r="F822" s="91">
        <f>F427</f>
        <v>136.87000000000003</v>
      </c>
      <c r="G822" s="91">
        <f>G427</f>
        <v>99.53000000000003</v>
      </c>
      <c r="H822" s="276">
        <f>H427</f>
        <v>0</v>
      </c>
    </row>
    <row r="823" spans="1:8" ht="15.75" customHeight="1">
      <c r="A823" s="210" t="s">
        <v>43</v>
      </c>
      <c r="B823" s="162" t="s">
        <v>16</v>
      </c>
      <c r="C823" s="31">
        <f>C501</f>
        <v>1830</v>
      </c>
      <c r="D823" s="92">
        <f>D501</f>
        <v>0</v>
      </c>
      <c r="E823" s="92"/>
      <c r="F823" s="92">
        <f>F501</f>
        <v>46.022999999999996</v>
      </c>
      <c r="G823" s="92">
        <f>G501</f>
        <v>36.151999999999994</v>
      </c>
      <c r="H823" s="93">
        <f>H501</f>
        <v>0</v>
      </c>
    </row>
    <row r="824" spans="1:8" ht="15.75" customHeight="1">
      <c r="A824" s="210" t="s">
        <v>92</v>
      </c>
      <c r="B824" s="162" t="s">
        <v>40</v>
      </c>
      <c r="C824" s="91">
        <f>C547</f>
        <v>1246</v>
      </c>
      <c r="D824" s="91">
        <f>D547</f>
        <v>0</v>
      </c>
      <c r="E824" s="91"/>
      <c r="F824" s="91">
        <f>F547</f>
        <v>10.817</v>
      </c>
      <c r="G824" s="91">
        <f>G547</f>
        <v>4.043</v>
      </c>
      <c r="H824" s="276">
        <f>H547</f>
        <v>0</v>
      </c>
    </row>
    <row r="825" spans="1:8" ht="15.75" customHeight="1">
      <c r="A825" s="210" t="s">
        <v>63</v>
      </c>
      <c r="B825" s="162" t="s">
        <v>71</v>
      </c>
      <c r="C825" s="91">
        <f>C585</f>
        <v>130</v>
      </c>
      <c r="D825" s="91">
        <f>D585</f>
        <v>0</v>
      </c>
      <c r="E825" s="91"/>
      <c r="F825" s="92">
        <f>F585</f>
        <v>7.334999999999999</v>
      </c>
      <c r="G825" s="92">
        <f>G585</f>
        <v>4.54</v>
      </c>
      <c r="H825" s="93">
        <f>H585</f>
        <v>0</v>
      </c>
    </row>
    <row r="826" spans="1:8" ht="15.75" customHeight="1">
      <c r="A826" s="210" t="s">
        <v>119</v>
      </c>
      <c r="B826" s="162" t="s">
        <v>79</v>
      </c>
      <c r="C826" s="91">
        <f>C623</f>
        <v>266</v>
      </c>
      <c r="D826" s="91"/>
      <c r="E826" s="91"/>
      <c r="F826" s="91">
        <f>F623</f>
        <v>3.032</v>
      </c>
      <c r="G826" s="91">
        <f>G623</f>
        <v>3.032</v>
      </c>
      <c r="H826" s="276">
        <f>H623</f>
        <v>0</v>
      </c>
    </row>
    <row r="827" spans="1:8" ht="15.75" customHeight="1">
      <c r="A827" s="210" t="s">
        <v>102</v>
      </c>
      <c r="B827" s="162" t="s">
        <v>94</v>
      </c>
      <c r="C827" s="105">
        <f>C652</f>
        <v>0</v>
      </c>
      <c r="D827" s="105"/>
      <c r="E827" s="105"/>
      <c r="F827" s="107">
        <f>F652</f>
        <v>0.5800000000000001</v>
      </c>
      <c r="G827" s="107">
        <f>G652</f>
        <v>0.5800000000000001</v>
      </c>
      <c r="H827" s="108">
        <f>H652</f>
        <v>0</v>
      </c>
    </row>
    <row r="828" spans="1:8" ht="15.75" customHeight="1">
      <c r="A828" s="344" t="s">
        <v>111</v>
      </c>
      <c r="B828" s="286" t="s">
        <v>112</v>
      </c>
      <c r="C828" s="105">
        <f>C668</f>
        <v>42</v>
      </c>
      <c r="D828" s="105"/>
      <c r="E828" s="105"/>
      <c r="F828" s="107">
        <f>F668</f>
        <v>0.652</v>
      </c>
      <c r="G828" s="107">
        <f>G668</f>
        <v>0.652</v>
      </c>
      <c r="H828" s="108">
        <f>H668</f>
        <v>0</v>
      </c>
    </row>
    <row r="829" spans="1:8" ht="15.75" customHeight="1">
      <c r="A829" s="345" t="s">
        <v>124</v>
      </c>
      <c r="B829" s="286" t="s">
        <v>129</v>
      </c>
      <c r="C829" s="105"/>
      <c r="D829" s="105"/>
      <c r="E829" s="105"/>
      <c r="F829" s="107">
        <f>F686</f>
        <v>0.192</v>
      </c>
      <c r="G829" s="107">
        <f>G686</f>
        <v>0</v>
      </c>
      <c r="H829" s="108">
        <f>H686</f>
        <v>0.192</v>
      </c>
    </row>
    <row r="830" spans="1:8" ht="15.75" customHeight="1">
      <c r="A830" s="344" t="s">
        <v>125</v>
      </c>
      <c r="B830" s="286" t="s">
        <v>130</v>
      </c>
      <c r="C830" s="105"/>
      <c r="D830" s="105"/>
      <c r="E830" s="105"/>
      <c r="F830" s="107">
        <f>F698</f>
        <v>0</v>
      </c>
      <c r="G830" s="107">
        <f>G698</f>
        <v>0</v>
      </c>
      <c r="H830" s="108">
        <f>H698</f>
        <v>0</v>
      </c>
    </row>
    <row r="831" spans="1:8" ht="15.75" customHeight="1">
      <c r="A831" s="344" t="s">
        <v>136</v>
      </c>
      <c r="B831" s="286" t="s">
        <v>132</v>
      </c>
      <c r="C831" s="105"/>
      <c r="D831" s="105"/>
      <c r="E831" s="105"/>
      <c r="F831" s="107">
        <f>F710</f>
        <v>0.008</v>
      </c>
      <c r="G831" s="107">
        <f>G710</f>
        <v>0.008</v>
      </c>
      <c r="H831" s="108">
        <f>H710</f>
        <v>0</v>
      </c>
    </row>
    <row r="832" spans="1:8" ht="15.75" customHeight="1">
      <c r="A832" s="344" t="s">
        <v>147</v>
      </c>
      <c r="B832" s="286" t="s">
        <v>141</v>
      </c>
      <c r="C832" s="105"/>
      <c r="D832" s="105"/>
      <c r="E832" s="105"/>
      <c r="F832" s="107">
        <f>F720</f>
        <v>0</v>
      </c>
      <c r="G832" s="107">
        <f>G720</f>
        <v>0</v>
      </c>
      <c r="H832" s="108">
        <f>H720</f>
        <v>0</v>
      </c>
    </row>
    <row r="833" spans="1:8" ht="15.75" customHeight="1">
      <c r="A833" s="345" t="s">
        <v>157</v>
      </c>
      <c r="B833" s="286" t="s">
        <v>152</v>
      </c>
      <c r="C833" s="105"/>
      <c r="D833" s="105"/>
      <c r="E833" s="105"/>
      <c r="F833" s="107">
        <f>F730</f>
        <v>0</v>
      </c>
      <c r="G833" s="107">
        <f>G730</f>
        <v>0</v>
      </c>
      <c r="H833" s="108">
        <f>H730</f>
        <v>0</v>
      </c>
    </row>
    <row r="834" spans="1:8" ht="15.75" customHeight="1">
      <c r="A834" s="345" t="s">
        <v>162</v>
      </c>
      <c r="B834" s="286" t="s">
        <v>160</v>
      </c>
      <c r="C834" s="105"/>
      <c r="D834" s="105"/>
      <c r="E834" s="105"/>
      <c r="F834" s="107">
        <f>F737</f>
        <v>0</v>
      </c>
      <c r="G834" s="107">
        <f>G737</f>
        <v>0</v>
      </c>
      <c r="H834" s="108">
        <f>H737</f>
        <v>0</v>
      </c>
    </row>
    <row r="835" spans="1:8" ht="15.75" customHeight="1">
      <c r="A835" s="345" t="s">
        <v>181</v>
      </c>
      <c r="B835" s="370" t="s">
        <v>172</v>
      </c>
      <c r="C835" s="109"/>
      <c r="D835" s="109"/>
      <c r="E835" s="109"/>
      <c r="F835" s="110">
        <f>F748</f>
        <v>0</v>
      </c>
      <c r="G835" s="110">
        <f>G748</f>
        <v>0</v>
      </c>
      <c r="H835" s="111">
        <f>H748</f>
        <v>0</v>
      </c>
    </row>
    <row r="836" spans="1:8" ht="15.75" customHeight="1">
      <c r="A836" s="284"/>
      <c r="B836" s="285" t="s">
        <v>47</v>
      </c>
      <c r="C836" s="404">
        <f>SUM(C837:C853)</f>
        <v>6788</v>
      </c>
      <c r="D836" s="404">
        <f>SUM(D838:D853)</f>
        <v>0</v>
      </c>
      <c r="E836" s="404">
        <f>SUM(E838:E853)</f>
        <v>0</v>
      </c>
      <c r="F836" s="404">
        <f>SUM(F837:F853)</f>
        <v>252.693</v>
      </c>
      <c r="G836" s="404">
        <f>SUM(G837:G853)</f>
        <v>250.27</v>
      </c>
      <c r="H836" s="405">
        <f>SUM(H837:H853)</f>
        <v>2.168</v>
      </c>
    </row>
    <row r="837" spans="1:8" ht="15.75" customHeight="1">
      <c r="A837" s="375" t="s">
        <v>149</v>
      </c>
      <c r="B837" s="434" t="s">
        <v>7</v>
      </c>
      <c r="C837" s="89">
        <f>C167</f>
        <v>589</v>
      </c>
      <c r="D837" s="89"/>
      <c r="E837" s="89"/>
      <c r="F837" s="89">
        <f>F167</f>
        <v>18.7</v>
      </c>
      <c r="G837" s="89">
        <f>G167</f>
        <v>18.7</v>
      </c>
      <c r="H837" s="90">
        <f>H167</f>
        <v>0</v>
      </c>
    </row>
    <row r="838" spans="1:8" ht="15.75" customHeight="1">
      <c r="A838" s="210" t="s">
        <v>30</v>
      </c>
      <c r="B838" s="162" t="s">
        <v>13</v>
      </c>
      <c r="C838" s="437">
        <f>C293</f>
        <v>1423</v>
      </c>
      <c r="D838" s="437">
        <f>D293</f>
        <v>0</v>
      </c>
      <c r="E838" s="437"/>
      <c r="F838" s="437">
        <f>F293</f>
        <v>17.55</v>
      </c>
      <c r="G838" s="437">
        <f>G293</f>
        <v>16.794999999999998</v>
      </c>
      <c r="H838" s="438">
        <f>H293</f>
        <v>0.5</v>
      </c>
    </row>
    <row r="839" spans="1:8" s="377" customFormat="1" ht="15.75" customHeight="1">
      <c r="A839" s="210" t="s">
        <v>41</v>
      </c>
      <c r="B839" s="162" t="s">
        <v>14</v>
      </c>
      <c r="C839" s="439">
        <f>C379</f>
        <v>465</v>
      </c>
      <c r="D839" s="439">
        <f>D379</f>
        <v>0</v>
      </c>
      <c r="E839" s="439"/>
      <c r="F839" s="439">
        <f>F379</f>
        <v>6.5</v>
      </c>
      <c r="G839" s="439">
        <f>G379</f>
        <v>6.1499999999999995</v>
      </c>
      <c r="H839" s="440">
        <f>H379</f>
        <v>0.35</v>
      </c>
    </row>
    <row r="840" spans="1:8" ht="15.75" customHeight="1">
      <c r="A840" s="210" t="s">
        <v>42</v>
      </c>
      <c r="B840" s="162" t="s">
        <v>15</v>
      </c>
      <c r="C840" s="91">
        <f>C443</f>
        <v>444</v>
      </c>
      <c r="D840" s="91">
        <f>D443</f>
        <v>0</v>
      </c>
      <c r="E840" s="91"/>
      <c r="F840" s="91">
        <f>F443</f>
        <v>17.593</v>
      </c>
      <c r="G840" s="91">
        <f>G443</f>
        <v>16.753</v>
      </c>
      <c r="H840" s="276">
        <f>H443</f>
        <v>0.84</v>
      </c>
    </row>
    <row r="841" spans="1:8" ht="15.75" customHeight="1">
      <c r="A841" s="210" t="s">
        <v>43</v>
      </c>
      <c r="B841" s="162" t="s">
        <v>16</v>
      </c>
      <c r="C841" s="92">
        <f>C511</f>
        <v>304</v>
      </c>
      <c r="D841" s="92">
        <f>D511</f>
        <v>0</v>
      </c>
      <c r="E841" s="92"/>
      <c r="F841" s="92">
        <f>F511</f>
        <v>51.297</v>
      </c>
      <c r="G841" s="92">
        <f>G511</f>
        <v>51.297</v>
      </c>
      <c r="H841" s="93">
        <f>H511</f>
        <v>0</v>
      </c>
    </row>
    <row r="842" spans="1:8" ht="15.75" customHeight="1">
      <c r="A842" s="210" t="s">
        <v>92</v>
      </c>
      <c r="B842" s="162" t="s">
        <v>40</v>
      </c>
      <c r="C842" s="91">
        <f>C557</f>
        <v>509</v>
      </c>
      <c r="D842" s="91">
        <f>D557</f>
        <v>0</v>
      </c>
      <c r="E842" s="91"/>
      <c r="F842" s="91">
        <f>F557</f>
        <v>10.905</v>
      </c>
      <c r="G842" s="91">
        <f>G557</f>
        <v>10.905</v>
      </c>
      <c r="H842" s="276">
        <f>H557</f>
        <v>0</v>
      </c>
    </row>
    <row r="843" spans="1:8" ht="15.75" customHeight="1">
      <c r="A843" s="210" t="s">
        <v>63</v>
      </c>
      <c r="B843" s="162" t="s">
        <v>71</v>
      </c>
      <c r="C843" s="91">
        <f>C599</f>
        <v>880</v>
      </c>
      <c r="D843" s="91">
        <f>D599</f>
        <v>0</v>
      </c>
      <c r="E843" s="91"/>
      <c r="F843" s="92">
        <f>F599</f>
        <v>20.868000000000002</v>
      </c>
      <c r="G843" s="92">
        <f>G599</f>
        <v>20.39</v>
      </c>
      <c r="H843" s="93">
        <f>H599</f>
        <v>0.478</v>
      </c>
    </row>
    <row r="844" spans="1:8" ht="15.75" customHeight="1">
      <c r="A844" s="344" t="s">
        <v>83</v>
      </c>
      <c r="B844" s="286" t="s">
        <v>79</v>
      </c>
      <c r="C844" s="91">
        <f>C636</f>
        <v>1834</v>
      </c>
      <c r="D844" s="91">
        <f>D636</f>
        <v>0</v>
      </c>
      <c r="E844" s="91"/>
      <c r="F844" s="91">
        <f>F636</f>
        <v>95.916</v>
      </c>
      <c r="G844" s="91">
        <f>G636</f>
        <v>95.916</v>
      </c>
      <c r="H844" s="276">
        <f>H636</f>
        <v>0</v>
      </c>
    </row>
    <row r="845" spans="1:8" ht="15.75" customHeight="1">
      <c r="A845" s="344" t="s">
        <v>102</v>
      </c>
      <c r="B845" s="286" t="s">
        <v>94</v>
      </c>
      <c r="C845" s="105">
        <f>C658</f>
        <v>340</v>
      </c>
      <c r="D845" s="105"/>
      <c r="E845" s="105"/>
      <c r="F845" s="105">
        <f>F658</f>
        <v>9.032</v>
      </c>
      <c r="G845" s="105">
        <f>G658</f>
        <v>9.032</v>
      </c>
      <c r="H845" s="165">
        <f>H658</f>
        <v>0</v>
      </c>
    </row>
    <row r="846" spans="1:8" ht="15.75" customHeight="1">
      <c r="A846" s="345" t="s">
        <v>111</v>
      </c>
      <c r="B846" s="286" t="s">
        <v>112</v>
      </c>
      <c r="C846" s="105"/>
      <c r="D846" s="105"/>
      <c r="E846" s="105"/>
      <c r="F846" s="105">
        <f>F674</f>
        <v>1.9349999999999998</v>
      </c>
      <c r="G846" s="105">
        <f>G674</f>
        <v>1.9349999999999998</v>
      </c>
      <c r="H846" s="165">
        <f>H674</f>
        <v>0</v>
      </c>
    </row>
    <row r="847" spans="1:8" ht="15.75" customHeight="1">
      <c r="A847" s="345" t="s">
        <v>124</v>
      </c>
      <c r="B847" s="286" t="s">
        <v>129</v>
      </c>
      <c r="C847" s="105"/>
      <c r="D847" s="105"/>
      <c r="E847" s="105"/>
      <c r="F847" s="105">
        <f>F690</f>
        <v>2.397</v>
      </c>
      <c r="G847" s="105">
        <f>G690</f>
        <v>2.397</v>
      </c>
      <c r="H847" s="165">
        <f>H690</f>
        <v>0</v>
      </c>
    </row>
    <row r="848" spans="1:8" ht="15.75" customHeight="1">
      <c r="A848" s="344" t="s">
        <v>125</v>
      </c>
      <c r="B848" s="286" t="s">
        <v>130</v>
      </c>
      <c r="C848" s="105"/>
      <c r="D848" s="105"/>
      <c r="E848" s="105"/>
      <c r="F848" s="105">
        <f>F700</f>
        <v>0</v>
      </c>
      <c r="G848" s="105">
        <f>G700</f>
        <v>0</v>
      </c>
      <c r="H848" s="165">
        <f>H700</f>
        <v>0</v>
      </c>
    </row>
    <row r="849" spans="1:8" ht="15.75" customHeight="1">
      <c r="A849" s="344" t="s">
        <v>136</v>
      </c>
      <c r="B849" s="286" t="s">
        <v>132</v>
      </c>
      <c r="C849" s="105"/>
      <c r="D849" s="105"/>
      <c r="E849" s="105"/>
      <c r="F849" s="105">
        <f>F712</f>
        <v>0</v>
      </c>
      <c r="G849" s="105">
        <f>G712</f>
        <v>0</v>
      </c>
      <c r="H849" s="165">
        <f>H712</f>
        <v>0</v>
      </c>
    </row>
    <row r="850" spans="1:8" ht="15.75" customHeight="1">
      <c r="A850" s="344" t="s">
        <v>147</v>
      </c>
      <c r="B850" s="286" t="s">
        <v>141</v>
      </c>
      <c r="C850" s="105"/>
      <c r="D850" s="105"/>
      <c r="E850" s="105"/>
      <c r="F850" s="105">
        <f>F722</f>
        <v>0</v>
      </c>
      <c r="G850" s="105">
        <f>G722</f>
        <v>0</v>
      </c>
      <c r="H850" s="165">
        <f>H722</f>
        <v>0</v>
      </c>
    </row>
    <row r="851" spans="1:8" ht="15.75" customHeight="1">
      <c r="A851" s="345" t="s">
        <v>157</v>
      </c>
      <c r="B851" s="286" t="s">
        <v>152</v>
      </c>
      <c r="C851" s="105"/>
      <c r="D851" s="105"/>
      <c r="E851" s="106"/>
      <c r="F851" s="107">
        <f>F732</f>
        <v>0</v>
      </c>
      <c r="G851" s="107">
        <f>G732</f>
        <v>0</v>
      </c>
      <c r="H851" s="108">
        <f>H732</f>
        <v>0</v>
      </c>
    </row>
    <row r="852" spans="1:8" s="64" customFormat="1" ht="15.75" customHeight="1">
      <c r="A852" s="345" t="s">
        <v>162</v>
      </c>
      <c r="B852" s="286" t="s">
        <v>160</v>
      </c>
      <c r="C852" s="105"/>
      <c r="D852" s="105"/>
      <c r="E852" s="105"/>
      <c r="F852" s="105">
        <f>F739</f>
        <v>0</v>
      </c>
      <c r="G852" s="105">
        <f>G739</f>
        <v>0</v>
      </c>
      <c r="H852" s="165">
        <f>H739</f>
        <v>0</v>
      </c>
    </row>
    <row r="853" spans="1:8" ht="15.75" customHeight="1" thickBot="1">
      <c r="A853" s="475" t="s">
        <v>181</v>
      </c>
      <c r="B853" s="421" t="s">
        <v>172</v>
      </c>
      <c r="C853" s="157"/>
      <c r="D853" s="157"/>
      <c r="E853" s="158"/>
      <c r="F853" s="159">
        <v>0</v>
      </c>
      <c r="G853" s="159">
        <v>0</v>
      </c>
      <c r="H853" s="160">
        <v>0</v>
      </c>
    </row>
  </sheetData>
  <sheetProtection/>
  <autoFilter ref="B1:B853"/>
  <mergeCells count="23">
    <mergeCell ref="B772:B774"/>
    <mergeCell ref="C772:D773"/>
    <mergeCell ref="E772:F773"/>
    <mergeCell ref="E10:F11"/>
    <mergeCell ref="G10:H10"/>
    <mergeCell ref="G11:G12"/>
    <mergeCell ref="A775:H775"/>
    <mergeCell ref="A795:H795"/>
    <mergeCell ref="H11:H12"/>
    <mergeCell ref="A14:H14"/>
    <mergeCell ref="A755:H755"/>
    <mergeCell ref="A770:H770"/>
    <mergeCell ref="A772:A774"/>
    <mergeCell ref="G772:H772"/>
    <mergeCell ref="G773:G774"/>
    <mergeCell ref="H773:H774"/>
    <mergeCell ref="A4:H4"/>
    <mergeCell ref="A6:H6"/>
    <mergeCell ref="A7:H7"/>
    <mergeCell ref="A8:H8"/>
    <mergeCell ref="A10:A12"/>
    <mergeCell ref="B10:B12"/>
    <mergeCell ref="C10:D1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scale="95" r:id="rId1"/>
  <headerFooter>
    <oddFooter>&amp;C&amp;P</oddFoot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786">
      <selection activeCell="C786" sqref="A1:IV16384"/>
    </sheetView>
  </sheetViews>
  <sheetFormatPr defaultColWidth="9.140625" defaultRowHeight="12.75"/>
  <cols>
    <col min="1" max="1" width="9.140625" style="183" customWidth="1"/>
    <col min="2" max="2" width="9.140625" style="5" customWidth="1"/>
    <col min="3" max="4" width="9.140625" style="2" customWidth="1"/>
    <col min="5" max="5" width="9.140625" style="3" customWidth="1"/>
    <col min="6" max="8" width="9.140625" style="4" customWidth="1"/>
    <col min="9" max="16384" width="9.140625" style="5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L.KRASTEV</dc:creator>
  <cp:keywords/>
  <dc:description/>
  <cp:lastModifiedBy>Antonina S. Kostova</cp:lastModifiedBy>
  <cp:lastPrinted>2020-11-16T12:43:55Z</cp:lastPrinted>
  <dcterms:created xsi:type="dcterms:W3CDTF">2002-08-11T18:18:21Z</dcterms:created>
  <dcterms:modified xsi:type="dcterms:W3CDTF">2021-12-29T09:11:57Z</dcterms:modified>
  <cp:category/>
  <cp:version/>
  <cp:contentType/>
  <cp:contentStatus/>
</cp:coreProperties>
</file>