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520" windowHeight="12840" tabRatio="946" activeTab="0"/>
  </bookViews>
  <sheets>
    <sheet name="Sheet2" sheetId="1" r:id="rId1"/>
  </sheets>
  <definedNames>
    <definedName name="_xlnm._FilterDatabase" localSheetId="0" hidden="1">'Sheet2'!$B$1:$B$775</definedName>
    <definedName name="_xlnm.Print_Area" localSheetId="0">'Sheet2'!$A$1:$H$775</definedName>
  </definedNames>
  <calcPr fullCalcOnLoad="1"/>
</workbook>
</file>

<file path=xl/sharedStrings.xml><?xml version="1.0" encoding="utf-8"?>
<sst xmlns="http://schemas.openxmlformats.org/spreadsheetml/2006/main" count="947" uniqueCount="202">
  <si>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</si>
  <si>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</si>
  <si>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</si>
  <si>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</si>
  <si>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</si>
  <si>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</si>
  <si>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</si>
  <si>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</si>
  <si>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</si>
  <si>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</si>
  <si>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</si>
  <si>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</si>
  <si>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</si>
  <si>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</si>
  <si>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</si>
  <si>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</si>
  <si>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</si>
  <si>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</si>
  <si>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</si>
  <si>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Смърч обикновен</t>
  </si>
  <si>
    <t>Смърч сребрист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</si>
  <si>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</si>
  <si>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</si>
  <si>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</si>
  <si>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</si>
  <si>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</si>
  <si>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</si>
  <si>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</si>
  <si>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</si>
  <si>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</si>
  <si>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</si>
  <si>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</si>
  <si>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</si>
  <si>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</si>
  <si>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</si>
  <si>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</si>
  <si>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Ясен американски</t>
  </si>
  <si>
    <t>Махония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</si>
  <si>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</si>
  <si>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</si>
  <si>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</si>
  <si>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</si>
  <si>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</si>
  <si>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</si>
  <si>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</si>
  <si>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</si>
  <si>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</si>
  <si>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</si>
  <si>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</si>
  <si>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</si>
  <si>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</si>
  <si>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</si>
  <si>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</si>
  <si>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Албиция</t>
  </si>
  <si>
    <t>Р Е К А П И Т У Л А Ц И Я</t>
  </si>
  <si>
    <t>Ела испанска</t>
  </si>
  <si>
    <t>Дъб благун</t>
  </si>
  <si>
    <t>Дъб цер</t>
  </si>
  <si>
    <t>Явор ясенолистен</t>
  </si>
  <si>
    <t>Дюла японска</t>
  </si>
  <si>
    <t>Скоруша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</si>
  <si>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</si>
  <si>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</si>
  <si>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</si>
  <si>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</si>
  <si>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</si>
  <si>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</si>
  <si>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Арония</t>
  </si>
  <si>
    <t>Кедър хималайски</t>
  </si>
  <si>
    <t>Орех обикновен</t>
  </si>
  <si>
    <t>Пираканта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</si>
  <si>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</si>
  <si>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</si>
  <si>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</si>
  <si>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</si>
  <si>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</si>
  <si>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</si>
  <si>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</si>
  <si>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</si>
  <si>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</si>
  <si>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</si>
  <si>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</si>
  <si>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</si>
  <si>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</si>
  <si>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</si>
  <si>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</si>
  <si>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СЗДП - ВРАЦА</t>
  </si>
  <si>
    <t>СЦДП - ГАБРОВО</t>
  </si>
  <si>
    <t>ЮЗДП - БЛАГОЕВГРАД</t>
  </si>
  <si>
    <t>ЮЦДП - СМОЛЯН</t>
  </si>
  <si>
    <t>ЮИДП - СЛИВЕН</t>
  </si>
  <si>
    <t xml:space="preserve">Смърч обикновен </t>
  </si>
  <si>
    <t xml:space="preserve">ИГЛОЛИСТНИ </t>
  </si>
  <si>
    <t xml:space="preserve">VІ. </t>
  </si>
  <si>
    <t xml:space="preserve">Ела обикновена </t>
  </si>
  <si>
    <t>ДЕВЕТГОДИШНИ</t>
  </si>
  <si>
    <t>СИДП - ШУМЕН</t>
  </si>
  <si>
    <t xml:space="preserve">Явор обикновен </t>
  </si>
  <si>
    <t>м</t>
  </si>
  <si>
    <t>кг</t>
  </si>
  <si>
    <t>бр./м</t>
  </si>
  <si>
    <t>остават за доотглеж-дане, хил. бр.</t>
  </si>
  <si>
    <t xml:space="preserve">Дрян обикновен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</si>
  <si>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</si>
  <si>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</si>
  <si>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</si>
  <si>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</si>
  <si>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</si>
  <si>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 xml:space="preserve">ОБЩО ОСЕМГОДИШНИ </t>
  </si>
  <si>
    <t>VІІІ</t>
  </si>
  <si>
    <t>Бреза обикновена</t>
  </si>
  <si>
    <t>ОТДЕЛ "ДЪРЖАВНИ ГОРСКИ ПРЕДПРИЯТИЯ" В МЗХ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</si>
  <si>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</si>
  <si>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</si>
  <si>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</si>
  <si>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</si>
  <si>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</si>
  <si>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ОБЩО ЕДНОГОДИШНИ</t>
  </si>
  <si>
    <t>Платан източен</t>
  </si>
  <si>
    <t>Дървовидна ружа</t>
  </si>
  <si>
    <t>ЮЗДП - БЛАГОЕВГРАД m2</t>
  </si>
  <si>
    <t xml:space="preserve">X. </t>
  </si>
  <si>
    <t>VIII.</t>
  </si>
  <si>
    <t xml:space="preserve">ОБЩО ДЕСЕТГОДИШНИ </t>
  </si>
  <si>
    <t>Клен червен</t>
  </si>
  <si>
    <t xml:space="preserve">Аморфа </t>
  </si>
  <si>
    <t>Гинко билоба</t>
  </si>
  <si>
    <t>Златен дъжд</t>
  </si>
  <si>
    <t>Мукина</t>
  </si>
  <si>
    <t>XІ.</t>
  </si>
  <si>
    <t>ХІІ.</t>
  </si>
  <si>
    <t>Череша обикновена/ дива</t>
  </si>
  <si>
    <t xml:space="preserve">Леска обикновена </t>
  </si>
  <si>
    <t>Люляк</t>
  </si>
  <si>
    <t>ОБЩО ДЕВЕТГОДИШНИ</t>
  </si>
  <si>
    <t>Нар</t>
  </si>
  <si>
    <t>ЕДИНАДЕСЕТГОДИШНИ</t>
  </si>
  <si>
    <t>ОБЩО ЕДИНАДЕСЕТГОДИШНИ</t>
  </si>
  <si>
    <t>ДВАНАДЕСЕТГОДИШНИ</t>
  </si>
  <si>
    <t>ОБЩО ДВАНАДЕСЕТГОДИШНИ</t>
  </si>
  <si>
    <t>ТРИНАДЕСЕТГОДИШНИ</t>
  </si>
  <si>
    <t xml:space="preserve">Платан източен </t>
  </si>
  <si>
    <t>ОБЩО ТРИНАДЕСЕТГОДИШНИ</t>
  </si>
  <si>
    <t>VII.</t>
  </si>
  <si>
    <t>XIII.</t>
  </si>
  <si>
    <t>ІI.</t>
  </si>
  <si>
    <t>VI.</t>
  </si>
  <si>
    <t>Дугласка зелена</t>
  </si>
  <si>
    <t>Смърч сръбски</t>
  </si>
  <si>
    <t xml:space="preserve">Бук обикновен </t>
  </si>
  <si>
    <t>ЧЕТИРИНАДЕСЕТГОДИШНИ</t>
  </si>
  <si>
    <t>ОБЩО ЧЕТИРИНАДЕСЕТГОДИШНИ</t>
  </si>
  <si>
    <t>ЮЦДП - СМОЛЯН m2</t>
  </si>
  <si>
    <t>Пауловня</t>
  </si>
  <si>
    <t>Дрян обикновен</t>
  </si>
  <si>
    <t>Ела гръцка</t>
  </si>
  <si>
    <t>XIV.</t>
  </si>
  <si>
    <t>ІII.</t>
  </si>
  <si>
    <t>IV.</t>
  </si>
  <si>
    <t>I.</t>
  </si>
  <si>
    <t>Туя златиста</t>
  </si>
  <si>
    <t>ХV.</t>
  </si>
  <si>
    <t>ПЕТНАДЕСЕТГОДИШНИ</t>
  </si>
  <si>
    <t>ОБЩО ПЕТНАДЕСЕТГОДИШНИ</t>
  </si>
  <si>
    <t>Круша обикновена</t>
  </si>
  <si>
    <t>Липа дребнолистна</t>
  </si>
  <si>
    <t>Мъждрян</t>
  </si>
  <si>
    <t>Котонеастър</t>
  </si>
  <si>
    <t>XV.</t>
  </si>
  <si>
    <t>ІV</t>
  </si>
  <si>
    <t>ХIII.</t>
  </si>
  <si>
    <t>ХIV.</t>
  </si>
  <si>
    <t>ХVI.</t>
  </si>
  <si>
    <t>ШЕСТНАДЕСЕТГОДИШНИ</t>
  </si>
  <si>
    <t>ОБЩО ШЕСТНАДЕСЕТГОДИШНИ</t>
  </si>
  <si>
    <t>XVI.</t>
  </si>
  <si>
    <t>Клек</t>
  </si>
  <si>
    <t>Елша черна</t>
  </si>
  <si>
    <t>Магнолия вечнозелена</t>
  </si>
  <si>
    <t>Люляк индийски</t>
  </si>
  <si>
    <t xml:space="preserve"> от м. септември 2020 г.</t>
  </si>
  <si>
    <t>II.</t>
  </si>
  <si>
    <t>V</t>
  </si>
  <si>
    <t>IХ.</t>
  </si>
  <si>
    <t xml:space="preserve">XI. </t>
  </si>
  <si>
    <t>ХI.</t>
  </si>
  <si>
    <t>ХI</t>
  </si>
  <si>
    <t>XII.</t>
  </si>
  <si>
    <t>ХVII.</t>
  </si>
  <si>
    <t>СЕДЕМНАДЕСЕТГОДИШНИ</t>
  </si>
  <si>
    <t>ОБЩО СЕДЕМНАДЕСЕТГОДИШНИ</t>
  </si>
  <si>
    <t>Върба миризлива</t>
  </si>
  <si>
    <t>Копривка южна</t>
  </si>
  <si>
    <t>Маклен</t>
  </si>
  <si>
    <t xml:space="preserve"> Мъждрян</t>
  </si>
  <si>
    <t>Праскова</t>
  </si>
  <si>
    <t>Синя слива</t>
  </si>
  <si>
    <t>Ябълка</t>
  </si>
  <si>
    <t>Платан западен</t>
  </si>
  <si>
    <t>Див лимон</t>
  </si>
  <si>
    <r>
      <t xml:space="preserve">Кипарис </t>
    </r>
    <r>
      <rPr>
        <b/>
        <sz val="11"/>
        <rFont val="Calibri"/>
        <family val="2"/>
      </rPr>
      <t>обикновен</t>
    </r>
  </si>
  <si>
    <t>XVII.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</si>
</sst>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185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185" fontId="3" fillId="0" borderId="13" xfId="0" applyNumberFormat="1" applyFont="1" applyFill="1" applyBorder="1" applyAlignment="1">
      <alignment horizontal="right" vertical="center" wrapText="1"/>
    </xf>
    <xf numFmtId="185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185" fontId="3" fillId="0" borderId="15" xfId="0" applyNumberFormat="1" applyFont="1" applyFill="1" applyBorder="1" applyAlignment="1">
      <alignment horizontal="right" vertical="center" wrapText="1"/>
    </xf>
    <xf numFmtId="185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185" fontId="3" fillId="0" borderId="17" xfId="0" applyNumberFormat="1" applyFont="1" applyFill="1" applyBorder="1" applyAlignment="1">
      <alignment horizontal="right" vertical="center" wrapText="1"/>
    </xf>
    <xf numFmtId="185" fontId="3" fillId="0" borderId="18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right" vertical="center" wrapText="1"/>
    </xf>
    <xf numFmtId="1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center" wrapText="1"/>
    </xf>
    <xf numFmtId="185" fontId="21" fillId="0" borderId="2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 wrapText="1"/>
    </xf>
    <xf numFmtId="185" fontId="21" fillId="0" borderId="10" xfId="0" applyNumberFormat="1" applyFont="1" applyFill="1" applyBorder="1" applyAlignment="1">
      <alignment horizontal="right" vertical="center" wrapText="1"/>
    </xf>
    <xf numFmtId="185" fontId="21" fillId="0" borderId="21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right" vertical="center" wrapText="1"/>
    </xf>
    <xf numFmtId="1" fontId="3" fillId="0" borderId="22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 vertical="center" wrapText="1"/>
    </xf>
    <xf numFmtId="185" fontId="3" fillId="0" borderId="23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center" wrapText="1"/>
    </xf>
    <xf numFmtId="185" fontId="21" fillId="0" borderId="25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21" fillId="0" borderId="24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right" vertical="top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right" vertical="center" wrapText="1"/>
    </xf>
    <xf numFmtId="1" fontId="21" fillId="0" borderId="26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right" vertical="center" wrapText="1"/>
    </xf>
    <xf numFmtId="185" fontId="3" fillId="0" borderId="28" xfId="0" applyNumberFormat="1" applyFont="1" applyFill="1" applyBorder="1" applyAlignment="1">
      <alignment horizontal="right" vertical="center" wrapText="1"/>
    </xf>
    <xf numFmtId="185" fontId="3" fillId="0" borderId="29" xfId="0" applyNumberFormat="1" applyFont="1" applyFill="1" applyBorder="1" applyAlignment="1">
      <alignment horizontal="right" vertical="center" wrapText="1"/>
    </xf>
    <xf numFmtId="1" fontId="21" fillId="0" borderId="28" xfId="0" applyNumberFormat="1" applyFont="1" applyFill="1" applyBorder="1" applyAlignment="1">
      <alignment horizontal="right" vertical="top" wrapText="1"/>
    </xf>
    <xf numFmtId="1" fontId="3" fillId="0" borderId="26" xfId="0" applyNumberFormat="1" applyFont="1" applyFill="1" applyBorder="1" applyAlignment="1">
      <alignment horizontal="right" vertical="top" wrapText="1"/>
    </xf>
    <xf numFmtId="1" fontId="3" fillId="0" borderId="22" xfId="0" applyNumberFormat="1" applyFont="1" applyFill="1" applyBorder="1" applyAlignment="1">
      <alignment horizontal="right" vertical="center" wrapText="1"/>
    </xf>
    <xf numFmtId="185" fontId="3" fillId="0" borderId="26" xfId="0" applyNumberFormat="1" applyFont="1" applyFill="1" applyBorder="1" applyAlignment="1">
      <alignment horizontal="right" vertical="center" wrapText="1"/>
    </xf>
    <xf numFmtId="185" fontId="3" fillId="0" borderId="27" xfId="0" applyNumberFormat="1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center" wrapText="1"/>
    </xf>
    <xf numFmtId="1" fontId="21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left" vertical="top" wrapText="1"/>
    </xf>
    <xf numFmtId="2" fontId="21" fillId="0" borderId="31" xfId="0" applyNumberFormat="1" applyFont="1" applyFill="1" applyBorder="1" applyAlignment="1">
      <alignment horizontal="right" vertical="top" wrapText="1"/>
    </xf>
    <xf numFmtId="1" fontId="21" fillId="0" borderId="31" xfId="0" applyNumberFormat="1" applyFont="1" applyFill="1" applyBorder="1" applyAlignment="1">
      <alignment horizontal="right" vertical="top" wrapText="1"/>
    </xf>
    <xf numFmtId="185" fontId="21" fillId="0" borderId="31" xfId="0" applyNumberFormat="1" applyFont="1" applyFill="1" applyBorder="1" applyAlignment="1">
      <alignment horizontal="right" vertical="top" wrapText="1"/>
    </xf>
    <xf numFmtId="185" fontId="21" fillId="0" borderId="32" xfId="0" applyNumberFormat="1" applyFont="1" applyFill="1" applyBorder="1" applyAlignment="1">
      <alignment horizontal="right" vertical="top" wrapText="1"/>
    </xf>
    <xf numFmtId="0" fontId="3" fillId="0" borderId="28" xfId="0" applyFont="1" applyFill="1" applyBorder="1" applyAlignment="1">
      <alignment horizontal="left" vertical="top" wrapText="1"/>
    </xf>
    <xf numFmtId="2" fontId="21" fillId="0" borderId="28" xfId="0" applyNumberFormat="1" applyFont="1" applyFill="1" applyBorder="1" applyAlignment="1">
      <alignment horizontal="right" vertical="top" wrapText="1"/>
    </xf>
    <xf numFmtId="185" fontId="21" fillId="0" borderId="28" xfId="0" applyNumberFormat="1" applyFont="1" applyFill="1" applyBorder="1" applyAlignment="1">
      <alignment horizontal="right" vertical="top" wrapText="1"/>
    </xf>
    <xf numFmtId="185" fontId="21" fillId="0" borderId="29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 vertical="top" wrapText="1"/>
    </xf>
    <xf numFmtId="185" fontId="3" fillId="0" borderId="23" xfId="0" applyNumberFormat="1" applyFont="1" applyFill="1" applyBorder="1" applyAlignment="1">
      <alignment horizontal="right" vertical="top" wrapText="1"/>
    </xf>
    <xf numFmtId="2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top" wrapText="1"/>
    </xf>
    <xf numFmtId="185" fontId="21" fillId="0" borderId="2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top" wrapText="1"/>
    </xf>
    <xf numFmtId="185" fontId="21" fillId="0" borderId="25" xfId="0" applyNumberFormat="1" applyFont="1" applyFill="1" applyBorder="1" applyAlignment="1">
      <alignment horizontal="right" vertical="top" wrapText="1"/>
    </xf>
    <xf numFmtId="2" fontId="3" fillId="0" borderId="26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 horizontal="right" vertical="top" wrapText="1"/>
    </xf>
    <xf numFmtId="185" fontId="3" fillId="0" borderId="26" xfId="0" applyNumberFormat="1" applyFont="1" applyFill="1" applyBorder="1" applyAlignment="1">
      <alignment horizontal="right" vertical="top" wrapText="1"/>
    </xf>
    <xf numFmtId="185" fontId="3" fillId="0" borderId="27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right"/>
    </xf>
    <xf numFmtId="185" fontId="21" fillId="0" borderId="19" xfId="0" applyNumberFormat="1" applyFont="1" applyFill="1" applyBorder="1" applyAlignment="1">
      <alignment horizontal="right"/>
    </xf>
    <xf numFmtId="185" fontId="21" fillId="0" borderId="20" xfId="0" applyNumberFormat="1" applyFont="1" applyFill="1" applyBorder="1" applyAlignment="1">
      <alignment horizontal="right"/>
    </xf>
    <xf numFmtId="2" fontId="21" fillId="0" borderId="24" xfId="0" applyNumberFormat="1" applyFont="1" applyFill="1" applyBorder="1" applyAlignment="1">
      <alignment horizontal="right"/>
    </xf>
    <xf numFmtId="185" fontId="21" fillId="0" borderId="24" xfId="0" applyNumberFormat="1" applyFont="1" applyFill="1" applyBorder="1" applyAlignment="1">
      <alignment horizontal="right"/>
    </xf>
    <xf numFmtId="185" fontId="21" fillId="0" borderId="25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left" vertical="top" wrapText="1"/>
    </xf>
    <xf numFmtId="2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top" wrapText="1"/>
    </xf>
    <xf numFmtId="185" fontId="21" fillId="0" borderId="16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/>
    </xf>
    <xf numFmtId="185" fontId="3" fillId="0" borderId="23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center" vertical="top" wrapText="1"/>
    </xf>
    <xf numFmtId="1" fontId="21" fillId="0" borderId="24" xfId="0" applyNumberFormat="1" applyFont="1" applyFill="1" applyBorder="1" applyAlignment="1">
      <alignment horizontal="right"/>
    </xf>
    <xf numFmtId="2" fontId="22" fillId="0" borderId="34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1" fontId="21" fillId="0" borderId="15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2" fontId="21" fillId="0" borderId="28" xfId="0" applyNumberFormat="1" applyFont="1" applyFill="1" applyBorder="1" applyAlignment="1">
      <alignment horizontal="right"/>
    </xf>
    <xf numFmtId="1" fontId="21" fillId="0" borderId="28" xfId="0" applyNumberFormat="1" applyFont="1" applyFill="1" applyBorder="1" applyAlignment="1">
      <alignment horizontal="right"/>
    </xf>
    <xf numFmtId="185" fontId="21" fillId="0" borderId="28" xfId="0" applyNumberFormat="1" applyFont="1" applyFill="1" applyBorder="1" applyAlignment="1">
      <alignment horizontal="right"/>
    </xf>
    <xf numFmtId="185" fontId="21" fillId="0" borderId="29" xfId="0" applyNumberFormat="1" applyFont="1" applyFill="1" applyBorder="1" applyAlignment="1">
      <alignment horizontal="right"/>
    </xf>
    <xf numFmtId="2" fontId="21" fillId="0" borderId="26" xfId="0" applyNumberFormat="1" applyFont="1" applyFill="1" applyBorder="1" applyAlignment="1">
      <alignment horizontal="right" vertical="top" wrapText="1"/>
    </xf>
    <xf numFmtId="185" fontId="21" fillId="0" borderId="26" xfId="0" applyNumberFormat="1" applyFont="1" applyFill="1" applyBorder="1" applyAlignment="1">
      <alignment horizontal="right" vertical="top" wrapText="1"/>
    </xf>
    <xf numFmtId="185" fontId="21" fillId="0" borderId="27" xfId="0" applyNumberFormat="1" applyFont="1" applyFill="1" applyBorder="1" applyAlignment="1">
      <alignment horizontal="right" vertical="top" wrapText="1"/>
    </xf>
    <xf numFmtId="2" fontId="21" fillId="0" borderId="26" xfId="0" applyNumberFormat="1" applyFont="1" applyFill="1" applyBorder="1" applyAlignment="1">
      <alignment horizontal="right"/>
    </xf>
    <xf numFmtId="185" fontId="21" fillId="0" borderId="26" xfId="0" applyNumberFormat="1" applyFont="1" applyFill="1" applyBorder="1" applyAlignment="1">
      <alignment horizontal="right"/>
    </xf>
    <xf numFmtId="185" fontId="21" fillId="0" borderId="27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left" vertical="top" wrapText="1"/>
    </xf>
    <xf numFmtId="2" fontId="21" fillId="0" borderId="13" xfId="0" applyNumberFormat="1" applyFont="1" applyFill="1" applyBorder="1" applyAlignment="1">
      <alignment horizontal="right" vertical="top" wrapText="1"/>
    </xf>
    <xf numFmtId="1" fontId="21" fillId="0" borderId="13" xfId="0" applyNumberFormat="1" applyFont="1" applyFill="1" applyBorder="1" applyAlignment="1">
      <alignment horizontal="right" vertical="top" wrapText="1"/>
    </xf>
    <xf numFmtId="185" fontId="21" fillId="0" borderId="13" xfId="0" applyNumberFormat="1" applyFont="1" applyFill="1" applyBorder="1" applyAlignment="1">
      <alignment horizontal="right" vertical="top" wrapText="1"/>
    </xf>
    <xf numFmtId="185" fontId="21" fillId="0" borderId="14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left"/>
    </xf>
    <xf numFmtId="2" fontId="3" fillId="0" borderId="26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85" fontId="3" fillId="0" borderId="26" xfId="0" applyNumberFormat="1" applyFont="1" applyFill="1" applyBorder="1" applyAlignment="1">
      <alignment horizontal="right"/>
    </xf>
    <xf numFmtId="185" fontId="3" fillId="0" borderId="27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/>
    </xf>
    <xf numFmtId="185" fontId="21" fillId="0" borderId="10" xfId="0" applyNumberFormat="1" applyFont="1" applyFill="1" applyBorder="1" applyAlignment="1">
      <alignment horizontal="right"/>
    </xf>
    <xf numFmtId="185" fontId="21" fillId="0" borderId="2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85" fontId="3" fillId="0" borderId="13" xfId="0" applyNumberFormat="1" applyFont="1" applyFill="1" applyBorder="1" applyAlignment="1">
      <alignment horizontal="right"/>
    </xf>
    <xf numFmtId="185" fontId="3" fillId="0" borderId="1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right"/>
    </xf>
    <xf numFmtId="185" fontId="3" fillId="0" borderId="17" xfId="0" applyNumberFormat="1" applyFont="1" applyFill="1" applyBorder="1" applyAlignment="1">
      <alignment horizontal="right"/>
    </xf>
    <xf numFmtId="185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21" fillId="0" borderId="13" xfId="0" applyNumberFormat="1" applyFont="1" applyFill="1" applyBorder="1" applyAlignment="1">
      <alignment horizontal="right"/>
    </xf>
    <xf numFmtId="185" fontId="21" fillId="0" borderId="32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2" fontId="21" fillId="0" borderId="37" xfId="0" applyNumberFormat="1" applyFont="1" applyFill="1" applyBorder="1" applyAlignment="1">
      <alignment horizontal="right"/>
    </xf>
    <xf numFmtId="185" fontId="21" fillId="0" borderId="37" xfId="0" applyNumberFormat="1" applyFont="1" applyFill="1" applyBorder="1" applyAlignment="1">
      <alignment horizontal="right"/>
    </xf>
    <xf numFmtId="185" fontId="21" fillId="0" borderId="38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2" fontId="21" fillId="0" borderId="20" xfId="0" applyNumberFormat="1" applyFont="1" applyFill="1" applyBorder="1" applyAlignment="1">
      <alignment horizontal="right"/>
    </xf>
    <xf numFmtId="2" fontId="21" fillId="0" borderId="27" xfId="0" applyNumberFormat="1" applyFont="1" applyFill="1" applyBorder="1" applyAlignment="1">
      <alignment horizontal="right" vertical="top" wrapText="1"/>
    </xf>
    <xf numFmtId="183" fontId="3" fillId="0" borderId="22" xfId="0" applyNumberFormat="1" applyFont="1" applyFill="1" applyBorder="1" applyAlignment="1">
      <alignment horizontal="left" vertical="top" wrapText="1"/>
    </xf>
    <xf numFmtId="183" fontId="3" fillId="0" borderId="22" xfId="0" applyNumberFormat="1" applyFont="1" applyFill="1" applyBorder="1" applyAlignment="1">
      <alignment horizontal="right" vertical="center" wrapText="1"/>
    </xf>
    <xf numFmtId="183" fontId="3" fillId="0" borderId="22" xfId="0" applyNumberFormat="1" applyFont="1" applyFill="1" applyBorder="1" applyAlignment="1">
      <alignment horizontal="right" vertical="top" wrapText="1"/>
    </xf>
    <xf numFmtId="183" fontId="21" fillId="0" borderId="24" xfId="0" applyNumberFormat="1" applyFont="1" applyFill="1" applyBorder="1" applyAlignment="1">
      <alignment horizontal="left" vertical="top" wrapText="1"/>
    </xf>
    <xf numFmtId="183" fontId="21" fillId="0" borderId="24" xfId="0" applyNumberFormat="1" applyFont="1" applyFill="1" applyBorder="1" applyAlignment="1">
      <alignment horizontal="right" vertical="center" wrapText="1"/>
    </xf>
    <xf numFmtId="183" fontId="21" fillId="0" borderId="24" xfId="0" applyNumberFormat="1" applyFont="1" applyFill="1" applyBorder="1" applyAlignment="1">
      <alignment horizontal="right" vertical="top" wrapText="1"/>
    </xf>
    <xf numFmtId="0" fontId="3" fillId="33" borderId="34" xfId="0" applyFont="1" applyFill="1" applyBorder="1" applyAlignment="1">
      <alignment horizontal="left" vertical="center" wrapText="1"/>
    </xf>
    <xf numFmtId="183" fontId="3" fillId="33" borderId="34" xfId="0" applyNumberFormat="1" applyFont="1" applyFill="1" applyBorder="1" applyAlignment="1">
      <alignment horizontal="right" vertical="center" wrapText="1"/>
    </xf>
    <xf numFmtId="0" fontId="3" fillId="33" borderId="3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5" fontId="3" fillId="33" borderId="34" xfId="0" applyNumberFormat="1" applyFont="1" applyFill="1" applyBorder="1" applyAlignment="1">
      <alignment horizontal="right" vertical="center" wrapText="1"/>
    </xf>
    <xf numFmtId="185" fontId="3" fillId="33" borderId="39" xfId="0" applyNumberFormat="1" applyFont="1" applyFill="1" applyBorder="1" applyAlignment="1">
      <alignment horizontal="right" vertical="center" wrapText="1"/>
    </xf>
    <xf numFmtId="183" fontId="21" fillId="0" borderId="30" xfId="0" applyNumberFormat="1" applyFont="1" applyFill="1" applyBorder="1" applyAlignment="1">
      <alignment horizontal="right" vertical="top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 vertical="top" wrapText="1"/>
    </xf>
    <xf numFmtId="0" fontId="3" fillId="0" borderId="36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 vertical="top" wrapText="1"/>
    </xf>
    <xf numFmtId="0" fontId="3" fillId="0" borderId="48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22" fillId="0" borderId="43" xfId="0" applyNumberFormat="1" applyFont="1" applyFill="1" applyBorder="1" applyAlignment="1">
      <alignment horizontal="center" vertical="top" wrapText="1"/>
    </xf>
    <xf numFmtId="0" fontId="22" fillId="0" borderId="46" xfId="0" applyNumberFormat="1" applyFont="1" applyFill="1" applyBorder="1" applyAlignment="1">
      <alignment horizontal="center" vertical="top" wrapText="1"/>
    </xf>
    <xf numFmtId="0" fontId="22" fillId="0" borderId="50" xfId="0" applyNumberFormat="1" applyFont="1" applyFill="1" applyBorder="1" applyAlignment="1">
      <alignment horizontal="center" vertical="top" wrapText="1"/>
    </xf>
    <xf numFmtId="0" fontId="22" fillId="0" borderId="51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3" fillId="35" borderId="36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8" borderId="35" xfId="0" applyNumberFormat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36" borderId="35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3" fillId="37" borderId="44" xfId="0" applyNumberFormat="1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left" vertical="center" wrapText="1"/>
    </xf>
    <xf numFmtId="0" fontId="3" fillId="14" borderId="35" xfId="0" applyNumberFormat="1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left" vertical="center" wrapText="1"/>
    </xf>
    <xf numFmtId="185" fontId="3" fillId="14" borderId="28" xfId="0" applyNumberFormat="1" applyFont="1" applyFill="1" applyBorder="1" applyAlignment="1">
      <alignment horizontal="right" vertical="center" wrapText="1"/>
    </xf>
    <xf numFmtId="183" fontId="3" fillId="14" borderId="28" xfId="0" applyNumberFormat="1" applyFont="1" applyFill="1" applyBorder="1" applyAlignment="1">
      <alignment horizontal="right" vertical="center" wrapText="1"/>
    </xf>
    <xf numFmtId="0" fontId="3" fillId="14" borderId="44" xfId="0" applyNumberFormat="1" applyFont="1" applyFill="1" applyBorder="1" applyAlignment="1">
      <alignment horizontal="center" vertical="top" wrapText="1"/>
    </xf>
    <xf numFmtId="2" fontId="3" fillId="14" borderId="34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center" vertical="top" wrapText="1"/>
    </xf>
    <xf numFmtId="2" fontId="3" fillId="34" borderId="34" xfId="0" applyNumberFormat="1" applyFont="1" applyFill="1" applyBorder="1" applyAlignment="1">
      <alignment horizontal="left" vertical="top" wrapText="1"/>
    </xf>
    <xf numFmtId="2" fontId="3" fillId="34" borderId="34" xfId="0" applyNumberFormat="1" applyFont="1" applyFill="1" applyBorder="1" applyAlignment="1">
      <alignment horizontal="right" vertical="top" wrapText="1"/>
    </xf>
    <xf numFmtId="0" fontId="3" fillId="35" borderId="44" xfId="0" applyNumberFormat="1" applyFont="1" applyFill="1" applyBorder="1" applyAlignment="1">
      <alignment horizontal="center" vertical="top" wrapText="1"/>
    </xf>
    <xf numFmtId="2" fontId="3" fillId="35" borderId="34" xfId="0" applyNumberFormat="1" applyFont="1" applyFill="1" applyBorder="1" applyAlignment="1">
      <alignment horizontal="left" vertical="top" wrapText="1"/>
    </xf>
    <xf numFmtId="185" fontId="3" fillId="35" borderId="34" xfId="0" applyNumberFormat="1" applyFont="1" applyFill="1" applyBorder="1" applyAlignment="1">
      <alignment horizontal="right" vertical="top" wrapText="1"/>
    </xf>
    <xf numFmtId="185" fontId="3" fillId="35" borderId="39" xfId="0" applyNumberFormat="1" applyFont="1" applyFill="1" applyBorder="1" applyAlignment="1">
      <alignment horizontal="right" vertical="top" wrapText="1"/>
    </xf>
    <xf numFmtId="0" fontId="3" fillId="37" borderId="44" xfId="0" applyNumberFormat="1" applyFont="1" applyFill="1" applyBorder="1" applyAlignment="1">
      <alignment horizontal="center" vertical="top" wrapText="1"/>
    </xf>
    <xf numFmtId="2" fontId="3" fillId="37" borderId="34" xfId="0" applyNumberFormat="1" applyFont="1" applyFill="1" applyBorder="1" applyAlignment="1">
      <alignment horizontal="left" vertical="top" wrapText="1"/>
    </xf>
    <xf numFmtId="185" fontId="22" fillId="37" borderId="34" xfId="0" applyNumberFormat="1" applyFont="1" applyFill="1" applyBorder="1" applyAlignment="1">
      <alignment horizontal="right" vertical="top" wrapText="1"/>
    </xf>
    <xf numFmtId="185" fontId="22" fillId="37" borderId="39" xfId="0" applyNumberFormat="1" applyFont="1" applyFill="1" applyBorder="1" applyAlignment="1">
      <alignment horizontal="right" vertical="top" wrapText="1"/>
    </xf>
    <xf numFmtId="0" fontId="3" fillId="8" borderId="44" xfId="0" applyNumberFormat="1" applyFont="1" applyFill="1" applyBorder="1" applyAlignment="1">
      <alignment horizontal="center" vertical="top" wrapText="1"/>
    </xf>
    <xf numFmtId="2" fontId="3" fillId="8" borderId="34" xfId="0" applyNumberFormat="1" applyFont="1" applyFill="1" applyBorder="1" applyAlignment="1">
      <alignment horizontal="left" vertical="top" wrapText="1"/>
    </xf>
    <xf numFmtId="2" fontId="22" fillId="8" borderId="34" xfId="0" applyNumberFormat="1" applyFont="1" applyFill="1" applyBorder="1" applyAlignment="1">
      <alignment horizontal="right" vertical="top" wrapText="1"/>
    </xf>
    <xf numFmtId="2" fontId="3" fillId="35" borderId="34" xfId="0" applyNumberFormat="1" applyFont="1" applyFill="1" applyBorder="1" applyAlignment="1">
      <alignment horizontal="right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2" fontId="3" fillId="34" borderId="28" xfId="0" applyNumberFormat="1" applyFont="1" applyFill="1" applyBorder="1" applyAlignment="1">
      <alignment horizontal="left" vertical="top" wrapText="1"/>
    </xf>
    <xf numFmtId="2" fontId="3" fillId="34" borderId="28" xfId="0" applyNumberFormat="1" applyFont="1" applyFill="1" applyBorder="1" applyAlignment="1">
      <alignment horizontal="right" vertical="top" wrapText="1"/>
    </xf>
    <xf numFmtId="185" fontId="3" fillId="34" borderId="28" xfId="0" applyNumberFormat="1" applyFont="1" applyFill="1" applyBorder="1" applyAlignment="1">
      <alignment horizontal="right" vertical="top" wrapText="1"/>
    </xf>
    <xf numFmtId="185" fontId="3" fillId="34" borderId="29" xfId="0" applyNumberFormat="1" applyFont="1" applyFill="1" applyBorder="1" applyAlignment="1">
      <alignment horizontal="right" vertical="top" wrapText="1"/>
    </xf>
    <xf numFmtId="2" fontId="3" fillId="8" borderId="34" xfId="0" applyNumberFormat="1" applyFont="1" applyFill="1" applyBorder="1" applyAlignment="1">
      <alignment horizontal="right" vertical="top" wrapText="1"/>
    </xf>
    <xf numFmtId="185" fontId="3" fillId="8" borderId="34" xfId="0" applyNumberFormat="1" applyFont="1" applyFill="1" applyBorder="1" applyAlignment="1">
      <alignment horizontal="right" vertical="top" wrapText="1"/>
    </xf>
    <xf numFmtId="0" fontId="3" fillId="37" borderId="52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left"/>
    </xf>
    <xf numFmtId="2" fontId="3" fillId="37" borderId="34" xfId="0" applyNumberFormat="1" applyFont="1" applyFill="1" applyBorder="1" applyAlignment="1">
      <alignment horizontal="right"/>
    </xf>
    <xf numFmtId="185" fontId="3" fillId="37" borderId="34" xfId="0" applyNumberFormat="1" applyFont="1" applyFill="1" applyBorder="1" applyAlignment="1">
      <alignment horizontal="right"/>
    </xf>
    <xf numFmtId="185" fontId="3" fillId="37" borderId="39" xfId="0" applyNumberFormat="1" applyFont="1" applyFill="1" applyBorder="1" applyAlignment="1">
      <alignment horizontal="right"/>
    </xf>
    <xf numFmtId="0" fontId="3" fillId="34" borderId="44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2" fontId="3" fillId="34" borderId="34" xfId="0" applyNumberFormat="1" applyFont="1" applyFill="1" applyBorder="1" applyAlignment="1">
      <alignment horizontal="right"/>
    </xf>
    <xf numFmtId="185" fontId="3" fillId="34" borderId="34" xfId="0" applyNumberFormat="1" applyFont="1" applyFill="1" applyBorder="1" applyAlignment="1">
      <alignment horizontal="right"/>
    </xf>
    <xf numFmtId="0" fontId="3" fillId="14" borderId="44" xfId="0" applyNumberFormat="1" applyFont="1" applyFill="1" applyBorder="1" applyAlignment="1">
      <alignment horizontal="center"/>
    </xf>
    <xf numFmtId="0" fontId="3" fillId="14" borderId="34" xfId="0" applyFont="1" applyFill="1" applyBorder="1" applyAlignment="1">
      <alignment/>
    </xf>
    <xf numFmtId="2" fontId="3" fillId="14" borderId="34" xfId="0" applyNumberFormat="1" applyFont="1" applyFill="1" applyBorder="1" applyAlignment="1">
      <alignment horizontal="right"/>
    </xf>
    <xf numFmtId="185" fontId="3" fillId="14" borderId="34" xfId="0" applyNumberFormat="1" applyFont="1" applyFill="1" applyBorder="1" applyAlignment="1">
      <alignment horizontal="right"/>
    </xf>
    <xf numFmtId="0" fontId="3" fillId="35" borderId="44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2" fontId="3" fillId="35" borderId="34" xfId="0" applyNumberFormat="1" applyFont="1" applyFill="1" applyBorder="1" applyAlignment="1">
      <alignment horizontal="right"/>
    </xf>
    <xf numFmtId="185" fontId="3" fillId="35" borderId="34" xfId="0" applyNumberFormat="1" applyFont="1" applyFill="1" applyBorder="1" applyAlignment="1">
      <alignment horizontal="right"/>
    </xf>
    <xf numFmtId="185" fontId="3" fillId="35" borderId="39" xfId="0" applyNumberFormat="1" applyFont="1" applyFill="1" applyBorder="1" applyAlignment="1">
      <alignment horizontal="right"/>
    </xf>
    <xf numFmtId="185" fontId="3" fillId="34" borderId="39" xfId="0" applyNumberFormat="1" applyFont="1" applyFill="1" applyBorder="1" applyAlignment="1">
      <alignment horizontal="right"/>
    </xf>
    <xf numFmtId="0" fontId="3" fillId="37" borderId="4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/>
    </xf>
    <xf numFmtId="2" fontId="22" fillId="37" borderId="34" xfId="0" applyNumberFormat="1" applyFont="1" applyFill="1" applyBorder="1" applyAlignment="1">
      <alignment horizontal="right"/>
    </xf>
    <xf numFmtId="1" fontId="3" fillId="37" borderId="3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37" borderId="34" xfId="0" applyFont="1" applyFill="1" applyBorder="1" applyAlignment="1">
      <alignment horizontal="left" vertical="top" wrapText="1"/>
    </xf>
    <xf numFmtId="2" fontId="22" fillId="37" borderId="34" xfId="0" applyNumberFormat="1" applyFont="1" applyFill="1" applyBorder="1" applyAlignment="1">
      <alignment horizontal="right" vertical="top" wrapText="1"/>
    </xf>
    <xf numFmtId="2" fontId="21" fillId="0" borderId="20" xfId="0" applyNumberFormat="1" applyFont="1" applyFill="1" applyBorder="1" applyAlignment="1">
      <alignment horizontal="right" vertical="top" wrapText="1"/>
    </xf>
    <xf numFmtId="2" fontId="21" fillId="0" borderId="21" xfId="0" applyNumberFormat="1" applyFont="1" applyFill="1" applyBorder="1" applyAlignment="1">
      <alignment horizontal="right"/>
    </xf>
    <xf numFmtId="183" fontId="3" fillId="0" borderId="23" xfId="0" applyNumberFormat="1" applyFont="1" applyFill="1" applyBorder="1" applyAlignment="1">
      <alignment horizontal="right" vertical="center" wrapText="1"/>
    </xf>
    <xf numFmtId="185" fontId="3" fillId="14" borderId="29" xfId="0" applyNumberFormat="1" applyFont="1" applyFill="1" applyBorder="1" applyAlignment="1">
      <alignment horizontal="right" vertical="center" wrapText="1"/>
    </xf>
    <xf numFmtId="2" fontId="21" fillId="0" borderId="26" xfId="0" applyNumberFormat="1" applyFont="1" applyFill="1" applyBorder="1" applyAlignment="1">
      <alignment horizontal="left" vertical="top" wrapText="1"/>
    </xf>
    <xf numFmtId="0" fontId="21" fillId="0" borderId="36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 horizontal="right" vertical="top" wrapText="1"/>
    </xf>
    <xf numFmtId="1" fontId="3" fillId="0" borderId="15" xfId="0" applyNumberFormat="1" applyFont="1" applyFill="1" applyBorder="1" applyAlignment="1">
      <alignment horizontal="right" vertical="center" wrapText="1"/>
    </xf>
    <xf numFmtId="0" fontId="22" fillId="0" borderId="42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3" fillId="35" borderId="35" xfId="0" applyNumberFormat="1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left" vertical="top" wrapText="1"/>
    </xf>
    <xf numFmtId="0" fontId="22" fillId="0" borderId="51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/>
    </xf>
    <xf numFmtId="0" fontId="22" fillId="0" borderId="53" xfId="0" applyNumberFormat="1" applyFont="1" applyFill="1" applyBorder="1" applyAlignment="1">
      <alignment horizontal="center" vertical="top" wrapText="1"/>
    </xf>
    <xf numFmtId="185" fontId="21" fillId="0" borderId="54" xfId="0" applyNumberFormat="1" applyFont="1" applyFill="1" applyBorder="1" applyAlignment="1">
      <alignment horizontal="right" vertical="top" wrapText="1"/>
    </xf>
    <xf numFmtId="185" fontId="21" fillId="0" borderId="55" xfId="0" applyNumberFormat="1" applyFont="1" applyFill="1" applyBorder="1" applyAlignment="1">
      <alignment horizontal="right" vertical="top" wrapText="1"/>
    </xf>
    <xf numFmtId="0" fontId="22" fillId="0" borderId="4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83" fontId="3" fillId="0" borderId="34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185" fontId="3" fillId="0" borderId="34" xfId="0" applyNumberFormat="1" applyFont="1" applyFill="1" applyBorder="1" applyAlignment="1">
      <alignment horizontal="right" vertical="center" wrapText="1"/>
    </xf>
    <xf numFmtId="185" fontId="3" fillId="0" borderId="39" xfId="0" applyNumberFormat="1" applyFont="1" applyFill="1" applyBorder="1" applyAlignment="1">
      <alignment horizontal="right" vertical="center" wrapText="1"/>
    </xf>
    <xf numFmtId="2" fontId="21" fillId="0" borderId="43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right" vertical="center" wrapText="1"/>
    </xf>
    <xf numFmtId="2" fontId="3" fillId="34" borderId="39" xfId="0" applyNumberFormat="1" applyFont="1" applyFill="1" applyBorder="1" applyAlignment="1">
      <alignment horizontal="right" vertical="top" wrapText="1"/>
    </xf>
    <xf numFmtId="185" fontId="3" fillId="8" borderId="39" xfId="0" applyNumberFormat="1" applyFont="1" applyFill="1" applyBorder="1" applyAlignment="1">
      <alignment horizontal="right" vertical="top" wrapText="1"/>
    </xf>
    <xf numFmtId="185" fontId="3" fillId="14" borderId="39" xfId="0" applyNumberFormat="1" applyFont="1" applyFill="1" applyBorder="1" applyAlignment="1">
      <alignment horizontal="right"/>
    </xf>
    <xf numFmtId="0" fontId="22" fillId="0" borderId="50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185" fontId="3" fillId="36" borderId="28" xfId="0" applyNumberFormat="1" applyFont="1" applyFill="1" applyBorder="1" applyAlignment="1">
      <alignment horizontal="right" vertical="top" wrapText="1"/>
    </xf>
    <xf numFmtId="185" fontId="3" fillId="36" borderId="29" xfId="0" applyNumberFormat="1" applyFont="1" applyFill="1" applyBorder="1" applyAlignment="1">
      <alignment horizontal="right" vertical="top" wrapText="1"/>
    </xf>
    <xf numFmtId="2" fontId="3" fillId="34" borderId="29" xfId="0" applyNumberFormat="1" applyFont="1" applyFill="1" applyBorder="1" applyAlignment="1">
      <alignment horizontal="right" vertical="top" wrapText="1"/>
    </xf>
    <xf numFmtId="0" fontId="3" fillId="0" borderId="5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 vertical="top" wrapText="1"/>
    </xf>
    <xf numFmtId="0" fontId="21" fillId="0" borderId="57" xfId="0" applyFont="1" applyFill="1" applyBorder="1" applyAlignment="1">
      <alignment horizontal="center" vertical="top" wrapText="1"/>
    </xf>
    <xf numFmtId="2" fontId="21" fillId="0" borderId="57" xfId="0" applyNumberFormat="1" applyFont="1" applyFill="1" applyBorder="1" applyAlignment="1">
      <alignment horizontal="right" vertical="top" wrapText="1"/>
    </xf>
    <xf numFmtId="1" fontId="21" fillId="0" borderId="57" xfId="0" applyNumberFormat="1" applyFont="1" applyFill="1" applyBorder="1" applyAlignment="1">
      <alignment horizontal="right"/>
    </xf>
    <xf numFmtId="185" fontId="21" fillId="0" borderId="5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 wrapText="1"/>
    </xf>
    <xf numFmtId="185" fontId="3" fillId="0" borderId="24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/>
    </xf>
    <xf numFmtId="2" fontId="3" fillId="0" borderId="56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>
      <alignment horizontal="right"/>
    </xf>
    <xf numFmtId="185" fontId="3" fillId="0" borderId="56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35" borderId="44" xfId="0" applyNumberFormat="1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14" borderId="59" xfId="0" applyNumberFormat="1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left" vertical="center" wrapText="1"/>
    </xf>
    <xf numFmtId="0" fontId="3" fillId="37" borderId="34" xfId="0" applyFont="1" applyFill="1" applyBorder="1" applyAlignment="1">
      <alignment horizontal="right" vertical="center" wrapText="1"/>
    </xf>
    <xf numFmtId="185" fontId="3" fillId="37" borderId="34" xfId="0" applyNumberFormat="1" applyFont="1" applyFill="1" applyBorder="1" applyAlignment="1">
      <alignment horizontal="right" vertical="center" wrapText="1"/>
    </xf>
    <xf numFmtId="185" fontId="3" fillId="37" borderId="39" xfId="0" applyNumberFormat="1" applyFont="1" applyFill="1" applyBorder="1" applyAlignment="1">
      <alignment horizontal="right" vertical="center" wrapText="1"/>
    </xf>
    <xf numFmtId="183" fontId="3" fillId="14" borderId="30" xfId="0" applyNumberFormat="1" applyFont="1" applyFill="1" applyBorder="1" applyAlignment="1">
      <alignment horizontal="right" vertical="center" wrapText="1"/>
    </xf>
    <xf numFmtId="185" fontId="3" fillId="14" borderId="30" xfId="0" applyNumberFormat="1" applyFont="1" applyFill="1" applyBorder="1" applyAlignment="1">
      <alignment horizontal="right" vertical="center" wrapText="1"/>
    </xf>
    <xf numFmtId="185" fontId="3" fillId="14" borderId="60" xfId="0" applyNumberFormat="1" applyFont="1" applyFill="1" applyBorder="1" applyAlignment="1">
      <alignment horizontal="right" vertical="center" wrapText="1"/>
    </xf>
    <xf numFmtId="0" fontId="3" fillId="35" borderId="34" xfId="0" applyFont="1" applyFill="1" applyBorder="1" applyAlignment="1">
      <alignment horizontal="right" vertical="center" wrapText="1"/>
    </xf>
    <xf numFmtId="0" fontId="3" fillId="35" borderId="39" xfId="0" applyFont="1" applyFill="1" applyBorder="1" applyAlignment="1">
      <alignment horizontal="right" vertical="center" wrapText="1"/>
    </xf>
    <xf numFmtId="185" fontId="3" fillId="34" borderId="28" xfId="0" applyNumberFormat="1" applyFont="1" applyFill="1" applyBorder="1" applyAlignment="1">
      <alignment horizontal="right" vertical="center" wrapText="1"/>
    </xf>
    <xf numFmtId="185" fontId="3" fillId="34" borderId="29" xfId="0" applyNumberFormat="1" applyFont="1" applyFill="1" applyBorder="1" applyAlignment="1">
      <alignment horizontal="right" vertical="center" wrapText="1"/>
    </xf>
    <xf numFmtId="0" fontId="3" fillId="14" borderId="28" xfId="0" applyFont="1" applyFill="1" applyBorder="1" applyAlignment="1">
      <alignment horizontal="right" vertical="center" wrapText="1"/>
    </xf>
    <xf numFmtId="0" fontId="3" fillId="14" borderId="29" xfId="0" applyFont="1" applyFill="1" applyBorder="1" applyAlignment="1">
      <alignment horizontal="right" vertical="center" wrapText="1"/>
    </xf>
    <xf numFmtId="185" fontId="3" fillId="35" borderId="15" xfId="0" applyNumberFormat="1" applyFont="1" applyFill="1" applyBorder="1" applyAlignment="1">
      <alignment horizontal="right" vertical="center" wrapText="1"/>
    </xf>
    <xf numFmtId="185" fontId="3" fillId="35" borderId="16" xfId="0" applyNumberFormat="1" applyFont="1" applyFill="1" applyBorder="1" applyAlignment="1">
      <alignment horizontal="right" vertical="center" wrapText="1"/>
    </xf>
    <xf numFmtId="183" fontId="21" fillId="0" borderId="15" xfId="0" applyNumberFormat="1" applyFont="1" applyFill="1" applyBorder="1" applyAlignment="1">
      <alignment horizontal="right" vertical="top" wrapText="1"/>
    </xf>
    <xf numFmtId="0" fontId="21" fillId="0" borderId="3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center"/>
    </xf>
    <xf numFmtId="0" fontId="22" fillId="0" borderId="43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right" vertical="center" wrapText="1"/>
    </xf>
    <xf numFmtId="185" fontId="21" fillId="0" borderId="30" xfId="0" applyNumberFormat="1" applyFont="1" applyFill="1" applyBorder="1" applyAlignment="1">
      <alignment horizontal="right" vertical="center" wrapText="1"/>
    </xf>
    <xf numFmtId="185" fontId="21" fillId="0" borderId="60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right" vertical="center" wrapText="1"/>
    </xf>
    <xf numFmtId="185" fontId="3" fillId="34" borderId="34" xfId="0" applyNumberFormat="1" applyFont="1" applyFill="1" applyBorder="1" applyAlignment="1">
      <alignment horizontal="right" vertical="top" wrapText="1"/>
    </xf>
    <xf numFmtId="183" fontId="21" fillId="0" borderId="26" xfId="0" applyNumberFormat="1" applyFont="1" applyFill="1" applyBorder="1" applyAlignment="1">
      <alignment horizontal="right" vertical="center" wrapText="1"/>
    </xf>
    <xf numFmtId="0" fontId="21" fillId="0" borderId="27" xfId="0" applyFont="1" applyFill="1" applyBorder="1" applyAlignment="1">
      <alignment horizontal="right" vertical="center" wrapText="1"/>
    </xf>
    <xf numFmtId="2" fontId="21" fillId="38" borderId="26" xfId="0" applyNumberFormat="1" applyFont="1" applyFill="1" applyBorder="1" applyAlignment="1">
      <alignment horizontal="right" vertical="top" wrapText="1"/>
    </xf>
    <xf numFmtId="2" fontId="21" fillId="38" borderId="27" xfId="0" applyNumberFormat="1" applyFont="1" applyFill="1" applyBorder="1" applyAlignment="1">
      <alignment horizontal="right" vertical="top" wrapText="1"/>
    </xf>
    <xf numFmtId="183" fontId="21" fillId="0" borderId="0" xfId="0" applyNumberFormat="1" applyFont="1" applyFill="1" applyAlignment="1">
      <alignment/>
    </xf>
    <xf numFmtId="1" fontId="21" fillId="0" borderId="17" xfId="0" applyNumberFormat="1" applyFont="1" applyFill="1" applyBorder="1" applyAlignment="1">
      <alignment horizontal="right"/>
    </xf>
    <xf numFmtId="1" fontId="3" fillId="34" borderId="34" xfId="0" applyNumberFormat="1" applyFont="1" applyFill="1" applyBorder="1" applyAlignment="1">
      <alignment horizontal="right"/>
    </xf>
    <xf numFmtId="1" fontId="21" fillId="14" borderId="34" xfId="0" applyNumberFormat="1" applyFont="1" applyFill="1" applyBorder="1" applyAlignment="1">
      <alignment horizontal="right"/>
    </xf>
    <xf numFmtId="1" fontId="3" fillId="14" borderId="34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center" vertical="center" wrapText="1"/>
    </xf>
    <xf numFmtId="183" fontId="21" fillId="0" borderId="15" xfId="0" applyNumberFormat="1" applyFont="1" applyFill="1" applyBorder="1" applyAlignment="1">
      <alignment horizontal="left" vertical="top" wrapText="1"/>
    </xf>
    <xf numFmtId="183" fontId="21" fillId="0" borderId="15" xfId="0" applyNumberFormat="1" applyFont="1" applyFill="1" applyBorder="1" applyAlignment="1">
      <alignment horizontal="right" vertical="center" wrapText="1"/>
    </xf>
    <xf numFmtId="2" fontId="21" fillId="0" borderId="30" xfId="0" applyNumberFormat="1" applyFont="1" applyFill="1" applyBorder="1" applyAlignment="1">
      <alignment horizontal="left" vertical="top" wrapText="1"/>
    </xf>
    <xf numFmtId="185" fontId="3" fillId="35" borderId="34" xfId="0" applyNumberFormat="1" applyFont="1" applyFill="1" applyBorder="1" applyAlignment="1">
      <alignment horizontal="right" vertical="center" wrapText="1"/>
    </xf>
    <xf numFmtId="0" fontId="22" fillId="0" borderId="51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38" borderId="33" xfId="0" applyNumberFormat="1" applyFont="1" applyFill="1" applyBorder="1" applyAlignment="1">
      <alignment horizontal="center" vertical="top" wrapText="1"/>
    </xf>
    <xf numFmtId="0" fontId="3" fillId="38" borderId="22" xfId="0" applyFont="1" applyFill="1" applyBorder="1" applyAlignment="1">
      <alignment horizontal="left" vertical="top" wrapText="1"/>
    </xf>
    <xf numFmtId="0" fontId="21" fillId="38" borderId="0" xfId="0" applyFont="1" applyFill="1" applyAlignment="1">
      <alignment/>
    </xf>
    <xf numFmtId="185" fontId="21" fillId="38" borderId="0" xfId="0" applyNumberFormat="1" applyFont="1" applyFill="1" applyAlignment="1">
      <alignment/>
    </xf>
    <xf numFmtId="0" fontId="22" fillId="0" borderId="24" xfId="0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1" fillId="38" borderId="33" xfId="0" applyNumberFormat="1" applyFont="1" applyFill="1" applyBorder="1" applyAlignment="1">
      <alignment horizontal="center" vertical="top" wrapText="1"/>
    </xf>
    <xf numFmtId="185" fontId="44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3" fillId="36" borderId="4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left"/>
    </xf>
    <xf numFmtId="0" fontId="3" fillId="36" borderId="34" xfId="0" applyFont="1" applyFill="1" applyBorder="1" applyAlignment="1">
      <alignment horizontal="right"/>
    </xf>
    <xf numFmtId="0" fontId="3" fillId="36" borderId="39" xfId="0" applyFont="1" applyFill="1" applyBorder="1" applyAlignment="1">
      <alignment horizontal="right"/>
    </xf>
    <xf numFmtId="0" fontId="3" fillId="39" borderId="44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left"/>
    </xf>
    <xf numFmtId="0" fontId="3" fillId="39" borderId="34" xfId="0" applyFont="1" applyFill="1" applyBorder="1" applyAlignment="1">
      <alignment horizontal="right"/>
    </xf>
    <xf numFmtId="0" fontId="3" fillId="39" borderId="39" xfId="0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center" vertical="center" wrapText="1"/>
    </xf>
    <xf numFmtId="183" fontId="3" fillId="34" borderId="28" xfId="0" applyNumberFormat="1" applyFont="1" applyFill="1" applyBorder="1" applyAlignment="1">
      <alignment horizontal="right" vertical="center" wrapText="1"/>
    </xf>
    <xf numFmtId="2" fontId="3" fillId="14" borderId="34" xfId="0" applyNumberFormat="1" applyFont="1" applyFill="1" applyBorder="1" applyAlignment="1">
      <alignment horizontal="right" vertical="top" wrapText="1"/>
    </xf>
    <xf numFmtId="185" fontId="3" fillId="14" borderId="34" xfId="0" applyNumberFormat="1" applyFont="1" applyFill="1" applyBorder="1" applyAlignment="1">
      <alignment horizontal="right" vertical="top" wrapText="1"/>
    </xf>
    <xf numFmtId="185" fontId="3" fillId="14" borderId="39" xfId="0" applyNumberFormat="1" applyFont="1" applyFill="1" applyBorder="1" applyAlignment="1">
      <alignment horizontal="right" vertical="top" wrapText="1"/>
    </xf>
    <xf numFmtId="185" fontId="3" fillId="34" borderId="39" xfId="0" applyNumberFormat="1" applyFont="1" applyFill="1" applyBorder="1" applyAlignment="1">
      <alignment horizontal="right" vertical="top" wrapText="1"/>
    </xf>
    <xf numFmtId="185" fontId="3" fillId="37" borderId="34" xfId="0" applyNumberFormat="1" applyFont="1" applyFill="1" applyBorder="1" applyAlignment="1">
      <alignment horizontal="right" vertical="top" wrapText="1"/>
    </xf>
    <xf numFmtId="185" fontId="3" fillId="37" borderId="39" xfId="0" applyNumberFormat="1" applyFont="1" applyFill="1" applyBorder="1" applyAlignment="1">
      <alignment horizontal="right" vertical="top" wrapText="1"/>
    </xf>
    <xf numFmtId="185" fontId="3" fillId="35" borderId="28" xfId="0" applyNumberFormat="1" applyFont="1" applyFill="1" applyBorder="1" applyAlignment="1">
      <alignment horizontal="right" vertical="top" wrapText="1"/>
    </xf>
    <xf numFmtId="185" fontId="3" fillId="35" borderId="29" xfId="0" applyNumberFormat="1" applyFont="1" applyFill="1" applyBorder="1" applyAlignment="1">
      <alignment horizontal="right" vertical="top" wrapText="1"/>
    </xf>
    <xf numFmtId="185" fontId="3" fillId="0" borderId="34" xfId="0" applyNumberFormat="1" applyFont="1" applyFill="1" applyBorder="1" applyAlignment="1">
      <alignment horizontal="right" vertical="top" wrapText="1"/>
    </xf>
    <xf numFmtId="185" fontId="3" fillId="0" borderId="39" xfId="0" applyNumberFormat="1" applyFont="1" applyFill="1" applyBorder="1" applyAlignment="1">
      <alignment horizontal="right" vertical="top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top" wrapText="1"/>
    </xf>
    <xf numFmtId="0" fontId="3" fillId="36" borderId="35" xfId="0" applyNumberFormat="1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185" fontId="21" fillId="38" borderId="26" xfId="0" applyNumberFormat="1" applyFont="1" applyFill="1" applyBorder="1" applyAlignment="1">
      <alignment horizontal="right" vertical="top" wrapText="1"/>
    </xf>
    <xf numFmtId="185" fontId="21" fillId="38" borderId="27" xfId="0" applyNumberFormat="1" applyFont="1" applyFill="1" applyBorder="1" applyAlignment="1">
      <alignment horizontal="right" vertical="top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center" wrapText="1"/>
    </xf>
    <xf numFmtId="0" fontId="22" fillId="0" borderId="61" xfId="0" applyNumberFormat="1" applyFont="1" applyFill="1" applyBorder="1" applyAlignment="1">
      <alignment horizontal="center" vertical="top" wrapText="1"/>
    </xf>
    <xf numFmtId="0" fontId="3" fillId="0" borderId="37" xfId="0" applyNumberFormat="1" applyFont="1" applyFill="1" applyBorder="1" applyAlignment="1">
      <alignment horizontal="left" vertical="top" wrapText="1"/>
    </xf>
    <xf numFmtId="0" fontId="21" fillId="0" borderId="37" xfId="0" applyNumberFormat="1" applyFont="1" applyFill="1" applyBorder="1" applyAlignment="1">
      <alignment horizontal="right" vertical="top" wrapText="1"/>
    </xf>
    <xf numFmtId="0" fontId="21" fillId="0" borderId="38" xfId="0" applyNumberFormat="1" applyFont="1" applyFill="1" applyBorder="1" applyAlignment="1">
      <alignment horizontal="right" vertical="top" wrapText="1"/>
    </xf>
    <xf numFmtId="0" fontId="21" fillId="0" borderId="22" xfId="0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183" fontId="21" fillId="0" borderId="22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/>
    </xf>
    <xf numFmtId="0" fontId="22" fillId="0" borderId="6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top" wrapText="1"/>
    </xf>
    <xf numFmtId="0" fontId="23" fillId="0" borderId="64" xfId="0" applyFont="1" applyFill="1" applyBorder="1" applyAlignment="1">
      <alignment horizontal="center" vertical="top" wrapText="1"/>
    </xf>
    <xf numFmtId="0" fontId="23" fillId="0" borderId="65" xfId="0" applyFont="1" applyFill="1" applyBorder="1" applyAlignment="1">
      <alignment horizontal="center" vertical="top" wrapText="1"/>
    </xf>
    <xf numFmtId="185" fontId="3" fillId="0" borderId="20" xfId="0" applyNumberFormat="1" applyFont="1" applyFill="1" applyBorder="1" applyAlignment="1">
      <alignment horizontal="center" vertical="top" wrapText="1"/>
    </xf>
    <xf numFmtId="185" fontId="3" fillId="0" borderId="21" xfId="0" applyNumberFormat="1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5" fontId="3" fillId="0" borderId="63" xfId="0" applyNumberFormat="1" applyFont="1" applyFill="1" applyBorder="1" applyAlignment="1">
      <alignment horizontal="center" vertical="center" wrapText="1"/>
    </xf>
    <xf numFmtId="185" fontId="3" fillId="0" borderId="68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top" wrapText="1"/>
    </xf>
    <xf numFmtId="185" fontId="3" fillId="0" borderId="24" xfId="0" applyNumberFormat="1" applyFont="1" applyFill="1" applyBorder="1" applyAlignment="1">
      <alignment horizontal="center" vertical="top" wrapText="1"/>
    </xf>
    <xf numFmtId="185" fontId="3" fillId="0" borderId="25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22" fillId="0" borderId="6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5"/>
  <sheetViews>
    <sheetView tabSelected="1" workbookViewId="0" topLeftCell="A764">
      <selection activeCell="B781" sqref="B781"/>
    </sheetView>
  </sheetViews>
  <sheetFormatPr defaultColWidth="9.140625" defaultRowHeight="15.75" customHeight="1"/>
  <cols>
    <col min="1" max="1" width="4.7109375" style="204" customWidth="1"/>
    <col min="2" max="2" width="25.8515625" style="5" customWidth="1"/>
    <col min="3" max="3" width="12.281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2.421875" style="4" customWidth="1"/>
    <col min="9" max="9" width="9.140625" style="5" customWidth="1"/>
    <col min="10" max="10" width="10.57421875" style="5" bestFit="1" customWidth="1"/>
    <col min="11" max="11" width="11.28125" style="5" customWidth="1"/>
    <col min="12" max="12" width="9.140625" style="5" customWidth="1"/>
    <col min="13" max="13" width="11.140625" style="5" customWidth="1"/>
    <col min="14" max="16384" width="9.140625" style="5" customWidth="1"/>
  </cols>
  <sheetData>
    <row r="1" spans="1:8" ht="15.75" customHeight="1">
      <c r="A1" s="204" t="s">
        <v>63</v>
      </c>
      <c r="B1" s="1"/>
      <c r="H1" s="4" t="s">
        <v>112</v>
      </c>
    </row>
    <row r="2" spans="2:8" ht="15.75" customHeight="1">
      <c r="B2" s="1"/>
      <c r="H2" s="4" t="s">
        <v>113</v>
      </c>
    </row>
    <row r="3" ht="15.75" customHeight="1">
      <c r="B3" s="1"/>
    </row>
    <row r="4" spans="1:8" ht="15.75" customHeight="1">
      <c r="A4" s="484" t="s">
        <v>111</v>
      </c>
      <c r="B4" s="484"/>
      <c r="C4" s="484"/>
      <c r="D4" s="484"/>
      <c r="E4" s="484"/>
      <c r="F4" s="484"/>
      <c r="G4" s="484"/>
      <c r="H4" s="484"/>
    </row>
    <row r="5" ht="15.75" customHeight="1">
      <c r="B5" s="7"/>
    </row>
    <row r="6" spans="1:8" ht="15.75" customHeight="1">
      <c r="A6" s="485" t="s">
        <v>81</v>
      </c>
      <c r="B6" s="485"/>
      <c r="C6" s="485"/>
      <c r="D6" s="485"/>
      <c r="E6" s="485"/>
      <c r="F6" s="485"/>
      <c r="G6" s="485"/>
      <c r="H6" s="485"/>
    </row>
    <row r="7" spans="1:8" ht="15.75" customHeight="1">
      <c r="A7" s="486" t="s">
        <v>180</v>
      </c>
      <c r="B7" s="487"/>
      <c r="C7" s="487"/>
      <c r="D7" s="487"/>
      <c r="E7" s="487"/>
      <c r="F7" s="487"/>
      <c r="G7" s="487"/>
      <c r="H7" s="487"/>
    </row>
    <row r="8" spans="1:8" ht="15.75" customHeight="1">
      <c r="A8" s="487" t="s">
        <v>73</v>
      </c>
      <c r="B8" s="487"/>
      <c r="C8" s="487"/>
      <c r="D8" s="487"/>
      <c r="E8" s="487"/>
      <c r="F8" s="487"/>
      <c r="G8" s="487"/>
      <c r="H8" s="487"/>
    </row>
    <row r="9" ht="15.75" customHeight="1" thickBot="1"/>
    <row r="10" spans="1:8" ht="15.75" customHeight="1">
      <c r="A10" s="488" t="s">
        <v>74</v>
      </c>
      <c r="B10" s="491" t="s">
        <v>6</v>
      </c>
      <c r="C10" s="494" t="s">
        <v>75</v>
      </c>
      <c r="D10" s="494"/>
      <c r="E10" s="519" t="s">
        <v>0</v>
      </c>
      <c r="F10" s="519"/>
      <c r="G10" s="513" t="s">
        <v>1</v>
      </c>
      <c r="H10" s="514"/>
    </row>
    <row r="11" spans="1:8" ht="15.75" customHeight="1">
      <c r="A11" s="489"/>
      <c r="B11" s="492"/>
      <c r="C11" s="495"/>
      <c r="D11" s="495"/>
      <c r="E11" s="520"/>
      <c r="F11" s="520"/>
      <c r="G11" s="515" t="s">
        <v>3</v>
      </c>
      <c r="H11" s="502" t="s">
        <v>101</v>
      </c>
    </row>
    <row r="12" spans="1:8" ht="42" customHeight="1">
      <c r="A12" s="490"/>
      <c r="B12" s="493"/>
      <c r="C12" s="8" t="s">
        <v>98</v>
      </c>
      <c r="D12" s="8" t="s">
        <v>99</v>
      </c>
      <c r="E12" s="9" t="s">
        <v>100</v>
      </c>
      <c r="F12" s="10" t="s">
        <v>2</v>
      </c>
      <c r="G12" s="521"/>
      <c r="H12" s="503"/>
    </row>
    <row r="13" spans="1:8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356">
        <v>8</v>
      </c>
    </row>
    <row r="14" spans="1:8" ht="15.75" customHeight="1" thickBot="1">
      <c r="A14" s="504" t="s">
        <v>76</v>
      </c>
      <c r="B14" s="505"/>
      <c r="C14" s="505"/>
      <c r="D14" s="505"/>
      <c r="E14" s="505"/>
      <c r="F14" s="505"/>
      <c r="G14" s="505"/>
      <c r="H14" s="506"/>
    </row>
    <row r="15" spans="1:8" ht="15.75" customHeight="1">
      <c r="A15" s="457" t="s">
        <v>29</v>
      </c>
      <c r="B15" s="16" t="s">
        <v>7</v>
      </c>
      <c r="C15" s="17"/>
      <c r="D15" s="17"/>
      <c r="E15" s="17"/>
      <c r="F15" s="18"/>
      <c r="G15" s="18"/>
      <c r="H15" s="19"/>
    </row>
    <row r="16" spans="1:8" ht="15.75" customHeight="1">
      <c r="A16" s="205"/>
      <c r="B16" s="20" t="s">
        <v>50</v>
      </c>
      <c r="C16" s="21"/>
      <c r="D16" s="21"/>
      <c r="E16" s="21"/>
      <c r="F16" s="22"/>
      <c r="G16" s="22"/>
      <c r="H16" s="23"/>
    </row>
    <row r="17" spans="1:8" ht="15.75" customHeight="1">
      <c r="A17" s="203">
        <v>1</v>
      </c>
      <c r="B17" s="48" t="s">
        <v>27</v>
      </c>
      <c r="C17" s="39">
        <f>SUM(C18:C20)</f>
        <v>5301</v>
      </c>
      <c r="D17" s="39">
        <f>SUM(D18:D20)</f>
        <v>4.4</v>
      </c>
      <c r="E17" s="71">
        <f>F17/C17*1000</f>
        <v>51.51858139973589</v>
      </c>
      <c r="F17" s="41">
        <f>SUM(F18:F20)</f>
        <v>273.09999999999997</v>
      </c>
      <c r="G17" s="41">
        <f>SUM(G18:G20)</f>
        <v>2.745</v>
      </c>
      <c r="H17" s="42">
        <f>SUM(H18:H20)</f>
        <v>269.44</v>
      </c>
    </row>
    <row r="18" spans="1:8" ht="15.75" customHeight="1">
      <c r="A18" s="211"/>
      <c r="B18" s="43" t="s">
        <v>86</v>
      </c>
      <c r="C18" s="30">
        <v>915</v>
      </c>
      <c r="D18" s="30">
        <v>1</v>
      </c>
      <c r="E18" s="400">
        <f aca="true" t="shared" si="0" ref="E18:E24">F18/C18*1000</f>
        <v>4</v>
      </c>
      <c r="F18" s="32">
        <v>3.66</v>
      </c>
      <c r="G18" s="32">
        <v>2.745</v>
      </c>
      <c r="H18" s="33"/>
    </row>
    <row r="19" spans="1:20" ht="15.75" customHeight="1">
      <c r="A19" s="459"/>
      <c r="B19" s="29" t="s">
        <v>88</v>
      </c>
      <c r="C19" s="30">
        <v>2716</v>
      </c>
      <c r="D19" s="30">
        <v>2</v>
      </c>
      <c r="E19" s="31">
        <f t="shared" si="0"/>
        <v>53.80706921944034</v>
      </c>
      <c r="F19" s="32">
        <v>146.14</v>
      </c>
      <c r="G19" s="32">
        <v>0</v>
      </c>
      <c r="H19" s="33">
        <v>146.14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spans="1:15" ht="15.75" customHeight="1">
      <c r="A20" s="459"/>
      <c r="B20" s="29" t="s">
        <v>89</v>
      </c>
      <c r="C20" s="30">
        <v>1670</v>
      </c>
      <c r="D20" s="30">
        <v>1.4</v>
      </c>
      <c r="E20" s="31">
        <f t="shared" si="0"/>
        <v>73.83233532934132</v>
      </c>
      <c r="F20" s="32">
        <v>123.3</v>
      </c>
      <c r="G20" s="32"/>
      <c r="H20" s="33">
        <v>123.3</v>
      </c>
      <c r="J20" s="6"/>
      <c r="K20" s="6"/>
      <c r="L20" s="6"/>
      <c r="M20" s="6"/>
      <c r="N20" s="6"/>
      <c r="O20" s="6"/>
    </row>
    <row r="21" spans="1:8" ht="15.75" customHeight="1">
      <c r="A21" s="203">
        <v>2</v>
      </c>
      <c r="B21" s="48" t="s">
        <v>17</v>
      </c>
      <c r="C21" s="39">
        <f>SUM(C22:C25)</f>
        <v>16121</v>
      </c>
      <c r="D21" s="39">
        <f>SUM(D22:D25)</f>
        <v>60.35</v>
      </c>
      <c r="E21" s="40">
        <f t="shared" si="0"/>
        <v>40.86911481917995</v>
      </c>
      <c r="F21" s="41">
        <f>SUM(F22:F25)</f>
        <v>658.851</v>
      </c>
      <c r="G21" s="41">
        <f>SUM(G22:G25)</f>
        <v>186.01</v>
      </c>
      <c r="H21" s="42">
        <f>SUM(H22:H25)</f>
        <v>471.82099999999997</v>
      </c>
    </row>
    <row r="22" spans="1:8" ht="15.75" customHeight="1">
      <c r="A22" s="459"/>
      <c r="B22" s="43" t="s">
        <v>86</v>
      </c>
      <c r="C22" s="30">
        <v>720</v>
      </c>
      <c r="D22" s="30">
        <v>3</v>
      </c>
      <c r="E22" s="31">
        <f t="shared" si="0"/>
        <v>24.919444444444444</v>
      </c>
      <c r="F22" s="32">
        <v>17.942</v>
      </c>
      <c r="G22" s="32">
        <v>10.71</v>
      </c>
      <c r="H22" s="33">
        <v>6.212</v>
      </c>
    </row>
    <row r="23" spans="1:8" ht="15.75" customHeight="1">
      <c r="A23" s="459"/>
      <c r="B23" s="29" t="s">
        <v>88</v>
      </c>
      <c r="C23" s="30">
        <v>13761</v>
      </c>
      <c r="D23" s="30">
        <v>50.800000000000004</v>
      </c>
      <c r="E23" s="31">
        <f t="shared" si="0"/>
        <v>41.34728580771747</v>
      </c>
      <c r="F23" s="32">
        <v>568.98</v>
      </c>
      <c r="G23" s="32">
        <v>170.2</v>
      </c>
      <c r="H23" s="33">
        <v>398.78</v>
      </c>
    </row>
    <row r="24" spans="1:8" ht="15.75" customHeight="1">
      <c r="A24" s="471"/>
      <c r="B24" s="51" t="s">
        <v>89</v>
      </c>
      <c r="C24" s="35">
        <v>1340</v>
      </c>
      <c r="D24" s="35">
        <v>3.55</v>
      </c>
      <c r="E24" s="52">
        <f t="shared" si="0"/>
        <v>49.87238805970149</v>
      </c>
      <c r="F24" s="36">
        <v>66.829</v>
      </c>
      <c r="G24" s="36"/>
      <c r="H24" s="37">
        <v>66.829</v>
      </c>
    </row>
    <row r="25" spans="1:8" ht="15.75" customHeight="1">
      <c r="A25" s="207"/>
      <c r="B25" s="59" t="s">
        <v>90</v>
      </c>
      <c r="C25" s="44">
        <v>300</v>
      </c>
      <c r="D25" s="44">
        <v>3</v>
      </c>
      <c r="E25" s="45">
        <f>F25/C25*1000</f>
        <v>16.999999999999996</v>
      </c>
      <c r="F25" s="46">
        <v>5.1</v>
      </c>
      <c r="G25" s="46">
        <v>5.1</v>
      </c>
      <c r="H25" s="47"/>
    </row>
    <row r="26" spans="1:8" ht="15.75" customHeight="1">
      <c r="A26" s="203">
        <v>3</v>
      </c>
      <c r="B26" s="48" t="s">
        <v>46</v>
      </c>
      <c r="C26" s="39">
        <f>SUM(C27:C27)</f>
        <v>40</v>
      </c>
      <c r="D26" s="39">
        <f>SUM(D27:D27)</f>
        <v>0.3</v>
      </c>
      <c r="E26" s="40">
        <f>F26/C26*1000</f>
        <v>11</v>
      </c>
      <c r="F26" s="41">
        <f>SUM(F27:F27)</f>
        <v>0.44</v>
      </c>
      <c r="G26" s="41">
        <f>SUM(G27:G27)</f>
        <v>0</v>
      </c>
      <c r="H26" s="42">
        <f>SUM(H27:H27)</f>
        <v>0.44</v>
      </c>
    </row>
    <row r="27" spans="1:8" ht="15.75" customHeight="1">
      <c r="A27" s="208"/>
      <c r="B27" s="53" t="s">
        <v>88</v>
      </c>
      <c r="C27" s="54">
        <v>40</v>
      </c>
      <c r="D27" s="54">
        <v>0.3</v>
      </c>
      <c r="E27" s="55">
        <f>F27/C27*1000</f>
        <v>11</v>
      </c>
      <c r="F27" s="56">
        <v>0.44</v>
      </c>
      <c r="G27" s="56">
        <v>0</v>
      </c>
      <c r="H27" s="57">
        <v>0.44</v>
      </c>
    </row>
    <row r="28" spans="1:8" ht="15.75" customHeight="1">
      <c r="A28" s="203">
        <v>4</v>
      </c>
      <c r="B28" s="48" t="s">
        <v>45</v>
      </c>
      <c r="C28" s="39">
        <f>SUM(C29:C30)</f>
        <v>220</v>
      </c>
      <c r="D28" s="39">
        <f>SUM(D29:D30)</f>
        <v>0.4</v>
      </c>
      <c r="E28" s="40">
        <f>F28/C28*1000</f>
        <v>19.181818181818183</v>
      </c>
      <c r="F28" s="41">
        <f>SUM(F29:F30)</f>
        <v>4.22</v>
      </c>
      <c r="G28" s="41">
        <f>SUM(G29:G30)</f>
        <v>3.96</v>
      </c>
      <c r="H28" s="42">
        <f>SUM(H29:H30)</f>
        <v>0.26</v>
      </c>
    </row>
    <row r="29" spans="1:8" ht="15.75" customHeight="1">
      <c r="A29" s="332"/>
      <c r="B29" s="333" t="s">
        <v>88</v>
      </c>
      <c r="C29" s="334">
        <v>100</v>
      </c>
      <c r="D29" s="334">
        <v>0.1</v>
      </c>
      <c r="E29" s="31" t="e">
        <v>#DIV/0!</v>
      </c>
      <c r="F29" s="32">
        <v>0.26</v>
      </c>
      <c r="G29" s="32">
        <v>0</v>
      </c>
      <c r="H29" s="33">
        <v>0.26</v>
      </c>
    </row>
    <row r="30" spans="1:8" ht="15.75" customHeight="1">
      <c r="A30" s="208"/>
      <c r="B30" s="53" t="s">
        <v>89</v>
      </c>
      <c r="C30" s="54">
        <v>120</v>
      </c>
      <c r="D30" s="54">
        <v>0.3</v>
      </c>
      <c r="E30" s="55">
        <f>F30/C30*1000</f>
        <v>33</v>
      </c>
      <c r="F30" s="56">
        <v>3.96</v>
      </c>
      <c r="G30" s="56">
        <v>3.96</v>
      </c>
      <c r="H30" s="57"/>
    </row>
    <row r="31" spans="1:8" ht="15.75" customHeight="1">
      <c r="A31" s="203">
        <v>5</v>
      </c>
      <c r="B31" s="48" t="s">
        <v>19</v>
      </c>
      <c r="C31" s="39">
        <f>SUM(C32:C34)</f>
        <v>2025</v>
      </c>
      <c r="D31" s="39">
        <f>SUM(D32:D34)</f>
        <v>2.65</v>
      </c>
      <c r="E31" s="40">
        <f aca="true" t="shared" si="1" ref="E31:E42">F31/C31*1000</f>
        <v>62.53333333333333</v>
      </c>
      <c r="F31" s="41">
        <f>SUM(F32:F34)</f>
        <v>126.63</v>
      </c>
      <c r="G31" s="41">
        <f>SUM(G32:G34)</f>
        <v>6.13</v>
      </c>
      <c r="H31" s="42">
        <f>SUM(H32:H34)</f>
        <v>120.5</v>
      </c>
    </row>
    <row r="32" spans="1:8" ht="15.75" customHeight="1">
      <c r="A32" s="210"/>
      <c r="B32" s="196" t="s">
        <v>86</v>
      </c>
      <c r="C32" s="74">
        <v>1005</v>
      </c>
      <c r="D32" s="74">
        <v>1</v>
      </c>
      <c r="E32" s="62">
        <f t="shared" si="1"/>
        <v>6.099502487562189</v>
      </c>
      <c r="F32" s="75">
        <v>6.13</v>
      </c>
      <c r="G32" s="75">
        <v>6.13</v>
      </c>
      <c r="H32" s="76"/>
    </row>
    <row r="33" spans="1:8" ht="15.75" customHeight="1">
      <c r="A33" s="459"/>
      <c r="B33" s="43" t="s">
        <v>88</v>
      </c>
      <c r="C33" s="30">
        <v>580</v>
      </c>
      <c r="D33" s="30">
        <v>1.3</v>
      </c>
      <c r="E33" s="31">
        <f t="shared" si="1"/>
        <v>125</v>
      </c>
      <c r="F33" s="32">
        <v>72.5</v>
      </c>
      <c r="G33" s="32">
        <v>0</v>
      </c>
      <c r="H33" s="33">
        <v>72.5</v>
      </c>
    </row>
    <row r="34" spans="1:8" ht="15.75" customHeight="1">
      <c r="A34" s="461"/>
      <c r="B34" s="51" t="s">
        <v>89</v>
      </c>
      <c r="C34" s="35">
        <v>440</v>
      </c>
      <c r="D34" s="35">
        <v>0.35</v>
      </c>
      <c r="E34" s="52">
        <f t="shared" si="1"/>
        <v>109.09090909090908</v>
      </c>
      <c r="F34" s="36">
        <v>48</v>
      </c>
      <c r="G34" s="36"/>
      <c r="H34" s="37">
        <v>48</v>
      </c>
    </row>
    <row r="35" spans="1:8" s="64" customFormat="1" ht="15.75" customHeight="1">
      <c r="A35" s="203">
        <v>6</v>
      </c>
      <c r="B35" s="48" t="s">
        <v>66</v>
      </c>
      <c r="C35" s="39">
        <f>SUM(C36)</f>
        <v>50</v>
      </c>
      <c r="D35" s="39">
        <f>SUM(D36)</f>
        <v>0.1</v>
      </c>
      <c r="E35" s="40">
        <f t="shared" si="1"/>
        <v>19</v>
      </c>
      <c r="F35" s="41">
        <f>SUM(F36)</f>
        <v>0.95</v>
      </c>
      <c r="G35" s="41">
        <f>SUM(G36)</f>
        <v>0.9</v>
      </c>
      <c r="H35" s="42">
        <f>SUM(H36)</f>
        <v>0</v>
      </c>
    </row>
    <row r="36" spans="1:8" ht="15.75" customHeight="1">
      <c r="A36" s="207"/>
      <c r="B36" s="59" t="s">
        <v>86</v>
      </c>
      <c r="C36" s="44">
        <v>50</v>
      </c>
      <c r="D36" s="44">
        <v>0.1</v>
      </c>
      <c r="E36" s="45">
        <f t="shared" si="1"/>
        <v>19</v>
      </c>
      <c r="F36" s="46">
        <v>0.95</v>
      </c>
      <c r="G36" s="46">
        <v>0.9</v>
      </c>
      <c r="H36" s="47"/>
    </row>
    <row r="37" spans="1:8" ht="15.75" customHeight="1">
      <c r="A37" s="203">
        <v>7</v>
      </c>
      <c r="B37" s="48" t="s">
        <v>160</v>
      </c>
      <c r="C37" s="39">
        <f>SUM(C38)</f>
        <v>90</v>
      </c>
      <c r="D37" s="39">
        <f>SUM(D38)</f>
        <v>0.2</v>
      </c>
      <c r="E37" s="40">
        <f t="shared" si="1"/>
        <v>2.2666666666666666</v>
      </c>
      <c r="F37" s="41">
        <f>SUM(F38)</f>
        <v>0.204</v>
      </c>
      <c r="G37" s="41">
        <f>SUM(G38)</f>
        <v>0.204</v>
      </c>
      <c r="H37" s="42">
        <f>SUM(H38)</f>
        <v>0</v>
      </c>
    </row>
    <row r="38" spans="1:8" ht="15.75" customHeight="1">
      <c r="A38" s="207"/>
      <c r="B38" s="59" t="s">
        <v>89</v>
      </c>
      <c r="C38" s="44">
        <v>90</v>
      </c>
      <c r="D38" s="44">
        <v>0.2</v>
      </c>
      <c r="E38" s="45">
        <f t="shared" si="1"/>
        <v>2.2666666666666666</v>
      </c>
      <c r="F38" s="46">
        <v>0.204</v>
      </c>
      <c r="G38" s="46">
        <v>0.204</v>
      </c>
      <c r="H38" s="47"/>
    </row>
    <row r="39" spans="1:8" s="64" customFormat="1" ht="15.75" customHeight="1">
      <c r="A39" s="203">
        <v>8</v>
      </c>
      <c r="B39" s="48" t="s">
        <v>47</v>
      </c>
      <c r="C39" s="39">
        <f>SUM(C40:C42)</f>
        <v>315.5</v>
      </c>
      <c r="D39" s="39">
        <f>SUM(D40:D42)</f>
        <v>0.95</v>
      </c>
      <c r="E39" s="40">
        <f t="shared" si="1"/>
        <v>44.003169572107765</v>
      </c>
      <c r="F39" s="41">
        <f>SUM(F40:F42)</f>
        <v>13.883</v>
      </c>
      <c r="G39" s="41">
        <f>SUM(G40:G42)</f>
        <v>2.278</v>
      </c>
      <c r="H39" s="42">
        <f>SUM(H40:H42)</f>
        <v>11.295</v>
      </c>
    </row>
    <row r="40" spans="1:8" ht="15.75" customHeight="1">
      <c r="A40" s="210"/>
      <c r="B40" s="196" t="s">
        <v>86</v>
      </c>
      <c r="C40" s="74">
        <v>77.5</v>
      </c>
      <c r="D40" s="74">
        <v>0.25</v>
      </c>
      <c r="E40" s="62">
        <f t="shared" si="1"/>
        <v>21.006451612903223</v>
      </c>
      <c r="F40" s="75">
        <v>1.628</v>
      </c>
      <c r="G40" s="75">
        <v>1.318</v>
      </c>
      <c r="H40" s="76"/>
    </row>
    <row r="41" spans="1:8" ht="15.75" customHeight="1">
      <c r="A41" s="210"/>
      <c r="B41" s="196" t="s">
        <v>89</v>
      </c>
      <c r="C41" s="74">
        <v>60</v>
      </c>
      <c r="D41" s="74">
        <v>0.2</v>
      </c>
      <c r="E41" s="62">
        <f t="shared" si="1"/>
        <v>16</v>
      </c>
      <c r="F41" s="75">
        <v>0.96</v>
      </c>
      <c r="G41" s="75">
        <v>0.96</v>
      </c>
      <c r="H41" s="76"/>
    </row>
    <row r="42" spans="1:8" ht="15.75" customHeight="1">
      <c r="A42" s="459"/>
      <c r="B42" s="43" t="s">
        <v>88</v>
      </c>
      <c r="C42" s="30">
        <v>178</v>
      </c>
      <c r="D42" s="30">
        <v>0.5</v>
      </c>
      <c r="E42" s="31">
        <f t="shared" si="1"/>
        <v>63.455056179775276</v>
      </c>
      <c r="F42" s="32">
        <v>11.295</v>
      </c>
      <c r="G42" s="32">
        <v>0</v>
      </c>
      <c r="H42" s="33">
        <v>11.295</v>
      </c>
    </row>
    <row r="43" spans="1:8" ht="15.75" customHeight="1">
      <c r="A43" s="236" t="s">
        <v>159</v>
      </c>
      <c r="B43" s="237" t="s">
        <v>104</v>
      </c>
      <c r="C43" s="238">
        <f>C17+C21+C26+C28+C31+C39+C37+C35</f>
        <v>24162.5</v>
      </c>
      <c r="D43" s="238">
        <f>D17+D21+D26+D28+D31+D39+D37+D35</f>
        <v>69.35000000000001</v>
      </c>
      <c r="E43" s="238"/>
      <c r="F43" s="376">
        <f>F17+F21+F26+F28+F31+F39+F37+F35</f>
        <v>1078.278</v>
      </c>
      <c r="G43" s="376">
        <f>G17+G21+G26+G28+G31+G39+G37+G35</f>
        <v>202.227</v>
      </c>
      <c r="H43" s="377">
        <f>H17+H21+H26+H28+H31+H39+H37+H35</f>
        <v>873.756</v>
      </c>
    </row>
    <row r="44" spans="1:8" ht="15.75" customHeight="1">
      <c r="A44" s="458"/>
      <c r="B44" s="65" t="s">
        <v>51</v>
      </c>
      <c r="C44" s="66"/>
      <c r="D44" s="66"/>
      <c r="E44" s="69"/>
      <c r="F44" s="67"/>
      <c r="G44" s="67"/>
      <c r="H44" s="68"/>
    </row>
    <row r="45" spans="1:8" ht="15.75" customHeight="1">
      <c r="A45" s="209">
        <v>1</v>
      </c>
      <c r="B45" s="60" t="s">
        <v>31</v>
      </c>
      <c r="C45" s="61">
        <f>SUM(C46:C50)</f>
        <v>14033</v>
      </c>
      <c r="D45" s="61">
        <f>SUM(D46:D50)</f>
        <v>53.85</v>
      </c>
      <c r="E45" s="70">
        <f aca="true" t="shared" si="2" ref="E45:E54">F45/C45*1000</f>
        <v>15.151286253830257</v>
      </c>
      <c r="F45" s="72">
        <f>SUM(F46:F50)</f>
        <v>212.618</v>
      </c>
      <c r="G45" s="72">
        <f>SUM(G46:G50)</f>
        <v>204.382</v>
      </c>
      <c r="H45" s="73">
        <f>SUM(H46:H50)</f>
        <v>0</v>
      </c>
    </row>
    <row r="46" spans="1:8" ht="15.75" customHeight="1">
      <c r="A46" s="459"/>
      <c r="B46" s="43" t="s">
        <v>86</v>
      </c>
      <c r="C46" s="30">
        <v>5549</v>
      </c>
      <c r="D46" s="30">
        <v>17</v>
      </c>
      <c r="E46" s="31">
        <f t="shared" si="2"/>
        <v>15.72301315552352</v>
      </c>
      <c r="F46" s="32">
        <v>87.247</v>
      </c>
      <c r="G46" s="32">
        <v>79.087</v>
      </c>
      <c r="H46" s="33">
        <v>0</v>
      </c>
    </row>
    <row r="47" spans="1:17" ht="15.75" customHeight="1">
      <c r="A47" s="459"/>
      <c r="B47" s="43" t="s">
        <v>87</v>
      </c>
      <c r="C47" s="30">
        <v>2840</v>
      </c>
      <c r="D47" s="30">
        <v>10</v>
      </c>
      <c r="E47" s="31">
        <f t="shared" si="2"/>
        <v>19.042605633802815</v>
      </c>
      <c r="F47" s="32">
        <v>54.081</v>
      </c>
      <c r="G47" s="32">
        <v>54.005</v>
      </c>
      <c r="H47" s="33"/>
      <c r="J47" s="6"/>
      <c r="K47" s="6"/>
      <c r="L47" s="6"/>
      <c r="M47" s="6"/>
      <c r="N47" s="6"/>
      <c r="O47" s="6"/>
      <c r="P47" s="6"/>
      <c r="Q47" s="406"/>
    </row>
    <row r="48" spans="1:8" ht="15.75" customHeight="1">
      <c r="A48" s="459"/>
      <c r="B48" s="43" t="s">
        <v>88</v>
      </c>
      <c r="C48" s="30">
        <v>1532</v>
      </c>
      <c r="D48" s="30">
        <v>3.9</v>
      </c>
      <c r="E48" s="31">
        <f t="shared" si="2"/>
        <v>9.56266318537859</v>
      </c>
      <c r="F48" s="32">
        <v>14.649999999999999</v>
      </c>
      <c r="G48" s="32">
        <v>14.649999999999999</v>
      </c>
      <c r="H48" s="33"/>
    </row>
    <row r="49" spans="1:16" ht="15.75" customHeight="1">
      <c r="A49" s="459"/>
      <c r="B49" s="43" t="s">
        <v>89</v>
      </c>
      <c r="C49" s="30">
        <v>640</v>
      </c>
      <c r="D49" s="334">
        <v>1.35</v>
      </c>
      <c r="E49" s="31">
        <f t="shared" si="2"/>
        <v>19.625</v>
      </c>
      <c r="F49" s="32">
        <v>12.56</v>
      </c>
      <c r="G49" s="32">
        <v>12.56</v>
      </c>
      <c r="H49" s="33"/>
      <c r="J49" s="406"/>
      <c r="K49" s="406"/>
      <c r="L49" s="406"/>
      <c r="M49" s="6"/>
      <c r="N49" s="6"/>
      <c r="O49" s="6"/>
      <c r="P49" s="6"/>
    </row>
    <row r="50" spans="1:19" ht="15.75" customHeight="1">
      <c r="A50" s="460"/>
      <c r="B50" s="34" t="s">
        <v>90</v>
      </c>
      <c r="C50" s="35">
        <v>3472</v>
      </c>
      <c r="D50" s="472">
        <v>21.6</v>
      </c>
      <c r="E50" s="52">
        <f t="shared" si="2"/>
        <v>12.695852534562212</v>
      </c>
      <c r="F50" s="36">
        <v>44.08</v>
      </c>
      <c r="G50" s="36">
        <v>44.08</v>
      </c>
      <c r="H50" s="37"/>
      <c r="J50" s="406"/>
      <c r="K50" s="406"/>
      <c r="L50" s="406"/>
      <c r="M50" s="406"/>
      <c r="N50" s="406"/>
      <c r="O50" s="406"/>
      <c r="P50" s="406"/>
      <c r="Q50" s="406"/>
      <c r="R50" s="406"/>
      <c r="S50" s="406"/>
    </row>
    <row r="51" spans="1:19" ht="15.75" customHeight="1">
      <c r="A51" s="203">
        <v>2</v>
      </c>
      <c r="B51" s="48" t="s">
        <v>53</v>
      </c>
      <c r="C51" s="39">
        <f>SUM(C52:C52)</f>
        <v>24</v>
      </c>
      <c r="D51" s="39">
        <f>SUM(D52:D52)</f>
        <v>0.1</v>
      </c>
      <c r="E51" s="40">
        <f>F51/C51*1000</f>
        <v>20</v>
      </c>
      <c r="F51" s="41">
        <f>SUM(F52:F52)</f>
        <v>0.48</v>
      </c>
      <c r="G51" s="41">
        <f>SUM(G52:G52)</f>
        <v>0</v>
      </c>
      <c r="H51" s="42">
        <f>SUM(H52:H52)</f>
        <v>0.48</v>
      </c>
      <c r="J51" s="406"/>
      <c r="K51" s="406"/>
      <c r="L51" s="406"/>
      <c r="M51" s="406"/>
      <c r="N51" s="406"/>
      <c r="O51" s="406"/>
      <c r="P51" s="406"/>
      <c r="Q51" s="406"/>
      <c r="R51" s="406"/>
      <c r="S51" s="406"/>
    </row>
    <row r="52" spans="1:19" ht="15.75" customHeight="1">
      <c r="A52" s="208"/>
      <c r="B52" s="29" t="s">
        <v>88</v>
      </c>
      <c r="C52" s="54">
        <v>24</v>
      </c>
      <c r="D52" s="54">
        <v>0.1</v>
      </c>
      <c r="E52" s="31">
        <f>F52/C52*1000</f>
        <v>20</v>
      </c>
      <c r="F52" s="56">
        <v>0.48</v>
      </c>
      <c r="G52" s="56">
        <v>0</v>
      </c>
      <c r="H52" s="57">
        <v>0.48</v>
      </c>
      <c r="J52" s="406"/>
      <c r="K52" s="406"/>
      <c r="L52" s="406"/>
      <c r="M52" s="406"/>
      <c r="N52" s="406"/>
      <c r="O52" s="406"/>
      <c r="P52" s="406"/>
      <c r="Q52" s="406"/>
      <c r="R52" s="406"/>
      <c r="S52" s="406"/>
    </row>
    <row r="53" spans="1:8" ht="15.75" customHeight="1">
      <c r="A53" s="203">
        <v>3</v>
      </c>
      <c r="B53" s="48" t="s">
        <v>110</v>
      </c>
      <c r="C53" s="39">
        <f>SUM(C54:C54)</f>
        <v>5</v>
      </c>
      <c r="D53" s="39">
        <f>SUM(D54:D54)</f>
        <v>0.05</v>
      </c>
      <c r="E53" s="71">
        <f t="shared" si="2"/>
        <v>15</v>
      </c>
      <c r="F53" s="41">
        <f>SUM(F54:F54)</f>
        <v>0.075</v>
      </c>
      <c r="G53" s="41">
        <f>SUM(G54:G54)</f>
        <v>0.06</v>
      </c>
      <c r="H53" s="42">
        <f>SUM(H54:H54)</f>
        <v>0</v>
      </c>
    </row>
    <row r="54" spans="1:8" ht="15.75" customHeight="1">
      <c r="A54" s="207"/>
      <c r="B54" s="59" t="s">
        <v>152</v>
      </c>
      <c r="C54" s="44">
        <v>5</v>
      </c>
      <c r="D54" s="44">
        <v>0.05</v>
      </c>
      <c r="E54" s="45">
        <f t="shared" si="2"/>
        <v>15</v>
      </c>
      <c r="F54" s="46">
        <v>0.075</v>
      </c>
      <c r="G54" s="46">
        <v>0.06</v>
      </c>
      <c r="H54" s="47"/>
    </row>
    <row r="55" spans="1:8" ht="15.75" customHeight="1">
      <c r="A55" s="209">
        <v>4</v>
      </c>
      <c r="B55" s="60" t="s">
        <v>21</v>
      </c>
      <c r="C55" s="61">
        <f>SUM(C56:C56)</f>
        <v>535</v>
      </c>
      <c r="D55" s="61">
        <f>SUM(D56:D56)</f>
        <v>8.9</v>
      </c>
      <c r="E55" s="70">
        <f aca="true" t="shared" si="3" ref="E55:E112">F55/C55*1000</f>
        <v>15.859813084112147</v>
      </c>
      <c r="F55" s="61">
        <f>SUM(F56:F56)</f>
        <v>8.485</v>
      </c>
      <c r="G55" s="61">
        <f>SUM(G56:G56)</f>
        <v>7.64</v>
      </c>
      <c r="H55" s="63">
        <f>SUM(H56:H56)</f>
        <v>0</v>
      </c>
    </row>
    <row r="56" spans="1:8" ht="15.75" customHeight="1">
      <c r="A56" s="207"/>
      <c r="B56" s="59" t="s">
        <v>89</v>
      </c>
      <c r="C56" s="44">
        <v>535</v>
      </c>
      <c r="D56" s="44">
        <v>8.9</v>
      </c>
      <c r="E56" s="45">
        <f t="shared" si="3"/>
        <v>15.859813084112147</v>
      </c>
      <c r="F56" s="46">
        <v>8.485</v>
      </c>
      <c r="G56" s="46">
        <v>7.64</v>
      </c>
      <c r="H56" s="47"/>
    </row>
    <row r="57" spans="1:8" ht="15.75" customHeight="1">
      <c r="A57" s="209">
        <v>5</v>
      </c>
      <c r="B57" s="60" t="s">
        <v>56</v>
      </c>
      <c r="C57" s="61">
        <f>SUM(C58:C61)</f>
        <v>20138</v>
      </c>
      <c r="D57" s="61">
        <f>SUM(D58:D61)</f>
        <v>3810</v>
      </c>
      <c r="E57" s="70">
        <f t="shared" si="3"/>
        <v>13.167146687853808</v>
      </c>
      <c r="F57" s="72">
        <f>SUM(F58:F61)</f>
        <v>265.15999999999997</v>
      </c>
      <c r="G57" s="72">
        <f>SUM(G58:G61)</f>
        <v>257.44</v>
      </c>
      <c r="H57" s="73">
        <f>SUM(H58:H61)</f>
        <v>0</v>
      </c>
    </row>
    <row r="58" spans="1:8" ht="15.75" customHeight="1">
      <c r="A58" s="210"/>
      <c r="B58" s="196" t="s">
        <v>86</v>
      </c>
      <c r="C58" s="74">
        <v>560</v>
      </c>
      <c r="D58" s="74">
        <v>290</v>
      </c>
      <c r="E58" s="62">
        <f t="shared" si="3"/>
        <v>5.321428571428571</v>
      </c>
      <c r="F58" s="75">
        <v>2.98</v>
      </c>
      <c r="G58" s="75">
        <v>2.98</v>
      </c>
      <c r="H58" s="76">
        <v>0</v>
      </c>
    </row>
    <row r="59" spans="1:8" ht="15.75" customHeight="1">
      <c r="A59" s="460"/>
      <c r="B59" s="51" t="s">
        <v>88</v>
      </c>
      <c r="C59" s="35">
        <v>2525</v>
      </c>
      <c r="D59" s="35">
        <v>750</v>
      </c>
      <c r="E59" s="31">
        <f t="shared" si="3"/>
        <v>13.96831683168317</v>
      </c>
      <c r="F59" s="36">
        <v>35.27</v>
      </c>
      <c r="G59" s="36">
        <v>35.27</v>
      </c>
      <c r="H59" s="37"/>
    </row>
    <row r="60" spans="1:8" ht="15.75" customHeight="1">
      <c r="A60" s="460"/>
      <c r="B60" s="51" t="s">
        <v>89</v>
      </c>
      <c r="C60" s="35">
        <v>1440</v>
      </c>
      <c r="D60" s="35">
        <v>300</v>
      </c>
      <c r="E60" s="31">
        <f t="shared" si="3"/>
        <v>6.944444444444444</v>
      </c>
      <c r="F60" s="36">
        <v>10</v>
      </c>
      <c r="G60" s="36">
        <v>2.28</v>
      </c>
      <c r="H60" s="37"/>
    </row>
    <row r="61" spans="1:8" ht="15.75" customHeight="1">
      <c r="A61" s="207"/>
      <c r="B61" s="49" t="s">
        <v>90</v>
      </c>
      <c r="C61" s="44">
        <v>15613</v>
      </c>
      <c r="D61" s="44">
        <v>2470</v>
      </c>
      <c r="E61" s="45">
        <f t="shared" si="3"/>
        <v>13.892909754691603</v>
      </c>
      <c r="F61" s="46">
        <v>216.91</v>
      </c>
      <c r="G61" s="46">
        <v>216.91</v>
      </c>
      <c r="H61" s="47"/>
    </row>
    <row r="62" spans="1:8" ht="15.75" customHeight="1">
      <c r="A62" s="209">
        <v>6</v>
      </c>
      <c r="B62" s="60" t="s">
        <v>116</v>
      </c>
      <c r="C62" s="61">
        <f>SUM(C63:C66)</f>
        <v>8469</v>
      </c>
      <c r="D62" s="61">
        <f>SUM(D63:D66)</f>
        <v>1303</v>
      </c>
      <c r="E62" s="70">
        <f t="shared" si="3"/>
        <v>22.57314913212894</v>
      </c>
      <c r="F62" s="72">
        <f>SUM(F63:F66)</f>
        <v>191.172</v>
      </c>
      <c r="G62" s="72">
        <f>SUM(G63:G66)</f>
        <v>186.84199999999996</v>
      </c>
      <c r="H62" s="73">
        <f>SUM(H63:H66)</f>
        <v>0</v>
      </c>
    </row>
    <row r="63" spans="1:8" ht="15.75" customHeight="1">
      <c r="A63" s="210"/>
      <c r="B63" s="196" t="s">
        <v>86</v>
      </c>
      <c r="C63" s="74">
        <v>260</v>
      </c>
      <c r="D63" s="74">
        <v>40</v>
      </c>
      <c r="E63" s="62">
        <f t="shared" si="3"/>
        <v>11</v>
      </c>
      <c r="F63" s="75">
        <v>2.86</v>
      </c>
      <c r="G63" s="75">
        <v>2.6</v>
      </c>
      <c r="H63" s="76"/>
    </row>
    <row r="64" spans="1:8" ht="15.75" customHeight="1">
      <c r="A64" s="459"/>
      <c r="B64" s="43" t="s">
        <v>88</v>
      </c>
      <c r="C64" s="30">
        <v>7445</v>
      </c>
      <c r="D64" s="30">
        <v>1068</v>
      </c>
      <c r="E64" s="31">
        <f>F64/C64*1000</f>
        <v>22.81934184016118</v>
      </c>
      <c r="F64" s="32">
        <v>169.89</v>
      </c>
      <c r="G64" s="32">
        <v>169.89</v>
      </c>
      <c r="H64" s="33">
        <v>0</v>
      </c>
    </row>
    <row r="65" spans="1:8" ht="15.75" customHeight="1">
      <c r="A65" s="460"/>
      <c r="B65" s="51" t="s">
        <v>89</v>
      </c>
      <c r="C65" s="35">
        <v>578</v>
      </c>
      <c r="D65" s="35">
        <v>125</v>
      </c>
      <c r="E65" s="31">
        <f t="shared" si="3"/>
        <v>26.44982698961938</v>
      </c>
      <c r="F65" s="36">
        <v>15.288</v>
      </c>
      <c r="G65" s="36">
        <v>11.218</v>
      </c>
      <c r="H65" s="37"/>
    </row>
    <row r="66" spans="1:8" ht="15.75" customHeight="1">
      <c r="A66" s="207"/>
      <c r="B66" s="49" t="s">
        <v>90</v>
      </c>
      <c r="C66" s="44">
        <v>186</v>
      </c>
      <c r="D66" s="44">
        <v>70</v>
      </c>
      <c r="E66" s="45">
        <f t="shared" si="3"/>
        <v>16.849462365591396</v>
      </c>
      <c r="F66" s="46">
        <v>3.134</v>
      </c>
      <c r="G66" s="46">
        <v>3.134</v>
      </c>
      <c r="H66" s="47"/>
    </row>
    <row r="67" spans="1:8" s="64" customFormat="1" ht="15.75" customHeight="1">
      <c r="A67" s="203">
        <v>7</v>
      </c>
      <c r="B67" s="38" t="s">
        <v>32</v>
      </c>
      <c r="C67" s="39">
        <f>SUM(C68:C71)</f>
        <v>7768</v>
      </c>
      <c r="D67" s="39">
        <f>SUM(D68:D71)</f>
        <v>1440</v>
      </c>
      <c r="E67" s="40">
        <f t="shared" si="3"/>
        <v>44.07286302780639</v>
      </c>
      <c r="F67" s="41">
        <f>SUM(F68:F71)</f>
        <v>342.35800000000006</v>
      </c>
      <c r="G67" s="41">
        <f>SUM(G68:G71)</f>
        <v>286.105</v>
      </c>
      <c r="H67" s="42">
        <f>SUM(H68:H71)</f>
        <v>0</v>
      </c>
    </row>
    <row r="68" spans="1:8" ht="15.75" customHeight="1">
      <c r="A68" s="208"/>
      <c r="B68" s="151" t="s">
        <v>96</v>
      </c>
      <c r="C68" s="54">
        <v>990</v>
      </c>
      <c r="D68" s="54">
        <v>90</v>
      </c>
      <c r="E68" s="31">
        <f t="shared" si="3"/>
        <v>22.159595959595958</v>
      </c>
      <c r="F68" s="56">
        <v>21.938</v>
      </c>
      <c r="G68" s="56">
        <v>18.235</v>
      </c>
      <c r="H68" s="57"/>
    </row>
    <row r="69" spans="1:8" ht="15.75" customHeight="1">
      <c r="A69" s="460"/>
      <c r="B69" s="34" t="s">
        <v>88</v>
      </c>
      <c r="C69" s="35">
        <v>4200</v>
      </c>
      <c r="D69" s="35">
        <v>1000</v>
      </c>
      <c r="E69" s="52">
        <f t="shared" si="3"/>
        <v>57.74285714285715</v>
      </c>
      <c r="F69" s="36">
        <v>242.52</v>
      </c>
      <c r="G69" s="36">
        <v>242.52</v>
      </c>
      <c r="H69" s="37">
        <v>0</v>
      </c>
    </row>
    <row r="70" spans="1:8" ht="15.75" customHeight="1">
      <c r="A70" s="460"/>
      <c r="B70" s="34" t="s">
        <v>89</v>
      </c>
      <c r="C70" s="35">
        <v>2198</v>
      </c>
      <c r="D70" s="35">
        <v>250</v>
      </c>
      <c r="E70" s="52">
        <f t="shared" si="3"/>
        <v>31.292083712465875</v>
      </c>
      <c r="F70" s="36">
        <v>68.78</v>
      </c>
      <c r="G70" s="36">
        <v>16.23</v>
      </c>
      <c r="H70" s="37"/>
    </row>
    <row r="71" spans="1:8" ht="15.75" customHeight="1">
      <c r="A71" s="207"/>
      <c r="B71" s="49" t="s">
        <v>90</v>
      </c>
      <c r="C71" s="44">
        <v>380</v>
      </c>
      <c r="D71" s="44">
        <v>100</v>
      </c>
      <c r="E71" s="45">
        <f t="shared" si="3"/>
        <v>23.999999999999996</v>
      </c>
      <c r="F71" s="46">
        <v>9.12</v>
      </c>
      <c r="G71" s="46">
        <v>9.12</v>
      </c>
      <c r="H71" s="47"/>
    </row>
    <row r="72" spans="1:8" ht="15.75" customHeight="1">
      <c r="A72" s="209">
        <v>8</v>
      </c>
      <c r="B72" s="60" t="s">
        <v>33</v>
      </c>
      <c r="C72" s="61">
        <f>SUM(C73:C77)</f>
        <v>7016</v>
      </c>
      <c r="D72" s="61">
        <f>SUM(D73:D77)</f>
        <v>1390</v>
      </c>
      <c r="E72" s="70">
        <f t="shared" si="3"/>
        <v>16.555017103762825</v>
      </c>
      <c r="F72" s="72">
        <f>SUM(F73:F77)</f>
        <v>116.14999999999999</v>
      </c>
      <c r="G72" s="72">
        <f>SUM(G73:G77)</f>
        <v>110.63</v>
      </c>
      <c r="H72" s="73">
        <f>SUM(H73:H77)</f>
        <v>0</v>
      </c>
    </row>
    <row r="73" spans="1:8" ht="15.75" customHeight="1">
      <c r="A73" s="208"/>
      <c r="B73" s="53" t="s">
        <v>87</v>
      </c>
      <c r="C73" s="54">
        <v>1200</v>
      </c>
      <c r="D73" s="54">
        <v>300</v>
      </c>
      <c r="E73" s="62">
        <f t="shared" si="3"/>
        <v>18.000000000000004</v>
      </c>
      <c r="F73" s="56">
        <v>21.6</v>
      </c>
      <c r="G73" s="56">
        <v>20</v>
      </c>
      <c r="H73" s="57"/>
    </row>
    <row r="74" spans="1:8" ht="15.75" customHeight="1">
      <c r="A74" s="460"/>
      <c r="B74" s="51" t="s">
        <v>96</v>
      </c>
      <c r="C74" s="35">
        <v>1320</v>
      </c>
      <c r="D74" s="35">
        <v>250</v>
      </c>
      <c r="E74" s="31">
        <f t="shared" si="3"/>
        <v>17.424242424242426</v>
      </c>
      <c r="F74" s="36">
        <v>23</v>
      </c>
      <c r="G74" s="36">
        <v>21</v>
      </c>
      <c r="H74" s="37"/>
    </row>
    <row r="75" spans="1:8" ht="15.75" customHeight="1">
      <c r="A75" s="471"/>
      <c r="B75" s="51" t="s">
        <v>88</v>
      </c>
      <c r="C75" s="35">
        <v>1250</v>
      </c>
      <c r="D75" s="35">
        <v>160</v>
      </c>
      <c r="E75" s="52">
        <f t="shared" si="3"/>
        <v>10.56</v>
      </c>
      <c r="F75" s="36">
        <v>13.2</v>
      </c>
      <c r="G75" s="36">
        <v>13.2</v>
      </c>
      <c r="H75" s="37">
        <v>0</v>
      </c>
    </row>
    <row r="76" spans="1:8" ht="15.75" customHeight="1">
      <c r="A76" s="471"/>
      <c r="B76" s="51" t="s">
        <v>89</v>
      </c>
      <c r="C76" s="35">
        <v>480</v>
      </c>
      <c r="D76" s="35">
        <v>100</v>
      </c>
      <c r="E76" s="52">
        <f t="shared" si="3"/>
        <v>24</v>
      </c>
      <c r="F76" s="36">
        <v>11.52</v>
      </c>
      <c r="G76" s="36">
        <v>9.6</v>
      </c>
      <c r="H76" s="37"/>
    </row>
    <row r="77" spans="1:8" ht="15.75" customHeight="1">
      <c r="A77" s="207"/>
      <c r="B77" s="59" t="s">
        <v>90</v>
      </c>
      <c r="C77" s="44">
        <v>2766</v>
      </c>
      <c r="D77" s="44">
        <v>580</v>
      </c>
      <c r="E77" s="45">
        <f t="shared" si="3"/>
        <v>16.93058568329718</v>
      </c>
      <c r="F77" s="46">
        <v>46.83</v>
      </c>
      <c r="G77" s="46">
        <v>46.83</v>
      </c>
      <c r="H77" s="47"/>
    </row>
    <row r="78" spans="1:8" ht="15.75" customHeight="1">
      <c r="A78" s="209">
        <v>9</v>
      </c>
      <c r="B78" s="60" t="s">
        <v>22</v>
      </c>
      <c r="C78" s="61">
        <f>SUM(C79:C81)</f>
        <v>7191</v>
      </c>
      <c r="D78" s="61">
        <f>SUM(D79:D81)</f>
        <v>1302</v>
      </c>
      <c r="E78" s="62">
        <f t="shared" si="3"/>
        <v>18.07120011125017</v>
      </c>
      <c r="F78" s="72">
        <f>SUM(F79:F81)</f>
        <v>129.95</v>
      </c>
      <c r="G78" s="72">
        <f>SUM(G79:G81)</f>
        <v>126.206</v>
      </c>
      <c r="H78" s="73">
        <f>SUM(H79:H81)</f>
        <v>0</v>
      </c>
    </row>
    <row r="79" spans="1:8" ht="15.75" customHeight="1">
      <c r="A79" s="459"/>
      <c r="B79" s="43" t="s">
        <v>96</v>
      </c>
      <c r="C79" s="30">
        <v>1200</v>
      </c>
      <c r="D79" s="30">
        <v>300</v>
      </c>
      <c r="E79" s="31">
        <f t="shared" si="3"/>
        <v>22.37</v>
      </c>
      <c r="F79" s="32">
        <v>26.844</v>
      </c>
      <c r="G79" s="32">
        <v>23.1</v>
      </c>
      <c r="H79" s="33"/>
    </row>
    <row r="80" spans="1:8" ht="15.75" customHeight="1">
      <c r="A80" s="459"/>
      <c r="B80" s="43" t="s">
        <v>88</v>
      </c>
      <c r="C80" s="30">
        <v>767</v>
      </c>
      <c r="D80" s="30">
        <v>152</v>
      </c>
      <c r="E80" s="31">
        <f t="shared" si="3"/>
        <v>16.252933507170795</v>
      </c>
      <c r="F80" s="32">
        <v>12.466</v>
      </c>
      <c r="G80" s="32">
        <v>12.466</v>
      </c>
      <c r="H80" s="33"/>
    </row>
    <row r="81" spans="1:8" ht="15.75" customHeight="1">
      <c r="A81" s="207"/>
      <c r="B81" s="49" t="s">
        <v>90</v>
      </c>
      <c r="C81" s="44">
        <v>5224</v>
      </c>
      <c r="D81" s="44">
        <v>850</v>
      </c>
      <c r="E81" s="45">
        <f t="shared" si="3"/>
        <v>17.350689127105664</v>
      </c>
      <c r="F81" s="46">
        <v>90.64</v>
      </c>
      <c r="G81" s="46">
        <v>90.64</v>
      </c>
      <c r="H81" s="47"/>
    </row>
    <row r="82" spans="1:8" s="64" customFormat="1" ht="15.75" customHeight="1">
      <c r="A82" s="203">
        <v>10</v>
      </c>
      <c r="B82" s="48" t="s">
        <v>57</v>
      </c>
      <c r="C82" s="39">
        <f>SUM(C83:C88)</f>
        <v>90815.5</v>
      </c>
      <c r="D82" s="39">
        <f>SUM(D83:D88)</f>
        <v>19659</v>
      </c>
      <c r="E82" s="40">
        <f t="shared" si="3"/>
        <v>17.655323155188267</v>
      </c>
      <c r="F82" s="41">
        <f>SUM(F83:F88)</f>
        <v>1603.377</v>
      </c>
      <c r="G82" s="41">
        <f>SUM(G83:G88)</f>
        <v>1590.953</v>
      </c>
      <c r="H82" s="42">
        <f>SUM(H83:H88)</f>
        <v>0</v>
      </c>
    </row>
    <row r="83" spans="1:8" ht="15.75" customHeight="1">
      <c r="A83" s="459"/>
      <c r="B83" s="43" t="s">
        <v>86</v>
      </c>
      <c r="C83" s="30">
        <v>315</v>
      </c>
      <c r="D83" s="30">
        <v>100</v>
      </c>
      <c r="E83" s="31">
        <f t="shared" si="3"/>
        <v>5.752380952380952</v>
      </c>
      <c r="F83" s="32">
        <v>1.812</v>
      </c>
      <c r="G83" s="32">
        <v>1.812</v>
      </c>
      <c r="H83" s="33"/>
    </row>
    <row r="84" spans="1:8" ht="15.75" customHeight="1">
      <c r="A84" s="459"/>
      <c r="B84" s="43" t="s">
        <v>87</v>
      </c>
      <c r="C84" s="30">
        <v>1035</v>
      </c>
      <c r="D84" s="30">
        <v>360</v>
      </c>
      <c r="E84" s="31">
        <f t="shared" si="3"/>
        <v>7.0086956521739125</v>
      </c>
      <c r="F84" s="32">
        <v>7.254</v>
      </c>
      <c r="G84" s="32">
        <v>7.254</v>
      </c>
      <c r="H84" s="33"/>
    </row>
    <row r="85" spans="1:8" ht="15.75" customHeight="1">
      <c r="A85" s="459"/>
      <c r="B85" s="43" t="s">
        <v>96</v>
      </c>
      <c r="C85" s="30">
        <v>9660</v>
      </c>
      <c r="D85" s="30">
        <v>1958</v>
      </c>
      <c r="E85" s="31">
        <f t="shared" si="3"/>
        <v>17.219875776397515</v>
      </c>
      <c r="F85" s="32">
        <v>166.344</v>
      </c>
      <c r="G85" s="32">
        <v>158.548</v>
      </c>
      <c r="H85" s="33"/>
    </row>
    <row r="86" spans="1:8" ht="15.75" customHeight="1">
      <c r="A86" s="459"/>
      <c r="B86" s="43" t="s">
        <v>88</v>
      </c>
      <c r="C86" s="30">
        <v>5481</v>
      </c>
      <c r="D86" s="30">
        <v>1085</v>
      </c>
      <c r="E86" s="31">
        <f t="shared" si="3"/>
        <v>20.547345374931584</v>
      </c>
      <c r="F86" s="32">
        <v>112.62</v>
      </c>
      <c r="G86" s="32">
        <v>111.37</v>
      </c>
      <c r="H86" s="33"/>
    </row>
    <row r="87" spans="1:8" ht="15.75" customHeight="1">
      <c r="A87" s="460"/>
      <c r="B87" s="51" t="s">
        <v>89</v>
      </c>
      <c r="C87" s="35">
        <v>559.5</v>
      </c>
      <c r="D87" s="35">
        <v>130</v>
      </c>
      <c r="E87" s="31">
        <f t="shared" si="3"/>
        <v>15.326184092940125</v>
      </c>
      <c r="F87" s="36">
        <v>8.575</v>
      </c>
      <c r="G87" s="36">
        <v>5.197</v>
      </c>
      <c r="H87" s="37"/>
    </row>
    <row r="88" spans="1:8" ht="15.75" customHeight="1">
      <c r="A88" s="207"/>
      <c r="B88" s="49" t="s">
        <v>90</v>
      </c>
      <c r="C88" s="44">
        <v>73765</v>
      </c>
      <c r="D88" s="44">
        <v>16026</v>
      </c>
      <c r="E88" s="45">
        <f t="shared" si="3"/>
        <v>17.71533925303328</v>
      </c>
      <c r="F88" s="46">
        <v>1306.772</v>
      </c>
      <c r="G88" s="46">
        <v>1306.772</v>
      </c>
      <c r="H88" s="47"/>
    </row>
    <row r="89" spans="1:8" ht="15.75" customHeight="1">
      <c r="A89" s="203">
        <v>11</v>
      </c>
      <c r="B89" s="186" t="s">
        <v>77</v>
      </c>
      <c r="C89" s="187">
        <f>SUM(C90:C91)</f>
        <v>77</v>
      </c>
      <c r="D89" s="187">
        <f>SUM(D90:D91)</f>
        <v>1.37</v>
      </c>
      <c r="E89" s="58">
        <f t="shared" si="3"/>
        <v>9.012987012987015</v>
      </c>
      <c r="F89" s="41">
        <f>SUM(F90:F91)</f>
        <v>0.6940000000000001</v>
      </c>
      <c r="G89" s="41">
        <f>SUM(G90:G91)</f>
        <v>0.059</v>
      </c>
      <c r="H89" s="42">
        <f>SUM(H90:H91)</f>
        <v>0.55</v>
      </c>
    </row>
    <row r="90" spans="1:8" ht="15.75" customHeight="1">
      <c r="A90" s="208"/>
      <c r="B90" s="412" t="s">
        <v>88</v>
      </c>
      <c r="C90" s="413">
        <v>55</v>
      </c>
      <c r="D90" s="413">
        <v>1.1</v>
      </c>
      <c r="E90" s="55">
        <f t="shared" si="3"/>
        <v>10</v>
      </c>
      <c r="F90" s="56">
        <v>0.55</v>
      </c>
      <c r="G90" s="56">
        <v>0</v>
      </c>
      <c r="H90" s="57">
        <v>0.55</v>
      </c>
    </row>
    <row r="91" spans="1:8" ht="15.75" customHeight="1">
      <c r="A91" s="212"/>
      <c r="B91" s="189" t="s">
        <v>89</v>
      </c>
      <c r="C91" s="190">
        <v>22</v>
      </c>
      <c r="D91" s="190">
        <v>0.27</v>
      </c>
      <c r="E91" s="45">
        <f t="shared" si="3"/>
        <v>6.545454545454545</v>
      </c>
      <c r="F91" s="46">
        <v>0.144</v>
      </c>
      <c r="G91" s="46">
        <v>0.059</v>
      </c>
      <c r="H91" s="47"/>
    </row>
    <row r="92" spans="1:8" ht="15.75" customHeight="1">
      <c r="A92" s="209">
        <v>12</v>
      </c>
      <c r="B92" s="60" t="s">
        <v>34</v>
      </c>
      <c r="C92" s="61">
        <f>SUM(C93:C95)</f>
        <v>139</v>
      </c>
      <c r="D92" s="61">
        <f>SUM(D93:D95)</f>
        <v>30</v>
      </c>
      <c r="E92" s="70">
        <f t="shared" si="3"/>
        <v>5.0359712230215825</v>
      </c>
      <c r="F92" s="72">
        <f>SUM(F93:F95)</f>
        <v>0.7</v>
      </c>
      <c r="G92" s="72">
        <f>SUM(G93:G95)</f>
        <v>0.58</v>
      </c>
      <c r="H92" s="73">
        <f>SUM(H93:H95)</f>
        <v>0.085</v>
      </c>
    </row>
    <row r="93" spans="1:8" ht="15.75" customHeight="1">
      <c r="A93" s="208"/>
      <c r="B93" s="53" t="s">
        <v>86</v>
      </c>
      <c r="C93" s="54">
        <v>50</v>
      </c>
      <c r="D93" s="54">
        <v>10</v>
      </c>
      <c r="E93" s="55">
        <f t="shared" si="3"/>
        <v>2.4</v>
      </c>
      <c r="F93" s="56">
        <v>0.12</v>
      </c>
      <c r="G93" s="56"/>
      <c r="H93" s="57"/>
    </row>
    <row r="94" spans="1:8" ht="15.75" customHeight="1">
      <c r="A94" s="211"/>
      <c r="B94" s="43" t="s">
        <v>87</v>
      </c>
      <c r="C94" s="30">
        <v>39</v>
      </c>
      <c r="D94" s="30">
        <v>10</v>
      </c>
      <c r="E94" s="31">
        <f t="shared" si="3"/>
        <v>2.051282051282051</v>
      </c>
      <c r="F94" s="32">
        <v>0.08</v>
      </c>
      <c r="G94" s="32">
        <v>0.08</v>
      </c>
      <c r="H94" s="33"/>
    </row>
    <row r="95" spans="1:8" ht="15.75" customHeight="1">
      <c r="A95" s="207"/>
      <c r="B95" s="59" t="s">
        <v>88</v>
      </c>
      <c r="C95" s="44">
        <v>50</v>
      </c>
      <c r="D95" s="44">
        <v>10</v>
      </c>
      <c r="E95" s="45">
        <f t="shared" si="3"/>
        <v>10</v>
      </c>
      <c r="F95" s="46">
        <v>0.5</v>
      </c>
      <c r="G95" s="46">
        <v>0.5</v>
      </c>
      <c r="H95" s="47">
        <v>0.085</v>
      </c>
    </row>
    <row r="96" spans="1:8" ht="15.75" customHeight="1">
      <c r="A96" s="209">
        <v>13</v>
      </c>
      <c r="B96" s="60" t="s">
        <v>23</v>
      </c>
      <c r="C96" s="61">
        <f>SUM(C97:C98)</f>
        <v>734</v>
      </c>
      <c r="D96" s="61">
        <f>SUM(D97:D98)</f>
        <v>246</v>
      </c>
      <c r="E96" s="70">
        <f t="shared" si="3"/>
        <v>14.850136239782017</v>
      </c>
      <c r="F96" s="72">
        <f>SUM(F97:F98)</f>
        <v>10.9</v>
      </c>
      <c r="G96" s="72">
        <f>SUM(G97:G98)</f>
        <v>10.9</v>
      </c>
      <c r="H96" s="73">
        <f>SUM(H97:H98)</f>
        <v>0</v>
      </c>
    </row>
    <row r="97" spans="1:8" ht="15.75" customHeight="1">
      <c r="A97" s="208"/>
      <c r="B97" s="53" t="s">
        <v>86</v>
      </c>
      <c r="C97" s="54">
        <v>124</v>
      </c>
      <c r="D97" s="54">
        <v>15</v>
      </c>
      <c r="E97" s="55">
        <f t="shared" si="3"/>
        <v>1.8548387096774195</v>
      </c>
      <c r="F97" s="56">
        <v>0.23</v>
      </c>
      <c r="G97" s="56">
        <v>0.23</v>
      </c>
      <c r="H97" s="57"/>
    </row>
    <row r="98" spans="1:8" ht="15" customHeight="1">
      <c r="A98" s="460"/>
      <c r="B98" s="51" t="s">
        <v>88</v>
      </c>
      <c r="C98" s="35">
        <v>610</v>
      </c>
      <c r="D98" s="35">
        <v>231</v>
      </c>
      <c r="E98" s="52">
        <f t="shared" si="3"/>
        <v>17.491803278688526</v>
      </c>
      <c r="F98" s="36">
        <v>10.67</v>
      </c>
      <c r="G98" s="36">
        <v>10.67</v>
      </c>
      <c r="H98" s="37">
        <v>0</v>
      </c>
    </row>
    <row r="99" spans="1:8" ht="15" customHeight="1">
      <c r="A99" s="203">
        <v>14</v>
      </c>
      <c r="B99" s="186" t="s">
        <v>24</v>
      </c>
      <c r="C99" s="187">
        <f>SUM(C100:C100)</f>
        <v>615</v>
      </c>
      <c r="D99" s="187">
        <f>SUM(D100:D100)</f>
        <v>1.1</v>
      </c>
      <c r="E99" s="197">
        <f t="shared" si="3"/>
        <v>18.016260162601625</v>
      </c>
      <c r="F99" s="41">
        <f>SUM(F100:F100)</f>
        <v>11.08</v>
      </c>
      <c r="G99" s="41">
        <f>SUM(G100:G100)</f>
        <v>11.08</v>
      </c>
      <c r="H99" s="42">
        <f>SUM(H100:H100)</f>
        <v>0</v>
      </c>
    </row>
    <row r="100" spans="1:8" ht="15" customHeight="1">
      <c r="A100" s="212"/>
      <c r="B100" s="189" t="s">
        <v>89</v>
      </c>
      <c r="C100" s="190">
        <v>615</v>
      </c>
      <c r="D100" s="190">
        <v>1.1</v>
      </c>
      <c r="E100" s="191">
        <f t="shared" si="3"/>
        <v>18.016260162601625</v>
      </c>
      <c r="F100" s="46">
        <v>11.08</v>
      </c>
      <c r="G100" s="46">
        <v>11.08</v>
      </c>
      <c r="H100" s="47"/>
    </row>
    <row r="101" spans="1:8" ht="15" customHeight="1">
      <c r="A101" s="203">
        <v>15</v>
      </c>
      <c r="B101" s="186" t="s">
        <v>192</v>
      </c>
      <c r="C101" s="187">
        <f>SUM(C102:C102)</f>
        <v>100</v>
      </c>
      <c r="D101" s="187">
        <f>SUM(D102:D102)</f>
        <v>0.6</v>
      </c>
      <c r="E101" s="197">
        <f t="shared" si="3"/>
        <v>10</v>
      </c>
      <c r="F101" s="41">
        <f>SUM(F102:F102)</f>
        <v>1</v>
      </c>
      <c r="G101" s="41">
        <f>SUM(G102:G102)</f>
        <v>1</v>
      </c>
      <c r="H101" s="42">
        <f>SUM(H102:H102)</f>
        <v>0</v>
      </c>
    </row>
    <row r="102" spans="1:8" ht="15" customHeight="1">
      <c r="A102" s="208"/>
      <c r="B102" s="412" t="s">
        <v>89</v>
      </c>
      <c r="C102" s="413">
        <v>100</v>
      </c>
      <c r="D102" s="413">
        <v>0.6</v>
      </c>
      <c r="E102" s="382">
        <f t="shared" si="3"/>
        <v>10</v>
      </c>
      <c r="F102" s="56">
        <v>1</v>
      </c>
      <c r="G102" s="56">
        <v>1</v>
      </c>
      <c r="H102" s="57"/>
    </row>
    <row r="103" spans="1:8" ht="15.75" customHeight="1">
      <c r="A103" s="203">
        <v>16</v>
      </c>
      <c r="B103" s="186" t="s">
        <v>25</v>
      </c>
      <c r="C103" s="187">
        <f>SUM(C104:C104)</f>
        <v>46</v>
      </c>
      <c r="D103" s="187">
        <f>SUM(D104:D104)</f>
        <v>0.37</v>
      </c>
      <c r="E103" s="197">
        <f t="shared" si="3"/>
        <v>22.630434782608695</v>
      </c>
      <c r="F103" s="41">
        <f>SUM(F104:F104)</f>
        <v>1.041</v>
      </c>
      <c r="G103" s="41">
        <f>SUM(G104:G104)</f>
        <v>0.897</v>
      </c>
      <c r="H103" s="42">
        <f>SUM(H104:H104)</f>
        <v>0</v>
      </c>
    </row>
    <row r="104" spans="1:8" ht="15.75" customHeight="1">
      <c r="A104" s="212"/>
      <c r="B104" s="189" t="s">
        <v>89</v>
      </c>
      <c r="C104" s="190">
        <v>46</v>
      </c>
      <c r="D104" s="190">
        <v>0.37</v>
      </c>
      <c r="E104" s="191">
        <f t="shared" si="3"/>
        <v>22.630434782608695</v>
      </c>
      <c r="F104" s="46">
        <v>1.041</v>
      </c>
      <c r="G104" s="46">
        <v>0.897</v>
      </c>
      <c r="H104" s="47"/>
    </row>
    <row r="105" spans="1:8" ht="15.75" customHeight="1">
      <c r="A105" s="203">
        <v>17</v>
      </c>
      <c r="B105" s="186" t="s">
        <v>164</v>
      </c>
      <c r="C105" s="187">
        <f>SUM(C106:C106)</f>
        <v>108</v>
      </c>
      <c r="D105" s="187">
        <f>SUM(D106:D106)</f>
        <v>1</v>
      </c>
      <c r="E105" s="58">
        <f>F105/C105*1000</f>
        <v>23.148148148148145</v>
      </c>
      <c r="F105" s="41">
        <f>SUM(F106:F106)</f>
        <v>2.5</v>
      </c>
      <c r="G105" s="41">
        <f>SUM(G106:G106)</f>
        <v>2.5</v>
      </c>
      <c r="H105" s="42">
        <f>SUM(H106:H106)</f>
        <v>0</v>
      </c>
    </row>
    <row r="106" spans="1:8" ht="15.75" customHeight="1">
      <c r="A106" s="212"/>
      <c r="B106" s="189" t="s">
        <v>88</v>
      </c>
      <c r="C106" s="190">
        <v>108</v>
      </c>
      <c r="D106" s="190">
        <v>1</v>
      </c>
      <c r="E106" s="45">
        <f>F106/C106*1000</f>
        <v>23.148148148148145</v>
      </c>
      <c r="F106" s="46">
        <v>2.5</v>
      </c>
      <c r="G106" s="46">
        <v>2.5</v>
      </c>
      <c r="H106" s="47">
        <v>0</v>
      </c>
    </row>
    <row r="107" spans="1:8" ht="15.75" customHeight="1">
      <c r="A107" s="203">
        <v>18</v>
      </c>
      <c r="B107" s="186" t="s">
        <v>165</v>
      </c>
      <c r="C107" s="187">
        <f>SUM(C108:C108)</f>
        <v>690</v>
      </c>
      <c r="D107" s="187">
        <f>SUM(D108:D108)</f>
        <v>3</v>
      </c>
      <c r="E107" s="197">
        <f t="shared" si="3"/>
        <v>2</v>
      </c>
      <c r="F107" s="41">
        <f>SUM(F108:F108)</f>
        <v>1.38</v>
      </c>
      <c r="G107" s="41">
        <f>SUM(G108:G108)</f>
        <v>1.38</v>
      </c>
      <c r="H107" s="42">
        <f>SUM(H108:H108)</f>
        <v>0</v>
      </c>
    </row>
    <row r="108" spans="1:8" ht="15.75" customHeight="1">
      <c r="A108" s="212"/>
      <c r="B108" s="189" t="s">
        <v>89</v>
      </c>
      <c r="C108" s="190">
        <v>690</v>
      </c>
      <c r="D108" s="190">
        <v>3</v>
      </c>
      <c r="E108" s="191">
        <f t="shared" si="3"/>
        <v>2</v>
      </c>
      <c r="F108" s="46">
        <v>1.38</v>
      </c>
      <c r="G108" s="46">
        <v>1.38</v>
      </c>
      <c r="H108" s="47"/>
    </row>
    <row r="109" spans="1:8" ht="15.75" customHeight="1">
      <c r="A109" s="209">
        <v>19</v>
      </c>
      <c r="B109" s="60" t="s">
        <v>35</v>
      </c>
      <c r="C109" s="61">
        <f>SUM(C110:C114)</f>
        <v>10218</v>
      </c>
      <c r="D109" s="61">
        <f>SUM(D110:D114)</f>
        <v>168.2</v>
      </c>
      <c r="E109" s="70">
        <f t="shared" si="3"/>
        <v>7.061362301820318</v>
      </c>
      <c r="F109" s="72">
        <f>SUM(F110:F114)</f>
        <v>72.153</v>
      </c>
      <c r="G109" s="72">
        <f>SUM(G110:G114)</f>
        <v>57.43000000000001</v>
      </c>
      <c r="H109" s="73">
        <f>SUM(H110:H114)</f>
        <v>6.1</v>
      </c>
    </row>
    <row r="110" spans="1:8" ht="15.75" customHeight="1">
      <c r="A110" s="459"/>
      <c r="B110" s="43" t="s">
        <v>87</v>
      </c>
      <c r="C110" s="30">
        <v>1125</v>
      </c>
      <c r="D110" s="30">
        <v>29</v>
      </c>
      <c r="E110" s="31">
        <f t="shared" si="3"/>
        <v>1.6222222222222222</v>
      </c>
      <c r="F110" s="32">
        <v>1.825</v>
      </c>
      <c r="G110" s="32">
        <v>1.825</v>
      </c>
      <c r="H110" s="33"/>
    </row>
    <row r="111" spans="1:8" ht="15.75" customHeight="1">
      <c r="A111" s="460"/>
      <c r="B111" s="51" t="s">
        <v>96</v>
      </c>
      <c r="C111" s="35">
        <v>3036</v>
      </c>
      <c r="D111" s="35">
        <v>75</v>
      </c>
      <c r="E111" s="31">
        <f t="shared" si="3"/>
        <v>15.239130434782608</v>
      </c>
      <c r="F111" s="36">
        <v>46.266</v>
      </c>
      <c r="G111" s="36">
        <v>33.322</v>
      </c>
      <c r="H111" s="37">
        <v>4.5</v>
      </c>
    </row>
    <row r="112" spans="1:8" ht="15.75" customHeight="1">
      <c r="A112" s="460"/>
      <c r="B112" s="51" t="s">
        <v>88</v>
      </c>
      <c r="C112" s="35">
        <v>287</v>
      </c>
      <c r="D112" s="35">
        <v>11.2</v>
      </c>
      <c r="E112" s="31">
        <f t="shared" si="3"/>
        <v>21.637630662020904</v>
      </c>
      <c r="F112" s="36">
        <v>6.21</v>
      </c>
      <c r="G112" s="36">
        <v>5.61</v>
      </c>
      <c r="H112" s="37">
        <v>0.6000000000000001</v>
      </c>
    </row>
    <row r="113" spans="1:8" ht="15.75" customHeight="1">
      <c r="A113" s="460"/>
      <c r="B113" s="51" t="s">
        <v>89</v>
      </c>
      <c r="C113" s="35">
        <v>1180</v>
      </c>
      <c r="D113" s="35">
        <v>23</v>
      </c>
      <c r="E113" s="31">
        <f aca="true" t="shared" si="4" ref="E113:E128">F113/C113*1000</f>
        <v>2.5211864406779663</v>
      </c>
      <c r="F113" s="36">
        <v>2.975</v>
      </c>
      <c r="G113" s="36">
        <v>1.796</v>
      </c>
      <c r="H113" s="37">
        <v>1</v>
      </c>
    </row>
    <row r="114" spans="1:8" ht="15.75" customHeight="1">
      <c r="A114" s="207"/>
      <c r="B114" s="49" t="s">
        <v>90</v>
      </c>
      <c r="C114" s="44">
        <v>4590</v>
      </c>
      <c r="D114" s="44">
        <v>30</v>
      </c>
      <c r="E114" s="45">
        <f t="shared" si="4"/>
        <v>3.2411764705882358</v>
      </c>
      <c r="F114" s="46">
        <v>14.877</v>
      </c>
      <c r="G114" s="46">
        <v>14.877</v>
      </c>
      <c r="H114" s="47"/>
    </row>
    <row r="115" spans="1:8" s="64" customFormat="1" ht="15.75" customHeight="1">
      <c r="A115" s="203">
        <v>20</v>
      </c>
      <c r="B115" s="38" t="s">
        <v>178</v>
      </c>
      <c r="C115" s="39">
        <f>SUM(C116)</f>
        <v>45</v>
      </c>
      <c r="D115" s="39">
        <f>SUM(D116)</f>
        <v>0.2</v>
      </c>
      <c r="E115" s="40">
        <f t="shared" si="4"/>
        <v>11.622222222222224</v>
      </c>
      <c r="F115" s="41">
        <f>SUM(F116)</f>
        <v>0.523</v>
      </c>
      <c r="G115" s="41">
        <f>SUM(G116)</f>
        <v>0.523</v>
      </c>
      <c r="H115" s="42">
        <f>SUM(H116)</f>
        <v>0</v>
      </c>
    </row>
    <row r="116" spans="1:8" ht="15.75" customHeight="1">
      <c r="A116" s="207"/>
      <c r="B116" s="49" t="s">
        <v>89</v>
      </c>
      <c r="C116" s="44">
        <v>45</v>
      </c>
      <c r="D116" s="44">
        <v>0.2</v>
      </c>
      <c r="E116" s="45">
        <f t="shared" si="4"/>
        <v>11.622222222222224</v>
      </c>
      <c r="F116" s="46">
        <v>0.523</v>
      </c>
      <c r="G116" s="46">
        <v>0.523</v>
      </c>
      <c r="H116" s="47"/>
    </row>
    <row r="117" spans="1:8" s="64" customFormat="1" ht="15.75" customHeight="1">
      <c r="A117" s="209">
        <v>21</v>
      </c>
      <c r="B117" s="50" t="s">
        <v>193</v>
      </c>
      <c r="C117" s="61">
        <f>SUM(C118)</f>
        <v>30</v>
      </c>
      <c r="D117" s="61">
        <f>SUM(D118)</f>
        <v>0.1</v>
      </c>
      <c r="E117" s="70">
        <f t="shared" si="4"/>
        <v>10</v>
      </c>
      <c r="F117" s="72">
        <f>SUM(F118)</f>
        <v>0.3</v>
      </c>
      <c r="G117" s="72">
        <f>SUM(G118)</f>
        <v>0.3</v>
      </c>
      <c r="H117" s="73">
        <f>SUM(H118)</f>
        <v>0</v>
      </c>
    </row>
    <row r="118" spans="1:8" ht="15.75" customHeight="1">
      <c r="A118" s="207"/>
      <c r="B118" s="49" t="s">
        <v>89</v>
      </c>
      <c r="C118" s="44">
        <v>30</v>
      </c>
      <c r="D118" s="44">
        <v>0.1</v>
      </c>
      <c r="E118" s="45">
        <f t="shared" si="4"/>
        <v>10</v>
      </c>
      <c r="F118" s="46">
        <v>0.3</v>
      </c>
      <c r="G118" s="46">
        <v>0.3</v>
      </c>
      <c r="H118" s="47"/>
    </row>
    <row r="119" spans="1:8" ht="15.75" customHeight="1">
      <c r="A119" s="209">
        <v>22</v>
      </c>
      <c r="B119" s="60" t="s">
        <v>40</v>
      </c>
      <c r="C119" s="61">
        <f>SUM(C120:C120)</f>
        <v>30</v>
      </c>
      <c r="D119" s="61">
        <f>SUM(D120:D120)</f>
        <v>1</v>
      </c>
      <c r="E119" s="70">
        <f t="shared" si="4"/>
        <v>21.333333333333332</v>
      </c>
      <c r="F119" s="72">
        <f>SUM(F120:F120)</f>
        <v>0.64</v>
      </c>
      <c r="G119" s="72">
        <f>SUM(G120:G120)</f>
        <v>0.64</v>
      </c>
      <c r="H119" s="73">
        <f>SUM(H120:H120)</f>
        <v>0</v>
      </c>
    </row>
    <row r="120" spans="1:8" ht="15.75" customHeight="1">
      <c r="A120" s="207"/>
      <c r="B120" s="59" t="s">
        <v>87</v>
      </c>
      <c r="C120" s="44">
        <v>30</v>
      </c>
      <c r="D120" s="44">
        <v>1</v>
      </c>
      <c r="E120" s="45">
        <f t="shared" si="4"/>
        <v>21.333333333333332</v>
      </c>
      <c r="F120" s="46">
        <v>0.64</v>
      </c>
      <c r="G120" s="46">
        <v>0.64</v>
      </c>
      <c r="H120" s="47"/>
    </row>
    <row r="121" spans="1:8" ht="15.75" customHeight="1">
      <c r="A121" s="209">
        <v>23</v>
      </c>
      <c r="B121" s="50" t="s">
        <v>194</v>
      </c>
      <c r="C121" s="61">
        <f>SUM(C122)</f>
        <v>100</v>
      </c>
      <c r="D121" s="61">
        <f>SUM(D122)</f>
        <v>0.3</v>
      </c>
      <c r="E121" s="70">
        <f>F121/C121*1000</f>
        <v>13.000000000000002</v>
      </c>
      <c r="F121" s="72">
        <f>SUM(F122)</f>
        <v>1.3</v>
      </c>
      <c r="G121" s="72">
        <f>SUM(G122)</f>
        <v>1.3</v>
      </c>
      <c r="H121" s="73">
        <f>SUM(H122)</f>
        <v>0</v>
      </c>
    </row>
    <row r="122" spans="1:8" ht="15.75" customHeight="1">
      <c r="A122" s="207"/>
      <c r="B122" s="49" t="s">
        <v>89</v>
      </c>
      <c r="C122" s="44">
        <v>100</v>
      </c>
      <c r="D122" s="44">
        <v>0.3</v>
      </c>
      <c r="E122" s="45">
        <f>F122/C122*1000</f>
        <v>13.000000000000002</v>
      </c>
      <c r="F122" s="46">
        <v>1.3</v>
      </c>
      <c r="G122" s="46">
        <v>1.3</v>
      </c>
      <c r="H122" s="47"/>
    </row>
    <row r="123" spans="1:8" ht="15.75" customHeight="1">
      <c r="A123" s="209">
        <v>24</v>
      </c>
      <c r="B123" s="60" t="s">
        <v>69</v>
      </c>
      <c r="C123" s="61">
        <f>SUM(C124:C124)</f>
        <v>732</v>
      </c>
      <c r="D123" s="61">
        <f>SUM(D124:D124)</f>
        <v>20</v>
      </c>
      <c r="E123" s="70">
        <f t="shared" si="4"/>
        <v>0.9016393442622951</v>
      </c>
      <c r="F123" s="72">
        <f>SUM(F124:F124)</f>
        <v>0.66</v>
      </c>
      <c r="G123" s="72">
        <f>SUM(G124:G124)</f>
        <v>0.66</v>
      </c>
      <c r="H123" s="73">
        <f>SUM(H124:H124)</f>
        <v>0</v>
      </c>
    </row>
    <row r="124" spans="1:8" ht="15.75" customHeight="1">
      <c r="A124" s="207"/>
      <c r="B124" s="59" t="s">
        <v>87</v>
      </c>
      <c r="C124" s="44">
        <v>732</v>
      </c>
      <c r="D124" s="44">
        <v>20</v>
      </c>
      <c r="E124" s="45">
        <f t="shared" si="4"/>
        <v>0.9016393442622951</v>
      </c>
      <c r="F124" s="46">
        <v>0.66</v>
      </c>
      <c r="G124" s="46">
        <v>0.66</v>
      </c>
      <c r="H124" s="47"/>
    </row>
    <row r="125" spans="1:8" ht="15.75" customHeight="1">
      <c r="A125" s="209">
        <v>25</v>
      </c>
      <c r="B125" s="60" t="s">
        <v>39</v>
      </c>
      <c r="C125" s="61">
        <f>SUM(C126:C126)</f>
        <v>110</v>
      </c>
      <c r="D125" s="61">
        <f>SUM(D126:D126)</f>
        <v>0.3</v>
      </c>
      <c r="E125" s="202">
        <f t="shared" si="4"/>
        <v>36</v>
      </c>
      <c r="F125" s="72">
        <f>SUM(F126:F126)</f>
        <v>3.96</v>
      </c>
      <c r="G125" s="72">
        <f>SUM(G126:G126)</f>
        <v>2.76</v>
      </c>
      <c r="H125" s="73">
        <f>SUM(H126:H126)</f>
        <v>1.2</v>
      </c>
    </row>
    <row r="126" spans="1:8" ht="15.75" customHeight="1">
      <c r="A126" s="207"/>
      <c r="B126" s="59" t="s">
        <v>89</v>
      </c>
      <c r="C126" s="44">
        <v>110</v>
      </c>
      <c r="D126" s="44">
        <v>0.3</v>
      </c>
      <c r="E126" s="77">
        <f t="shared" si="4"/>
        <v>36</v>
      </c>
      <c r="F126" s="46">
        <v>3.96</v>
      </c>
      <c r="G126" s="46">
        <v>2.76</v>
      </c>
      <c r="H126" s="47">
        <v>1.2</v>
      </c>
    </row>
    <row r="127" spans="1:8" s="64" customFormat="1" ht="15.75" customHeight="1">
      <c r="A127" s="209">
        <v>26</v>
      </c>
      <c r="B127" s="60" t="s">
        <v>118</v>
      </c>
      <c r="C127" s="61">
        <f>SUM(C128:C128)</f>
        <v>50</v>
      </c>
      <c r="D127" s="61">
        <f>SUM(D128:D128)</f>
        <v>1.5</v>
      </c>
      <c r="E127" s="70">
        <f t="shared" si="4"/>
        <v>60</v>
      </c>
      <c r="F127" s="72">
        <f>SUM(F128:F128)</f>
        <v>3</v>
      </c>
      <c r="G127" s="72">
        <f>SUM(G128:G128)</f>
        <v>0</v>
      </c>
      <c r="H127" s="73">
        <f>SUM(H128:H128)</f>
        <v>3</v>
      </c>
    </row>
    <row r="128" spans="1:8" ht="15.75" customHeight="1">
      <c r="A128" s="208"/>
      <c r="B128" s="53" t="s">
        <v>88</v>
      </c>
      <c r="C128" s="54">
        <v>50</v>
      </c>
      <c r="D128" s="54">
        <v>1.5</v>
      </c>
      <c r="E128" s="55">
        <f t="shared" si="4"/>
        <v>60</v>
      </c>
      <c r="F128" s="56">
        <v>3</v>
      </c>
      <c r="G128" s="56">
        <v>0</v>
      </c>
      <c r="H128" s="57">
        <v>3</v>
      </c>
    </row>
    <row r="129" spans="1:8" ht="15.75" customHeight="1">
      <c r="A129" s="203">
        <v>27</v>
      </c>
      <c r="B129" s="38" t="s">
        <v>195</v>
      </c>
      <c r="C129" s="39">
        <f>SUM(C130)</f>
        <v>5</v>
      </c>
      <c r="D129" s="39">
        <f>SUM(D130)</f>
        <v>1</v>
      </c>
      <c r="E129" s="40">
        <f aca="true" t="shared" si="5" ref="E129:E151">F129/C129*1000</f>
        <v>23.599999999999998</v>
      </c>
      <c r="F129" s="41">
        <f>SUM(F130)</f>
        <v>0.118</v>
      </c>
      <c r="G129" s="41">
        <f>SUM(G130)</f>
        <v>0.094</v>
      </c>
      <c r="H129" s="42">
        <f>SUM(H130)</f>
        <v>0</v>
      </c>
    </row>
    <row r="130" spans="1:8" ht="15.75" customHeight="1">
      <c r="A130" s="207"/>
      <c r="B130" s="49" t="s">
        <v>89</v>
      </c>
      <c r="C130" s="44">
        <v>5</v>
      </c>
      <c r="D130" s="44">
        <v>1</v>
      </c>
      <c r="E130" s="45">
        <f t="shared" si="5"/>
        <v>23.599999999999998</v>
      </c>
      <c r="F130" s="46">
        <v>0.118</v>
      </c>
      <c r="G130" s="46">
        <v>0.094</v>
      </c>
      <c r="H130" s="47"/>
    </row>
    <row r="131" spans="1:8" ht="15.75" customHeight="1">
      <c r="A131" s="209">
        <v>28</v>
      </c>
      <c r="B131" s="50" t="s">
        <v>196</v>
      </c>
      <c r="C131" s="61">
        <f>SUM(C132)</f>
        <v>5</v>
      </c>
      <c r="D131" s="61">
        <f>SUM(D132)</f>
        <v>0.5</v>
      </c>
      <c r="E131" s="70">
        <f t="shared" si="5"/>
        <v>60</v>
      </c>
      <c r="F131" s="72">
        <f>SUM(F132)</f>
        <v>0.3</v>
      </c>
      <c r="G131" s="72">
        <f>SUM(G132)</f>
        <v>0.24</v>
      </c>
      <c r="H131" s="73">
        <f>SUM(H132)</f>
        <v>0</v>
      </c>
    </row>
    <row r="132" spans="1:8" ht="15.75" customHeight="1">
      <c r="A132" s="207"/>
      <c r="B132" s="49" t="s">
        <v>89</v>
      </c>
      <c r="C132" s="44">
        <v>5</v>
      </c>
      <c r="D132" s="44">
        <v>0.5</v>
      </c>
      <c r="E132" s="45">
        <f t="shared" si="5"/>
        <v>60</v>
      </c>
      <c r="F132" s="46">
        <v>0.3</v>
      </c>
      <c r="G132" s="46">
        <v>0.24</v>
      </c>
      <c r="H132" s="47"/>
    </row>
    <row r="133" spans="1:8" ht="15.75" customHeight="1">
      <c r="A133" s="203">
        <v>29</v>
      </c>
      <c r="B133" s="38" t="s">
        <v>197</v>
      </c>
      <c r="C133" s="39">
        <f>SUM(C134)</f>
        <v>5</v>
      </c>
      <c r="D133" s="39">
        <f>SUM(D134)</f>
        <v>0.2</v>
      </c>
      <c r="E133" s="40">
        <f>F133/C133*1000</f>
        <v>14.599999999999998</v>
      </c>
      <c r="F133" s="41">
        <f>SUM(F134)</f>
        <v>0.073</v>
      </c>
      <c r="G133" s="41">
        <f>SUM(G134)</f>
        <v>0.06</v>
      </c>
      <c r="H133" s="42">
        <f>SUM(H134)</f>
        <v>0</v>
      </c>
    </row>
    <row r="134" spans="1:8" ht="15.75" customHeight="1">
      <c r="A134" s="207"/>
      <c r="B134" s="49" t="s">
        <v>89</v>
      </c>
      <c r="C134" s="44">
        <v>5</v>
      </c>
      <c r="D134" s="44">
        <v>0.2</v>
      </c>
      <c r="E134" s="45">
        <f>F134/C134*1000</f>
        <v>14.599999999999998</v>
      </c>
      <c r="F134" s="46">
        <v>0.073</v>
      </c>
      <c r="G134" s="46">
        <v>0.06</v>
      </c>
      <c r="H134" s="47"/>
    </row>
    <row r="135" spans="1:8" ht="15.75" customHeight="1">
      <c r="A135" s="209">
        <v>30</v>
      </c>
      <c r="B135" s="60" t="s">
        <v>97</v>
      </c>
      <c r="C135" s="61">
        <f>SUM(C136:C140)</f>
        <v>2430</v>
      </c>
      <c r="D135" s="61">
        <f>SUM(D136:D140)</f>
        <v>25.4</v>
      </c>
      <c r="E135" s="70">
        <f t="shared" si="5"/>
        <v>16.091769547325104</v>
      </c>
      <c r="F135" s="72">
        <f>SUM(F136:F140)</f>
        <v>39.103</v>
      </c>
      <c r="G135" s="72">
        <f>SUM(G136:G140)</f>
        <v>36.203</v>
      </c>
      <c r="H135" s="73">
        <f>SUM(H136:H140)</f>
        <v>0</v>
      </c>
    </row>
    <row r="136" spans="1:8" ht="15.75" customHeight="1">
      <c r="A136" s="459"/>
      <c r="B136" s="43" t="s">
        <v>87</v>
      </c>
      <c r="C136" s="30">
        <v>152</v>
      </c>
      <c r="D136" s="30">
        <v>2</v>
      </c>
      <c r="E136" s="31">
        <f t="shared" si="5"/>
        <v>11.973684210526317</v>
      </c>
      <c r="F136" s="32">
        <v>1.82</v>
      </c>
      <c r="G136" s="32">
        <v>1.82</v>
      </c>
      <c r="H136" s="33"/>
    </row>
    <row r="137" spans="1:8" ht="15.75" customHeight="1">
      <c r="A137" s="459"/>
      <c r="B137" s="43" t="s">
        <v>96</v>
      </c>
      <c r="C137" s="30">
        <v>1468</v>
      </c>
      <c r="D137" s="30">
        <v>14</v>
      </c>
      <c r="E137" s="31">
        <f t="shared" si="5"/>
        <v>18.310626702997276</v>
      </c>
      <c r="F137" s="32">
        <v>26.88</v>
      </c>
      <c r="G137" s="32">
        <v>23.98</v>
      </c>
      <c r="H137" s="33"/>
    </row>
    <row r="138" spans="1:8" ht="15.75" customHeight="1">
      <c r="A138" s="459"/>
      <c r="B138" s="43" t="s">
        <v>88</v>
      </c>
      <c r="C138" s="30">
        <v>680</v>
      </c>
      <c r="D138" s="30">
        <v>8</v>
      </c>
      <c r="E138" s="31">
        <f t="shared" si="5"/>
        <v>13.852941176470589</v>
      </c>
      <c r="F138" s="32">
        <v>9.42</v>
      </c>
      <c r="G138" s="32">
        <v>9.42</v>
      </c>
      <c r="H138" s="33"/>
    </row>
    <row r="139" spans="1:8" ht="15.75" customHeight="1">
      <c r="A139" s="469"/>
      <c r="B139" s="51" t="s">
        <v>89</v>
      </c>
      <c r="C139" s="35">
        <v>40</v>
      </c>
      <c r="D139" s="35">
        <v>0.4</v>
      </c>
      <c r="E139" s="52">
        <f t="shared" si="5"/>
        <v>24</v>
      </c>
      <c r="F139" s="36">
        <v>0.96</v>
      </c>
      <c r="G139" s="36">
        <v>0.96</v>
      </c>
      <c r="H139" s="37"/>
    </row>
    <row r="140" spans="1:8" ht="15.75" customHeight="1">
      <c r="A140" s="207"/>
      <c r="B140" s="49" t="s">
        <v>90</v>
      </c>
      <c r="C140" s="44">
        <v>90</v>
      </c>
      <c r="D140" s="44">
        <v>1</v>
      </c>
      <c r="E140" s="45">
        <f t="shared" si="5"/>
        <v>0.25555555555555554</v>
      </c>
      <c r="F140" s="46">
        <v>0.023</v>
      </c>
      <c r="G140" s="46">
        <v>0.023</v>
      </c>
      <c r="H140" s="47"/>
    </row>
    <row r="141" spans="1:8" s="64" customFormat="1" ht="15.75" customHeight="1">
      <c r="A141" s="203">
        <v>31</v>
      </c>
      <c r="B141" s="38" t="s">
        <v>58</v>
      </c>
      <c r="C141" s="39">
        <f>SUM(C142)</f>
        <v>250</v>
      </c>
      <c r="D141" s="39">
        <f>SUM(D142)</f>
        <v>0.5</v>
      </c>
      <c r="E141" s="40">
        <f t="shared" si="5"/>
        <v>14.8</v>
      </c>
      <c r="F141" s="41">
        <f>SUM(F142)</f>
        <v>3.7</v>
      </c>
      <c r="G141" s="41">
        <f>SUM(G142)</f>
        <v>3.7</v>
      </c>
      <c r="H141" s="42">
        <f>SUM(H142)</f>
        <v>0</v>
      </c>
    </row>
    <row r="142" spans="1:8" ht="15.75" customHeight="1">
      <c r="A142" s="207"/>
      <c r="B142" s="49" t="s">
        <v>88</v>
      </c>
      <c r="C142" s="44">
        <v>250</v>
      </c>
      <c r="D142" s="44">
        <v>0.5</v>
      </c>
      <c r="E142" s="45">
        <f t="shared" si="5"/>
        <v>14.8</v>
      </c>
      <c r="F142" s="46">
        <v>3.7</v>
      </c>
      <c r="G142" s="46">
        <v>3.7</v>
      </c>
      <c r="H142" s="47">
        <v>0</v>
      </c>
    </row>
    <row r="143" spans="1:8" ht="15.75" customHeight="1">
      <c r="A143" s="203">
        <v>32</v>
      </c>
      <c r="B143" s="38" t="s">
        <v>36</v>
      </c>
      <c r="C143" s="39">
        <f>SUM(C144)</f>
        <v>65</v>
      </c>
      <c r="D143" s="39">
        <f>SUM(D144)</f>
        <v>0.4</v>
      </c>
      <c r="E143" s="40">
        <f>F143/C143*1000</f>
        <v>11</v>
      </c>
      <c r="F143" s="41">
        <f>SUM(F144)</f>
        <v>0.715</v>
      </c>
      <c r="G143" s="41">
        <f>SUM(G144)</f>
        <v>0</v>
      </c>
      <c r="H143" s="42">
        <f>SUM(H144)</f>
        <v>0.715</v>
      </c>
    </row>
    <row r="144" spans="1:8" ht="15.75" customHeight="1">
      <c r="A144" s="207"/>
      <c r="B144" s="49" t="s">
        <v>88</v>
      </c>
      <c r="C144" s="44">
        <v>65</v>
      </c>
      <c r="D144" s="44">
        <v>0.4</v>
      </c>
      <c r="E144" s="45">
        <v>11</v>
      </c>
      <c r="F144" s="46">
        <v>0.715</v>
      </c>
      <c r="G144" s="46">
        <v>0</v>
      </c>
      <c r="H144" s="47">
        <v>0.715</v>
      </c>
    </row>
    <row r="145" spans="1:8" ht="15.75" customHeight="1">
      <c r="A145" s="209">
        <v>33</v>
      </c>
      <c r="B145" s="60" t="s">
        <v>38</v>
      </c>
      <c r="C145" s="61">
        <f>SUM(C146:C148)</f>
        <v>3214</v>
      </c>
      <c r="D145" s="61">
        <f>SUM(D146:D148)</f>
        <v>29</v>
      </c>
      <c r="E145" s="70">
        <f t="shared" si="5"/>
        <v>14.100497822028625</v>
      </c>
      <c r="F145" s="72">
        <f>SUM(F146:F148)</f>
        <v>45.319</v>
      </c>
      <c r="G145" s="72">
        <f>SUM(G146:G148)</f>
        <v>39.791000000000004</v>
      </c>
      <c r="H145" s="73">
        <f>SUM(H146:H148)</f>
        <v>0</v>
      </c>
    </row>
    <row r="146" spans="1:8" ht="15.75" customHeight="1">
      <c r="A146" s="210"/>
      <c r="B146" s="196" t="s">
        <v>87</v>
      </c>
      <c r="C146" s="74">
        <v>87</v>
      </c>
      <c r="D146" s="74">
        <v>2</v>
      </c>
      <c r="E146" s="62">
        <f t="shared" si="5"/>
        <v>17.241379310344826</v>
      </c>
      <c r="F146" s="75">
        <v>1.5</v>
      </c>
      <c r="G146" s="75">
        <v>1.5</v>
      </c>
      <c r="H146" s="76"/>
    </row>
    <row r="147" spans="1:8" ht="15.75" customHeight="1">
      <c r="A147" s="210"/>
      <c r="B147" s="196" t="s">
        <v>96</v>
      </c>
      <c r="C147" s="74">
        <v>1950</v>
      </c>
      <c r="D147" s="74">
        <v>15</v>
      </c>
      <c r="E147" s="62">
        <f t="shared" si="5"/>
        <v>19.38051282051282</v>
      </c>
      <c r="F147" s="75">
        <v>37.792</v>
      </c>
      <c r="G147" s="75">
        <v>32.264</v>
      </c>
      <c r="H147" s="76">
        <v>0</v>
      </c>
    </row>
    <row r="148" spans="1:8" ht="15.75" customHeight="1">
      <c r="A148" s="210"/>
      <c r="B148" s="196" t="s">
        <v>88</v>
      </c>
      <c r="C148" s="74">
        <v>1177</v>
      </c>
      <c r="D148" s="74">
        <v>12</v>
      </c>
      <c r="E148" s="62">
        <f t="shared" si="5"/>
        <v>5.1206457094307565</v>
      </c>
      <c r="F148" s="75">
        <v>6.027</v>
      </c>
      <c r="G148" s="75">
        <v>6.027</v>
      </c>
      <c r="H148" s="76">
        <v>0</v>
      </c>
    </row>
    <row r="149" spans="1:8" ht="15.75" customHeight="1">
      <c r="A149" s="203">
        <v>34</v>
      </c>
      <c r="B149" s="38" t="s">
        <v>52</v>
      </c>
      <c r="C149" s="39">
        <f>SUM(C150:C151)</f>
        <v>3755</v>
      </c>
      <c r="D149" s="39">
        <f>SUM(D150:D151)</f>
        <v>21</v>
      </c>
      <c r="E149" s="40">
        <f t="shared" si="5"/>
        <v>5.782956058588548</v>
      </c>
      <c r="F149" s="41">
        <f>SUM(F150:F151)</f>
        <v>21.714999999999996</v>
      </c>
      <c r="G149" s="41">
        <f>SUM(G150:G151)</f>
        <v>2.635</v>
      </c>
      <c r="H149" s="42">
        <f>SUM(H150:H151)</f>
        <v>19.08</v>
      </c>
    </row>
    <row r="150" spans="1:8" ht="15.75" customHeight="1">
      <c r="A150" s="468"/>
      <c r="B150" s="29" t="s">
        <v>96</v>
      </c>
      <c r="C150" s="30">
        <v>3600</v>
      </c>
      <c r="D150" s="30">
        <v>20</v>
      </c>
      <c r="E150" s="31">
        <f t="shared" si="5"/>
        <v>5.299999999999999</v>
      </c>
      <c r="F150" s="32">
        <v>19.08</v>
      </c>
      <c r="G150" s="32">
        <v>0</v>
      </c>
      <c r="H150" s="33">
        <v>19.08</v>
      </c>
    </row>
    <row r="151" spans="1:8" ht="15.75" customHeight="1">
      <c r="A151" s="207"/>
      <c r="B151" s="49" t="s">
        <v>89</v>
      </c>
      <c r="C151" s="44">
        <v>155</v>
      </c>
      <c r="D151" s="44">
        <v>1</v>
      </c>
      <c r="E151" s="45">
        <f t="shared" si="5"/>
        <v>16.999999999999996</v>
      </c>
      <c r="F151" s="46">
        <v>2.635</v>
      </c>
      <c r="G151" s="46">
        <v>2.635</v>
      </c>
      <c r="H151" s="47"/>
    </row>
    <row r="152" spans="1:10" ht="15.75" customHeight="1">
      <c r="A152" s="248" t="s">
        <v>159</v>
      </c>
      <c r="B152" s="249" t="s">
        <v>106</v>
      </c>
      <c r="C152" s="251">
        <f aca="true" t="shared" si="6" ref="C152:H152">C45+C53+C55+C57+C62+C67+C72+C78+C82+C89+C92+C96+C99+C101+C103+C107+C109+C119+C125+C127+C135+C145+C149+C141+C123+C133+C131+C129+C121+C117+C115+C105+C143+C51</f>
        <v>179547.5</v>
      </c>
      <c r="D152" s="251">
        <f t="shared" si="6"/>
        <v>29519.939999999995</v>
      </c>
      <c r="E152" s="251">
        <f t="shared" si="6"/>
        <v>622.6935167546624</v>
      </c>
      <c r="F152" s="250">
        <f t="shared" si="6"/>
        <v>3092.6990000000005</v>
      </c>
      <c r="G152" s="250">
        <f t="shared" si="6"/>
        <v>2944.9900000000002</v>
      </c>
      <c r="H152" s="308">
        <f t="shared" si="6"/>
        <v>31.209999999999997</v>
      </c>
      <c r="J152" s="406"/>
    </row>
    <row r="153" spans="1:11" ht="15.75" customHeight="1">
      <c r="A153" s="458"/>
      <c r="B153" s="65" t="s">
        <v>48</v>
      </c>
      <c r="C153" s="66"/>
      <c r="D153" s="66"/>
      <c r="E153" s="69"/>
      <c r="F153" s="67"/>
      <c r="G153" s="67"/>
      <c r="H153" s="68"/>
      <c r="K153" s="406"/>
    </row>
    <row r="154" spans="1:11" ht="15.75" customHeight="1">
      <c r="A154" s="203">
        <v>1</v>
      </c>
      <c r="B154" s="48" t="s">
        <v>67</v>
      </c>
      <c r="C154" s="39">
        <f>SUM(C155)</f>
        <v>125</v>
      </c>
      <c r="D154" s="39">
        <f>SUM(D155)</f>
        <v>0.25</v>
      </c>
      <c r="E154" s="58">
        <f>F154/C154*1000</f>
        <v>56</v>
      </c>
      <c r="F154" s="41">
        <f>SUM(F155)</f>
        <v>7</v>
      </c>
      <c r="G154" s="41">
        <f>SUM(G155)</f>
        <v>7</v>
      </c>
      <c r="H154" s="42">
        <f>SUM(H155)</f>
        <v>0</v>
      </c>
      <c r="K154" s="406"/>
    </row>
    <row r="155" spans="1:11" ht="15.75" customHeight="1">
      <c r="A155" s="212"/>
      <c r="B155" s="59" t="s">
        <v>89</v>
      </c>
      <c r="C155" s="44">
        <v>125</v>
      </c>
      <c r="D155" s="44">
        <v>0.25</v>
      </c>
      <c r="E155" s="45">
        <f>F155/C155*1000</f>
        <v>56</v>
      </c>
      <c r="F155" s="46">
        <v>7</v>
      </c>
      <c r="G155" s="46">
        <v>7</v>
      </c>
      <c r="H155" s="47"/>
      <c r="K155" s="406"/>
    </row>
    <row r="156" spans="1:8" s="64" customFormat="1" ht="15.75" customHeight="1">
      <c r="A156" s="203">
        <v>2</v>
      </c>
      <c r="B156" s="48" t="s">
        <v>191</v>
      </c>
      <c r="C156" s="39">
        <f>SUM(C157)</f>
        <v>600</v>
      </c>
      <c r="D156" s="39">
        <f>SUM(D157)</f>
        <v>5</v>
      </c>
      <c r="E156" s="40">
        <f aca="true" t="shared" si="7" ref="E156:E166">F156/C156*1000</f>
        <v>10.66</v>
      </c>
      <c r="F156" s="41">
        <f>SUM(F157)</f>
        <v>6.396</v>
      </c>
      <c r="G156" s="41">
        <f>SUM(G157)</f>
        <v>5.7</v>
      </c>
      <c r="H156" s="42">
        <f>SUM(H157)</f>
        <v>0</v>
      </c>
    </row>
    <row r="157" spans="1:8" ht="15.75" customHeight="1">
      <c r="A157" s="207"/>
      <c r="B157" s="59" t="s">
        <v>96</v>
      </c>
      <c r="C157" s="44">
        <v>600</v>
      </c>
      <c r="D157" s="44">
        <v>5</v>
      </c>
      <c r="E157" s="45">
        <f t="shared" si="7"/>
        <v>10.66</v>
      </c>
      <c r="F157" s="46">
        <v>6.396</v>
      </c>
      <c r="G157" s="46">
        <v>5.7</v>
      </c>
      <c r="H157" s="47"/>
    </row>
    <row r="158" spans="1:8" ht="15.75" customHeight="1">
      <c r="A158" s="203">
        <v>3</v>
      </c>
      <c r="B158" s="48" t="s">
        <v>154</v>
      </c>
      <c r="C158" s="39">
        <f>SUM(C159)</f>
        <v>110</v>
      </c>
      <c r="D158" s="39">
        <f>SUM(D159)</f>
        <v>2.5</v>
      </c>
      <c r="E158" s="58">
        <f t="shared" si="7"/>
        <v>12</v>
      </c>
      <c r="F158" s="41">
        <f>SUM(F159)</f>
        <v>1.32</v>
      </c>
      <c r="G158" s="41">
        <f>SUM(G159)</f>
        <v>1.32</v>
      </c>
      <c r="H158" s="42">
        <f>SUM(H159)</f>
        <v>0</v>
      </c>
    </row>
    <row r="159" spans="1:8" ht="15.75" customHeight="1">
      <c r="A159" s="212"/>
      <c r="B159" s="59" t="s">
        <v>89</v>
      </c>
      <c r="C159" s="44">
        <v>110</v>
      </c>
      <c r="D159" s="44">
        <v>2.5</v>
      </c>
      <c r="E159" s="45">
        <f t="shared" si="7"/>
        <v>12</v>
      </c>
      <c r="F159" s="46">
        <v>1.32</v>
      </c>
      <c r="G159" s="46">
        <v>1.32</v>
      </c>
      <c r="H159" s="47"/>
    </row>
    <row r="160" spans="1:8" ht="15.75" customHeight="1">
      <c r="A160" s="203">
        <v>4</v>
      </c>
      <c r="B160" s="48" t="s">
        <v>119</v>
      </c>
      <c r="C160" s="39">
        <f>SUM(C161:C162)</f>
        <v>101.5</v>
      </c>
      <c r="D160" s="39">
        <f>SUM(D161:D162)</f>
        <v>0.4</v>
      </c>
      <c r="E160" s="40">
        <f t="shared" si="7"/>
        <v>35.44827586206897</v>
      </c>
      <c r="F160" s="41">
        <f>SUM(F161:F162)</f>
        <v>3.598</v>
      </c>
      <c r="G160" s="41">
        <f>SUM(G161:G162)</f>
        <v>3.565</v>
      </c>
      <c r="H160" s="42">
        <f>SUM(H161:H162)</f>
        <v>0.033</v>
      </c>
    </row>
    <row r="161" spans="1:8" ht="15.75" customHeight="1">
      <c r="A161" s="208"/>
      <c r="B161" s="53" t="s">
        <v>86</v>
      </c>
      <c r="C161" s="54">
        <v>77.5</v>
      </c>
      <c r="D161" s="54">
        <v>0.3</v>
      </c>
      <c r="E161" s="55">
        <f t="shared" si="7"/>
        <v>46</v>
      </c>
      <c r="F161" s="56">
        <v>3.565</v>
      </c>
      <c r="G161" s="56">
        <v>3.565</v>
      </c>
      <c r="H161" s="57"/>
    </row>
    <row r="162" spans="1:8" ht="15.75" customHeight="1">
      <c r="A162" s="207"/>
      <c r="B162" s="59" t="s">
        <v>88</v>
      </c>
      <c r="C162" s="44">
        <v>24</v>
      </c>
      <c r="D162" s="44">
        <v>0.1</v>
      </c>
      <c r="E162" s="45">
        <f t="shared" si="7"/>
        <v>1.3750000000000002</v>
      </c>
      <c r="F162" s="46">
        <v>0.033</v>
      </c>
      <c r="G162" s="46">
        <v>0</v>
      </c>
      <c r="H162" s="47">
        <v>0.033</v>
      </c>
    </row>
    <row r="163" spans="1:8" ht="15.75" customHeight="1">
      <c r="A163" s="209">
        <v>5</v>
      </c>
      <c r="B163" s="60" t="s">
        <v>167</v>
      </c>
      <c r="C163" s="61">
        <f>SUM(C164:C164)</f>
        <v>25</v>
      </c>
      <c r="D163" s="61">
        <f>SUM(D164:D164)</f>
        <v>0.15</v>
      </c>
      <c r="E163" s="70">
        <f t="shared" si="7"/>
        <v>8</v>
      </c>
      <c r="F163" s="72">
        <f>SUM(F164:F164)</f>
        <v>0.2</v>
      </c>
      <c r="G163" s="72">
        <f>SUM(G164:G164)</f>
        <v>0</v>
      </c>
      <c r="H163" s="73">
        <f>SUM(H164:H164)</f>
        <v>0.2</v>
      </c>
    </row>
    <row r="164" spans="1:8" ht="15.75" customHeight="1">
      <c r="A164" s="208"/>
      <c r="B164" s="53" t="s">
        <v>88</v>
      </c>
      <c r="C164" s="54">
        <v>25</v>
      </c>
      <c r="D164" s="54">
        <v>0.15</v>
      </c>
      <c r="E164" s="55">
        <f t="shared" si="7"/>
        <v>8</v>
      </c>
      <c r="F164" s="56">
        <v>0.2</v>
      </c>
      <c r="G164" s="56">
        <v>0</v>
      </c>
      <c r="H164" s="57">
        <v>0.2</v>
      </c>
    </row>
    <row r="165" spans="1:8" ht="15.75" customHeight="1">
      <c r="A165" s="203">
        <v>6</v>
      </c>
      <c r="B165" s="48" t="s">
        <v>82</v>
      </c>
      <c r="C165" s="39">
        <f>SUM(C166:C166)</f>
        <v>20</v>
      </c>
      <c r="D165" s="39">
        <f>SUM(D166:D166)</f>
        <v>0.2</v>
      </c>
      <c r="E165" s="40">
        <f t="shared" si="7"/>
        <v>13.15</v>
      </c>
      <c r="F165" s="41">
        <f>SUM(F166:F166)</f>
        <v>0.263</v>
      </c>
      <c r="G165" s="41">
        <f>SUM(G166:G166)</f>
        <v>0</v>
      </c>
      <c r="H165" s="42">
        <f>SUM(H166:H166)</f>
        <v>0.263</v>
      </c>
    </row>
    <row r="166" spans="1:8" ht="15.75" customHeight="1">
      <c r="A166" s="207"/>
      <c r="B166" s="59" t="s">
        <v>88</v>
      </c>
      <c r="C166" s="44">
        <v>20</v>
      </c>
      <c r="D166" s="44">
        <v>0.2</v>
      </c>
      <c r="E166" s="45">
        <f t="shared" si="7"/>
        <v>13.15</v>
      </c>
      <c r="F166" s="46">
        <v>0.263</v>
      </c>
      <c r="G166" s="46">
        <v>0</v>
      </c>
      <c r="H166" s="47">
        <v>0.263</v>
      </c>
    </row>
    <row r="167" spans="1:8" ht="15.75" customHeight="1">
      <c r="A167" s="203">
        <v>7</v>
      </c>
      <c r="B167" s="48" t="s">
        <v>179</v>
      </c>
      <c r="C167" s="39">
        <f>SUM(C168)</f>
        <v>5</v>
      </c>
      <c r="D167" s="39">
        <f>SUM(D168)</f>
        <v>0.1</v>
      </c>
      <c r="E167" s="40">
        <f aca="true" t="shared" si="8" ref="E167:E172">F167/C167*1000</f>
        <v>10</v>
      </c>
      <c r="F167" s="41">
        <f>SUM(F168)</f>
        <v>0.05</v>
      </c>
      <c r="G167" s="41">
        <f>SUM(G168)</f>
        <v>0.05</v>
      </c>
      <c r="H167" s="42">
        <f>SUM(H168)</f>
        <v>0</v>
      </c>
    </row>
    <row r="168" spans="1:8" ht="15.75" customHeight="1">
      <c r="A168" s="207"/>
      <c r="B168" s="59" t="s">
        <v>89</v>
      </c>
      <c r="C168" s="44">
        <v>5</v>
      </c>
      <c r="D168" s="44">
        <v>0.1</v>
      </c>
      <c r="E168" s="45">
        <f t="shared" si="8"/>
        <v>10</v>
      </c>
      <c r="F168" s="46">
        <v>0.05</v>
      </c>
      <c r="G168" s="46">
        <v>0.05</v>
      </c>
      <c r="H168" s="47"/>
    </row>
    <row r="169" spans="1:8" ht="15.75" customHeight="1">
      <c r="A169" s="203">
        <v>8</v>
      </c>
      <c r="B169" s="48" t="s">
        <v>70</v>
      </c>
      <c r="C169" s="39">
        <f>SUM(C170)</f>
        <v>30</v>
      </c>
      <c r="D169" s="39">
        <f>SUM(D170)</f>
        <v>0.2</v>
      </c>
      <c r="E169" s="40">
        <f t="shared" si="8"/>
        <v>10</v>
      </c>
      <c r="F169" s="41">
        <f>SUM(F170)</f>
        <v>0.3</v>
      </c>
      <c r="G169" s="41">
        <f>SUM(G170)</f>
        <v>0</v>
      </c>
      <c r="H169" s="42">
        <f>SUM(H170)</f>
        <v>0.3</v>
      </c>
    </row>
    <row r="170" spans="1:8" ht="15.75" customHeight="1">
      <c r="A170" s="207"/>
      <c r="B170" s="59" t="s">
        <v>88</v>
      </c>
      <c r="C170" s="44">
        <v>30</v>
      </c>
      <c r="D170" s="44">
        <v>0.2</v>
      </c>
      <c r="E170" s="45">
        <f t="shared" si="8"/>
        <v>10</v>
      </c>
      <c r="F170" s="46">
        <v>0.3</v>
      </c>
      <c r="G170" s="46">
        <v>0</v>
      </c>
      <c r="H170" s="47">
        <v>0.3</v>
      </c>
    </row>
    <row r="171" spans="1:8" ht="15.75" customHeight="1">
      <c r="A171" s="209">
        <v>9</v>
      </c>
      <c r="B171" s="60" t="s">
        <v>8</v>
      </c>
      <c r="C171" s="61">
        <f>SUM(C172:C172)</f>
        <v>541</v>
      </c>
      <c r="D171" s="61">
        <f>SUM(D172:D172)</f>
        <v>0.9</v>
      </c>
      <c r="E171" s="70">
        <f t="shared" si="8"/>
        <v>14.410351201478743</v>
      </c>
      <c r="F171" s="72">
        <f>SUM(F172:F172)</f>
        <v>7.796</v>
      </c>
      <c r="G171" s="72">
        <f>SUM(G172:G172)</f>
        <v>4.856</v>
      </c>
      <c r="H171" s="73">
        <f>SUM(H172:H172)</f>
        <v>2.94</v>
      </c>
    </row>
    <row r="172" spans="1:8" ht="15.75" customHeight="1">
      <c r="A172" s="207"/>
      <c r="B172" s="59" t="s">
        <v>89</v>
      </c>
      <c r="C172" s="44">
        <v>541</v>
      </c>
      <c r="D172" s="44">
        <v>0.9</v>
      </c>
      <c r="E172" s="45">
        <f t="shared" si="8"/>
        <v>14.410351201478743</v>
      </c>
      <c r="F172" s="46">
        <v>7.796</v>
      </c>
      <c r="G172" s="46">
        <v>4.856</v>
      </c>
      <c r="H172" s="47">
        <v>2.94</v>
      </c>
    </row>
    <row r="173" spans="1:15" ht="15.75" customHeight="1" thickBot="1">
      <c r="A173" s="239" t="s">
        <v>29</v>
      </c>
      <c r="B173" s="240" t="s">
        <v>105</v>
      </c>
      <c r="C173" s="241">
        <f>C163+C171+C165+C156+C160+C167+C154+C158+C169</f>
        <v>1557.5</v>
      </c>
      <c r="D173" s="241">
        <f>D163+D171+D165+D156+D160+D167+D154+D158+D169</f>
        <v>9.7</v>
      </c>
      <c r="E173" s="241"/>
      <c r="F173" s="380">
        <f>F163+F171+F165+F156+F160+F167+F154+F158+F169</f>
        <v>26.923000000000002</v>
      </c>
      <c r="G173" s="241">
        <f>G163+G171+G165+G156+G160+G167+G154+G158+G169</f>
        <v>22.491</v>
      </c>
      <c r="H173" s="381">
        <f>H163+H171+H165+H156+H160+H167+H154+H158+H169</f>
        <v>3.7359999999999998</v>
      </c>
      <c r="J173" s="6"/>
      <c r="K173" s="6"/>
      <c r="L173" s="6"/>
      <c r="M173" s="6"/>
      <c r="N173" s="6"/>
      <c r="O173" s="6"/>
    </row>
    <row r="174" spans="1:14" ht="15.75" customHeight="1" thickBot="1">
      <c r="A174" s="213" t="s">
        <v>29</v>
      </c>
      <c r="B174" s="192" t="s">
        <v>117</v>
      </c>
      <c r="C174" s="193">
        <f>C173+C152+C43</f>
        <v>205267.5</v>
      </c>
      <c r="D174" s="193">
        <f>D173+D152+D43</f>
        <v>29598.989999999994</v>
      </c>
      <c r="E174" s="194"/>
      <c r="F174" s="198">
        <f>F173+F152+F43</f>
        <v>4197.900000000001</v>
      </c>
      <c r="G174" s="198">
        <f>G173+G152+G43</f>
        <v>3169.708</v>
      </c>
      <c r="H174" s="199">
        <f>H173+H152+H43</f>
        <v>908.702</v>
      </c>
      <c r="J174" s="406"/>
      <c r="K174" s="406"/>
      <c r="L174" s="6"/>
      <c r="M174" s="6"/>
      <c r="N174" s="6"/>
    </row>
    <row r="175" spans="1:8" ht="15.75" customHeight="1">
      <c r="A175" s="418" t="s">
        <v>145</v>
      </c>
      <c r="B175" s="16" t="s">
        <v>13</v>
      </c>
      <c r="C175" s="17"/>
      <c r="D175" s="17"/>
      <c r="E175" s="17"/>
      <c r="F175" s="18"/>
      <c r="G175" s="18"/>
      <c r="H175" s="19"/>
    </row>
    <row r="176" spans="1:8" ht="15.75" customHeight="1">
      <c r="A176" s="205"/>
      <c r="B176" s="20" t="s">
        <v>50</v>
      </c>
      <c r="C176" s="21"/>
      <c r="D176" s="21"/>
      <c r="E176" s="21"/>
      <c r="F176" s="22"/>
      <c r="G176" s="22"/>
      <c r="H176" s="23"/>
    </row>
    <row r="177" spans="1:8" ht="15.75" customHeight="1">
      <c r="A177" s="206">
        <v>1</v>
      </c>
      <c r="B177" s="24" t="s">
        <v>27</v>
      </c>
      <c r="C177" s="25">
        <f>SUM(C178:C179)</f>
        <v>6136.5</v>
      </c>
      <c r="D177" s="25">
        <f>SUM(D178:D179)</f>
        <v>3.9000000000000004</v>
      </c>
      <c r="E177" s="26">
        <f>F177/C177*1000</f>
        <v>30.29153426220158</v>
      </c>
      <c r="F177" s="27">
        <f>SUM(F178:F179)</f>
        <v>185.884</v>
      </c>
      <c r="G177" s="27">
        <f>SUM(G178:G179)</f>
        <v>169.75900000000001</v>
      </c>
      <c r="H177" s="28">
        <f>SUM(H178:H179)</f>
        <v>0</v>
      </c>
    </row>
    <row r="178" spans="1:20" ht="15.75" customHeight="1">
      <c r="A178" s="420"/>
      <c r="B178" s="29" t="s">
        <v>88</v>
      </c>
      <c r="C178" s="30">
        <v>3954.5</v>
      </c>
      <c r="D178" s="30">
        <v>3.9000000000000004</v>
      </c>
      <c r="E178" s="31">
        <f>F178/C178*1000</f>
        <v>13.647743077506638</v>
      </c>
      <c r="F178" s="32">
        <v>53.97</v>
      </c>
      <c r="G178" s="32">
        <v>53.97</v>
      </c>
      <c r="H178" s="33">
        <v>0</v>
      </c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</row>
    <row r="179" spans="1:15" ht="15.75" customHeight="1">
      <c r="A179" s="420"/>
      <c r="B179" s="29" t="s">
        <v>89</v>
      </c>
      <c r="C179" s="30">
        <v>2182</v>
      </c>
      <c r="D179" s="30"/>
      <c r="E179" s="31">
        <f aca="true" t="shared" si="9" ref="E179:E200">F179/C179*1000</f>
        <v>60.45554537121906</v>
      </c>
      <c r="F179" s="32">
        <v>131.914</v>
      </c>
      <c r="G179" s="32">
        <v>115.789</v>
      </c>
      <c r="H179" s="33"/>
      <c r="J179" s="6"/>
      <c r="K179" s="6"/>
      <c r="L179" s="6"/>
      <c r="M179" s="6"/>
      <c r="N179" s="6"/>
      <c r="O179" s="6"/>
    </row>
    <row r="180" spans="1:8" ht="15.75" customHeight="1">
      <c r="A180" s="203">
        <v>2</v>
      </c>
      <c r="B180" s="48" t="s">
        <v>17</v>
      </c>
      <c r="C180" s="39">
        <f>SUM(C181:C183)</f>
        <v>14469</v>
      </c>
      <c r="D180" s="39">
        <f>SUM(D181:D183)</f>
        <v>0</v>
      </c>
      <c r="E180" s="40">
        <f t="shared" si="9"/>
        <v>41.77614209689682</v>
      </c>
      <c r="F180" s="41">
        <f>SUM(F181:F183)</f>
        <v>604.4590000000001</v>
      </c>
      <c r="G180" s="41">
        <f>SUM(G181:G183)</f>
        <v>594.667</v>
      </c>
      <c r="H180" s="42">
        <f>SUM(H181:H183)</f>
        <v>0</v>
      </c>
    </row>
    <row r="181" spans="1:8" ht="15.75" customHeight="1">
      <c r="A181" s="420"/>
      <c r="B181" s="43" t="s">
        <v>86</v>
      </c>
      <c r="C181" s="30">
        <v>960</v>
      </c>
      <c r="D181" s="30"/>
      <c r="E181" s="31">
        <f t="shared" si="9"/>
        <v>56.81041666666666</v>
      </c>
      <c r="F181" s="32">
        <v>54.538</v>
      </c>
      <c r="G181" s="32">
        <v>54.538</v>
      </c>
      <c r="H181" s="33"/>
    </row>
    <row r="182" spans="1:8" ht="15.75" customHeight="1">
      <c r="A182" s="420"/>
      <c r="B182" s="29" t="s">
        <v>88</v>
      </c>
      <c r="C182" s="30">
        <v>10820</v>
      </c>
      <c r="D182" s="30"/>
      <c r="E182" s="31">
        <f t="shared" si="9"/>
        <v>37.68022181146026</v>
      </c>
      <c r="F182" s="32">
        <v>407.7</v>
      </c>
      <c r="G182" s="32">
        <v>406.5</v>
      </c>
      <c r="H182" s="33">
        <v>0</v>
      </c>
    </row>
    <row r="183" spans="1:8" ht="15.75" customHeight="1">
      <c r="A183" s="207"/>
      <c r="B183" s="59" t="s">
        <v>89</v>
      </c>
      <c r="C183" s="44">
        <v>2689</v>
      </c>
      <c r="D183" s="44"/>
      <c r="E183" s="45">
        <f t="shared" si="9"/>
        <v>52.88992190405355</v>
      </c>
      <c r="F183" s="46">
        <v>142.221</v>
      </c>
      <c r="G183" s="46">
        <v>133.629</v>
      </c>
      <c r="H183" s="47"/>
    </row>
    <row r="184" spans="1:8" ht="15.75" customHeight="1">
      <c r="A184" s="203">
        <v>3</v>
      </c>
      <c r="B184" s="48" t="s">
        <v>28</v>
      </c>
      <c r="C184" s="39">
        <f>SUM(C185:C185)</f>
        <v>306</v>
      </c>
      <c r="D184" s="39">
        <f>SUM(D185:D185)</f>
        <v>0</v>
      </c>
      <c r="E184" s="40">
        <f t="shared" si="9"/>
        <v>90.52287581699346</v>
      </c>
      <c r="F184" s="41">
        <f>SUM(F185:F185)</f>
        <v>27.7</v>
      </c>
      <c r="G184" s="41">
        <f>SUM(G185:G185)</f>
        <v>0</v>
      </c>
      <c r="H184" s="42">
        <f>SUM(H185:H185)</f>
        <v>27.7</v>
      </c>
    </row>
    <row r="185" spans="1:8" ht="15.75" customHeight="1">
      <c r="A185" s="207"/>
      <c r="B185" s="49" t="s">
        <v>88</v>
      </c>
      <c r="C185" s="44">
        <v>306</v>
      </c>
      <c r="D185" s="44">
        <v>0</v>
      </c>
      <c r="E185" s="45">
        <f t="shared" si="9"/>
        <v>90.52287581699346</v>
      </c>
      <c r="F185" s="46">
        <v>27.7</v>
      </c>
      <c r="G185" s="46">
        <v>0</v>
      </c>
      <c r="H185" s="47">
        <v>27.7</v>
      </c>
    </row>
    <row r="186" spans="1:8" ht="15.75" customHeight="1">
      <c r="A186" s="203">
        <v>4</v>
      </c>
      <c r="B186" s="48" t="s">
        <v>55</v>
      </c>
      <c r="C186" s="39">
        <f>SUM(C187:C187)</f>
        <v>160</v>
      </c>
      <c r="D186" s="39">
        <f>SUM(D187:D187)</f>
        <v>0</v>
      </c>
      <c r="E186" s="40">
        <f>F186/C186*1000</f>
        <v>6.375000000000001</v>
      </c>
      <c r="F186" s="41">
        <f>SUM(F187:F187)</f>
        <v>1.02</v>
      </c>
      <c r="G186" s="41">
        <f>SUM(G187:G187)</f>
        <v>1.02</v>
      </c>
      <c r="H186" s="42">
        <f>SUM(H187:H187)</f>
        <v>0</v>
      </c>
    </row>
    <row r="187" spans="1:8" ht="15.75" customHeight="1">
      <c r="A187" s="207"/>
      <c r="B187" s="49" t="s">
        <v>90</v>
      </c>
      <c r="C187" s="44">
        <v>160</v>
      </c>
      <c r="D187" s="44"/>
      <c r="E187" s="45">
        <f>F187/C187*1000</f>
        <v>6.375000000000001</v>
      </c>
      <c r="F187" s="46">
        <v>1.02</v>
      </c>
      <c r="G187" s="46">
        <v>1.02</v>
      </c>
      <c r="H187" s="47"/>
    </row>
    <row r="188" spans="1:8" ht="15.75" customHeight="1">
      <c r="A188" s="203">
        <v>5</v>
      </c>
      <c r="B188" s="48" t="s">
        <v>18</v>
      </c>
      <c r="C188" s="39">
        <f>SUM(C189:C189)</f>
        <v>47</v>
      </c>
      <c r="D188" s="39">
        <f>SUM(D189:D189)</f>
        <v>1.6</v>
      </c>
      <c r="E188" s="40">
        <f>F188/C188*1000</f>
        <v>7.553191489361702</v>
      </c>
      <c r="F188" s="41">
        <f>SUM(F189:F189)</f>
        <v>0.355</v>
      </c>
      <c r="G188" s="41">
        <f>SUM(G189:G189)</f>
        <v>0.12</v>
      </c>
      <c r="H188" s="42">
        <f>SUM(H189:H189)</f>
        <v>0.235</v>
      </c>
    </row>
    <row r="189" spans="1:8" ht="15.75" customHeight="1">
      <c r="A189" s="208"/>
      <c r="B189" s="53" t="s">
        <v>88</v>
      </c>
      <c r="C189" s="54">
        <v>47</v>
      </c>
      <c r="D189" s="54">
        <v>1.6</v>
      </c>
      <c r="E189" s="55">
        <f>F189/C189*1000</f>
        <v>7.553191489361702</v>
      </c>
      <c r="F189" s="56">
        <v>0.355</v>
      </c>
      <c r="G189" s="56">
        <v>0.12</v>
      </c>
      <c r="H189" s="57">
        <v>0.235</v>
      </c>
    </row>
    <row r="190" spans="1:8" ht="15.75" customHeight="1">
      <c r="A190" s="203">
        <v>6</v>
      </c>
      <c r="B190" s="48" t="s">
        <v>46</v>
      </c>
      <c r="C190" s="39">
        <f>SUM(C191:C191)</f>
        <v>75</v>
      </c>
      <c r="D190" s="39">
        <f>SUM(D191:D191)</f>
        <v>0.3</v>
      </c>
      <c r="E190" s="40">
        <f t="shared" si="9"/>
        <v>14</v>
      </c>
      <c r="F190" s="41">
        <f>SUM(F191:F191)</f>
        <v>1.05</v>
      </c>
      <c r="G190" s="41">
        <f>SUM(G191:G191)</f>
        <v>0</v>
      </c>
      <c r="H190" s="42">
        <f>SUM(H191:H191)</f>
        <v>1.05</v>
      </c>
    </row>
    <row r="191" spans="1:8" ht="15.75" customHeight="1">
      <c r="A191" s="208"/>
      <c r="B191" s="53" t="s">
        <v>88</v>
      </c>
      <c r="C191" s="54">
        <v>75</v>
      </c>
      <c r="D191" s="54">
        <v>0.3</v>
      </c>
      <c r="E191" s="55">
        <f t="shared" si="9"/>
        <v>14</v>
      </c>
      <c r="F191" s="56">
        <v>1.05</v>
      </c>
      <c r="G191" s="56">
        <v>0</v>
      </c>
      <c r="H191" s="57">
        <v>1.05</v>
      </c>
    </row>
    <row r="192" spans="1:8" ht="15.75" customHeight="1">
      <c r="A192" s="203">
        <v>7</v>
      </c>
      <c r="B192" s="48" t="s">
        <v>45</v>
      </c>
      <c r="C192" s="39">
        <f>SUM(C193:C194)</f>
        <v>695</v>
      </c>
      <c r="D192" s="39">
        <f>SUM(D193:D194)</f>
        <v>0</v>
      </c>
      <c r="E192" s="40">
        <f t="shared" si="9"/>
        <v>0.7525179856115107</v>
      </c>
      <c r="F192" s="41">
        <f>SUM(F193:F194)</f>
        <v>0.523</v>
      </c>
      <c r="G192" s="41">
        <f>SUM(G193:G194)</f>
        <v>0.148</v>
      </c>
      <c r="H192" s="42">
        <f>SUM(H193:H194)</f>
        <v>0.375</v>
      </c>
    </row>
    <row r="193" spans="1:8" ht="15.75" customHeight="1">
      <c r="A193" s="211"/>
      <c r="B193" s="43" t="s">
        <v>86</v>
      </c>
      <c r="C193" s="30">
        <v>620</v>
      </c>
      <c r="D193" s="30"/>
      <c r="E193" s="31">
        <f>F193/C193*1000</f>
        <v>0.23870967741935484</v>
      </c>
      <c r="F193" s="32">
        <v>0.148</v>
      </c>
      <c r="G193" s="32">
        <v>0.148</v>
      </c>
      <c r="H193" s="33"/>
    </row>
    <row r="194" spans="1:8" ht="15.75" customHeight="1">
      <c r="A194" s="332"/>
      <c r="B194" s="333" t="s">
        <v>88</v>
      </c>
      <c r="C194" s="334">
        <v>75</v>
      </c>
      <c r="D194" s="334"/>
      <c r="E194" s="31">
        <f t="shared" si="9"/>
        <v>5</v>
      </c>
      <c r="F194" s="32">
        <v>0.375</v>
      </c>
      <c r="G194" s="32">
        <v>0</v>
      </c>
      <c r="H194" s="33">
        <v>0.375</v>
      </c>
    </row>
    <row r="195" spans="1:8" s="64" customFormat="1" ht="15.75" customHeight="1">
      <c r="A195" s="203">
        <v>8</v>
      </c>
      <c r="B195" s="48" t="s">
        <v>176</v>
      </c>
      <c r="C195" s="39">
        <f>SUM(C196)</f>
        <v>110</v>
      </c>
      <c r="D195" s="39">
        <f>SUM(D196)</f>
        <v>0</v>
      </c>
      <c r="E195" s="40" t="e">
        <v>#DIV/0!</v>
      </c>
      <c r="F195" s="41">
        <f>SUM(F196)</f>
        <v>2.071</v>
      </c>
      <c r="G195" s="41">
        <f>SUM(G196)</f>
        <v>0</v>
      </c>
      <c r="H195" s="42">
        <f>SUM(H196)</f>
        <v>2.071</v>
      </c>
    </row>
    <row r="196" spans="1:8" ht="15.75" customHeight="1">
      <c r="A196" s="212"/>
      <c r="B196" s="59" t="s">
        <v>86</v>
      </c>
      <c r="C196" s="44">
        <v>110</v>
      </c>
      <c r="D196" s="44"/>
      <c r="E196" s="45">
        <f t="shared" si="9"/>
        <v>18.827272727272728</v>
      </c>
      <c r="F196" s="46">
        <v>2.071</v>
      </c>
      <c r="G196" s="46"/>
      <c r="H196" s="47">
        <v>2.071</v>
      </c>
    </row>
    <row r="197" spans="1:8" ht="15.75" customHeight="1">
      <c r="A197" s="203">
        <v>9</v>
      </c>
      <c r="B197" s="48" t="s">
        <v>19</v>
      </c>
      <c r="C197" s="39">
        <f>SUM(C198:C200)</f>
        <v>3673</v>
      </c>
      <c r="D197" s="39">
        <f>SUM(D198:D200)</f>
        <v>1.3</v>
      </c>
      <c r="E197" s="40">
        <f t="shared" si="9"/>
        <v>50.204737271984754</v>
      </c>
      <c r="F197" s="41">
        <f>SUM(F198:F200)</f>
        <v>184.402</v>
      </c>
      <c r="G197" s="41">
        <f>SUM(G198:G200)</f>
        <v>2.5</v>
      </c>
      <c r="H197" s="42">
        <f>SUM(H198:H200)</f>
        <v>181.902</v>
      </c>
    </row>
    <row r="198" spans="1:8" ht="15.75" customHeight="1">
      <c r="A198" s="210"/>
      <c r="B198" s="196" t="s">
        <v>86</v>
      </c>
      <c r="C198" s="74">
        <v>500</v>
      </c>
      <c r="D198" s="74"/>
      <c r="E198" s="62">
        <f t="shared" si="9"/>
        <v>5</v>
      </c>
      <c r="F198" s="75">
        <v>2.5</v>
      </c>
      <c r="G198" s="75">
        <v>2.5</v>
      </c>
      <c r="H198" s="76"/>
    </row>
    <row r="199" spans="1:8" ht="15.75" customHeight="1">
      <c r="A199" s="420"/>
      <c r="B199" s="43" t="s">
        <v>88</v>
      </c>
      <c r="C199" s="30">
        <v>1205</v>
      </c>
      <c r="D199" s="30">
        <v>1.3</v>
      </c>
      <c r="E199" s="31">
        <f t="shared" si="9"/>
        <v>49.792531120331944</v>
      </c>
      <c r="F199" s="32">
        <v>60</v>
      </c>
      <c r="G199" s="32">
        <v>0</v>
      </c>
      <c r="H199" s="33">
        <v>60</v>
      </c>
    </row>
    <row r="200" spans="1:8" ht="15.75" customHeight="1">
      <c r="A200" s="420"/>
      <c r="B200" s="43" t="s">
        <v>89</v>
      </c>
      <c r="C200" s="30">
        <v>1968</v>
      </c>
      <c r="D200" s="30"/>
      <c r="E200" s="31">
        <f t="shared" si="9"/>
        <v>61.94207317073171</v>
      </c>
      <c r="F200" s="32">
        <v>121.902</v>
      </c>
      <c r="G200" s="32"/>
      <c r="H200" s="33">
        <v>121.902</v>
      </c>
    </row>
    <row r="201" spans="1:8" ht="15.75" customHeight="1">
      <c r="A201" s="203">
        <v>10</v>
      </c>
      <c r="B201" s="48" t="s">
        <v>20</v>
      </c>
      <c r="C201" s="39">
        <f>SUM(C202)</f>
        <v>1110</v>
      </c>
      <c r="D201" s="39">
        <f>SUM(D202)</f>
        <v>0</v>
      </c>
      <c r="E201" s="40">
        <f>F201/C201*1000</f>
        <v>5</v>
      </c>
      <c r="F201" s="41">
        <f>SUM(F202)</f>
        <v>5.55</v>
      </c>
      <c r="G201" s="41">
        <f>SUM(G202)</f>
        <v>3.05</v>
      </c>
      <c r="H201" s="42">
        <f>SUM(H202)</f>
        <v>2.5</v>
      </c>
    </row>
    <row r="202" spans="1:8" ht="15.75" customHeight="1">
      <c r="A202" s="207"/>
      <c r="B202" s="59" t="s">
        <v>88</v>
      </c>
      <c r="C202" s="44">
        <v>1110</v>
      </c>
      <c r="D202" s="44">
        <v>0</v>
      </c>
      <c r="E202" s="45">
        <f>F202/C202*1000</f>
        <v>5</v>
      </c>
      <c r="F202" s="46">
        <v>5.55</v>
      </c>
      <c r="G202" s="46">
        <v>3.05</v>
      </c>
      <c r="H202" s="47">
        <v>2.5</v>
      </c>
    </row>
    <row r="203" spans="1:8" s="64" customFormat="1" ht="15.75" customHeight="1">
      <c r="A203" s="203">
        <v>11</v>
      </c>
      <c r="B203" s="48" t="s">
        <v>47</v>
      </c>
      <c r="C203" s="39">
        <f>SUM(C204:C205)</f>
        <v>185</v>
      </c>
      <c r="D203" s="39">
        <f>SUM(D204:D205)</f>
        <v>0.3</v>
      </c>
      <c r="E203" s="40">
        <f>F203/C203*1000</f>
        <v>30.405405405405407</v>
      </c>
      <c r="F203" s="41">
        <f>SUM(F204:F205)</f>
        <v>5.625</v>
      </c>
      <c r="G203" s="41">
        <f>SUM(G204:G205)</f>
        <v>3.935</v>
      </c>
      <c r="H203" s="42">
        <f>SUM(H204:H205)</f>
        <v>1.69</v>
      </c>
    </row>
    <row r="204" spans="1:8" ht="15.75" customHeight="1">
      <c r="A204" s="210"/>
      <c r="B204" s="196" t="s">
        <v>86</v>
      </c>
      <c r="C204" s="74">
        <v>120</v>
      </c>
      <c r="D204" s="74"/>
      <c r="E204" s="62">
        <f>F204/C204*1000</f>
        <v>32.79166666666667</v>
      </c>
      <c r="F204" s="75">
        <v>3.935</v>
      </c>
      <c r="G204" s="75">
        <v>3.935</v>
      </c>
      <c r="H204" s="76"/>
    </row>
    <row r="205" spans="1:8" ht="15.75" customHeight="1">
      <c r="A205" s="420"/>
      <c r="B205" s="43" t="s">
        <v>88</v>
      </c>
      <c r="C205" s="30">
        <v>65</v>
      </c>
      <c r="D205" s="30">
        <v>0.3</v>
      </c>
      <c r="E205" s="31">
        <f>F205/C205*1000</f>
        <v>26</v>
      </c>
      <c r="F205" s="32">
        <v>1.69</v>
      </c>
      <c r="G205" s="32">
        <v>0</v>
      </c>
      <c r="H205" s="33">
        <v>1.69</v>
      </c>
    </row>
    <row r="206" spans="1:8" ht="15.75" customHeight="1">
      <c r="A206" s="236" t="s">
        <v>181</v>
      </c>
      <c r="B206" s="237" t="s">
        <v>104</v>
      </c>
      <c r="C206" s="238">
        <f>C177+C180+C184+C190+C192+C197+C203+C201+C195+C188+C186</f>
        <v>26966.5</v>
      </c>
      <c r="D206" s="238">
        <f>D177+D180+D184+D190+D192+D197+D203+D201+D195+D188</f>
        <v>7.4</v>
      </c>
      <c r="E206" s="238"/>
      <c r="F206" s="376">
        <f>F177+F180+F184+F190+F192+F197+F203+F201+F195+F188+F186</f>
        <v>1018.639</v>
      </c>
      <c r="G206" s="376">
        <f>G177+G180+G184+G190+G192+G197+G203+G201+G195+G188+G186</f>
        <v>775.199</v>
      </c>
      <c r="H206" s="377">
        <f>H177+H180+H184+H190+H192+H197+H203+H201+H195+H188+H186</f>
        <v>217.523</v>
      </c>
    </row>
    <row r="207" spans="1:8" ht="15.75" customHeight="1">
      <c r="A207" s="419"/>
      <c r="B207" s="65" t="s">
        <v>51</v>
      </c>
      <c r="C207" s="66"/>
      <c r="D207" s="66"/>
      <c r="E207" s="69"/>
      <c r="F207" s="67"/>
      <c r="G207" s="67"/>
      <c r="H207" s="68"/>
    </row>
    <row r="208" spans="1:8" ht="15.75" customHeight="1">
      <c r="A208" s="209">
        <v>1</v>
      </c>
      <c r="B208" s="60" t="s">
        <v>31</v>
      </c>
      <c r="C208" s="61">
        <f>SUM(C209:C212)</f>
        <v>13671</v>
      </c>
      <c r="D208" s="61">
        <f>SUM(D209:D212)</f>
        <v>0</v>
      </c>
      <c r="E208" s="70">
        <f aca="true" t="shared" si="10" ref="E208:E214">F208/C208*1000</f>
        <v>16.950479116377736</v>
      </c>
      <c r="F208" s="72">
        <f>SUM(F209:F212)</f>
        <v>231.73000000000002</v>
      </c>
      <c r="G208" s="72">
        <f>SUM(G209:G212)</f>
        <v>231.13000000000002</v>
      </c>
      <c r="H208" s="73">
        <f>SUM(H209:H212)</f>
        <v>0</v>
      </c>
    </row>
    <row r="209" spans="1:8" ht="15.75" customHeight="1">
      <c r="A209" s="420"/>
      <c r="B209" s="43" t="s">
        <v>86</v>
      </c>
      <c r="C209" s="30">
        <v>620</v>
      </c>
      <c r="D209" s="30"/>
      <c r="E209" s="31">
        <f t="shared" si="10"/>
        <v>1.5322580645161288</v>
      </c>
      <c r="F209" s="32">
        <v>0.95</v>
      </c>
      <c r="G209" s="32">
        <v>0.95</v>
      </c>
      <c r="H209" s="33"/>
    </row>
    <row r="210" spans="1:17" ht="15.75" customHeight="1">
      <c r="A210" s="427"/>
      <c r="B210" s="43" t="s">
        <v>96</v>
      </c>
      <c r="C210" s="30">
        <v>450</v>
      </c>
      <c r="D210" s="30"/>
      <c r="E210" s="31">
        <f t="shared" si="10"/>
        <v>14.11111111111111</v>
      </c>
      <c r="F210" s="32">
        <v>6.35</v>
      </c>
      <c r="G210" s="32">
        <v>5.95</v>
      </c>
      <c r="H210" s="33"/>
      <c r="J210" s="6"/>
      <c r="K210" s="6"/>
      <c r="L210" s="6"/>
      <c r="M210" s="6"/>
      <c r="N210" s="6"/>
      <c r="O210" s="6"/>
      <c r="P210" s="6"/>
      <c r="Q210" s="406"/>
    </row>
    <row r="211" spans="1:8" ht="15.75" customHeight="1">
      <c r="A211" s="420"/>
      <c r="B211" s="43" t="s">
        <v>88</v>
      </c>
      <c r="C211" s="30">
        <v>11974</v>
      </c>
      <c r="D211" s="30"/>
      <c r="E211" s="31">
        <f t="shared" si="10"/>
        <v>16.755303156839823</v>
      </c>
      <c r="F211" s="32">
        <v>200.62800000000001</v>
      </c>
      <c r="G211" s="32">
        <v>200.478</v>
      </c>
      <c r="H211" s="33">
        <v>0</v>
      </c>
    </row>
    <row r="212" spans="1:16" ht="15.75" customHeight="1">
      <c r="A212" s="420"/>
      <c r="B212" s="43" t="s">
        <v>89</v>
      </c>
      <c r="C212" s="30">
        <v>627</v>
      </c>
      <c r="D212" s="334"/>
      <c r="E212" s="31">
        <f t="shared" si="10"/>
        <v>37.961722488038276</v>
      </c>
      <c r="F212" s="32">
        <v>23.802</v>
      </c>
      <c r="G212" s="32">
        <v>23.752</v>
      </c>
      <c r="H212" s="33"/>
      <c r="J212" s="406"/>
      <c r="K212" s="406"/>
      <c r="L212" s="406"/>
      <c r="M212" s="6"/>
      <c r="N212" s="6"/>
      <c r="O212" s="6"/>
      <c r="P212" s="6"/>
    </row>
    <row r="213" spans="1:8" ht="15.75" customHeight="1">
      <c r="A213" s="203">
        <v>2</v>
      </c>
      <c r="B213" s="48" t="s">
        <v>110</v>
      </c>
      <c r="C213" s="39">
        <f>SUM(C214:C214)</f>
        <v>50</v>
      </c>
      <c r="D213" s="39">
        <f>SUM(D214:D214)</f>
        <v>0</v>
      </c>
      <c r="E213" s="71">
        <f t="shared" si="10"/>
        <v>8</v>
      </c>
      <c r="F213" s="41">
        <f>SUM(F214:F214)</f>
        <v>0.4</v>
      </c>
      <c r="G213" s="41">
        <f>SUM(G214:G214)</f>
        <v>0.4</v>
      </c>
      <c r="H213" s="42">
        <f>SUM(H214:H214)</f>
        <v>0</v>
      </c>
    </row>
    <row r="214" spans="1:8" ht="15.75" customHeight="1">
      <c r="A214" s="420"/>
      <c r="B214" s="43" t="s">
        <v>120</v>
      </c>
      <c r="C214" s="30">
        <v>50</v>
      </c>
      <c r="D214" s="30"/>
      <c r="E214" s="31">
        <f t="shared" si="10"/>
        <v>8</v>
      </c>
      <c r="F214" s="32">
        <v>0.4</v>
      </c>
      <c r="G214" s="32">
        <v>0.4</v>
      </c>
      <c r="H214" s="33">
        <v>0</v>
      </c>
    </row>
    <row r="215" spans="1:8" s="64" customFormat="1" ht="15.75" customHeight="1">
      <c r="A215" s="203">
        <v>3</v>
      </c>
      <c r="B215" s="48" t="s">
        <v>107</v>
      </c>
      <c r="C215" s="39">
        <f>SUM(C216:C216)</f>
        <v>870</v>
      </c>
      <c r="D215" s="39">
        <f>SUM(D216:D216)</f>
        <v>0</v>
      </c>
      <c r="E215" s="40">
        <f aca="true" t="shared" si="11" ref="E215:E232">F215/C215*1000</f>
        <v>9.648275862068965</v>
      </c>
      <c r="F215" s="41">
        <f>SUM(F216:F216)</f>
        <v>8.394</v>
      </c>
      <c r="G215" s="41">
        <f>SUM(G216:G216)</f>
        <v>7.865</v>
      </c>
      <c r="H215" s="42">
        <f>SUM(H216:H216)</f>
        <v>0</v>
      </c>
    </row>
    <row r="216" spans="1:8" ht="15.75" customHeight="1">
      <c r="A216" s="212"/>
      <c r="B216" s="59" t="s">
        <v>96</v>
      </c>
      <c r="C216" s="44">
        <v>870</v>
      </c>
      <c r="D216" s="44"/>
      <c r="E216" s="45">
        <f t="shared" si="11"/>
        <v>9.648275862068965</v>
      </c>
      <c r="F216" s="46">
        <v>8.394</v>
      </c>
      <c r="G216" s="46">
        <v>7.865</v>
      </c>
      <c r="H216" s="47"/>
    </row>
    <row r="217" spans="1:8" ht="15.75" customHeight="1">
      <c r="A217" s="209">
        <v>4</v>
      </c>
      <c r="B217" s="60" t="s">
        <v>21</v>
      </c>
      <c r="C217" s="61">
        <f>SUM(C218:C218)</f>
        <v>178</v>
      </c>
      <c r="D217" s="61">
        <f>SUM(D218:D218)</f>
        <v>0</v>
      </c>
      <c r="E217" s="70">
        <f t="shared" si="11"/>
        <v>11.460674157303371</v>
      </c>
      <c r="F217" s="61">
        <f>SUM(F218:F218)</f>
        <v>2.04</v>
      </c>
      <c r="G217" s="61">
        <f>SUM(G218:G218)</f>
        <v>1.94</v>
      </c>
      <c r="H217" s="63">
        <f>SUM(H218:H218)</f>
        <v>0</v>
      </c>
    </row>
    <row r="218" spans="1:8" ht="15.75" customHeight="1">
      <c r="A218" s="207"/>
      <c r="B218" s="59" t="s">
        <v>89</v>
      </c>
      <c r="C218" s="44">
        <v>178</v>
      </c>
      <c r="D218" s="44"/>
      <c r="E218" s="45">
        <f t="shared" si="11"/>
        <v>11.460674157303371</v>
      </c>
      <c r="F218" s="46">
        <v>2.04</v>
      </c>
      <c r="G218" s="46">
        <v>1.94</v>
      </c>
      <c r="H218" s="47"/>
    </row>
    <row r="219" spans="1:8" ht="15.75" customHeight="1">
      <c r="A219" s="209">
        <v>5</v>
      </c>
      <c r="B219" s="60" t="s">
        <v>56</v>
      </c>
      <c r="C219" s="61">
        <f>SUM(C220:C221)</f>
        <v>2310</v>
      </c>
      <c r="D219" s="61">
        <f>SUM(D220:D221)</f>
        <v>0</v>
      </c>
      <c r="E219" s="70">
        <f t="shared" si="11"/>
        <v>12.121212121212121</v>
      </c>
      <c r="F219" s="72">
        <f>SUM(F220:F221)</f>
        <v>28</v>
      </c>
      <c r="G219" s="72">
        <f>SUM(G220:G221)</f>
        <v>25.650000000000002</v>
      </c>
      <c r="H219" s="73">
        <f>SUM(H220:H221)</f>
        <v>0</v>
      </c>
    </row>
    <row r="220" spans="1:8" ht="15.75" customHeight="1">
      <c r="A220" s="428"/>
      <c r="B220" s="51" t="s">
        <v>96</v>
      </c>
      <c r="C220" s="35">
        <v>2160</v>
      </c>
      <c r="D220" s="35"/>
      <c r="E220" s="31">
        <f t="shared" si="11"/>
        <v>11.712962962962964</v>
      </c>
      <c r="F220" s="36">
        <v>25.3</v>
      </c>
      <c r="G220" s="36">
        <v>24.3</v>
      </c>
      <c r="H220" s="37"/>
    </row>
    <row r="221" spans="1:8" ht="15.75" customHeight="1">
      <c r="A221" s="207"/>
      <c r="B221" s="59" t="s">
        <v>89</v>
      </c>
      <c r="C221" s="44">
        <v>150</v>
      </c>
      <c r="D221" s="44"/>
      <c r="E221" s="45">
        <f t="shared" si="11"/>
        <v>18.000000000000004</v>
      </c>
      <c r="F221" s="46">
        <v>2.7</v>
      </c>
      <c r="G221" s="46">
        <v>1.35</v>
      </c>
      <c r="H221" s="47"/>
    </row>
    <row r="222" spans="1:8" ht="15.75" customHeight="1">
      <c r="A222" s="209">
        <v>6</v>
      </c>
      <c r="B222" s="60" t="s">
        <v>116</v>
      </c>
      <c r="C222" s="61">
        <f>SUM(C223:C224)</f>
        <v>6153</v>
      </c>
      <c r="D222" s="61">
        <f>SUM(D223:D224)</f>
        <v>0</v>
      </c>
      <c r="E222" s="70">
        <f t="shared" si="11"/>
        <v>16.89761092150171</v>
      </c>
      <c r="F222" s="72">
        <f>SUM(F223:F224)</f>
        <v>103.971</v>
      </c>
      <c r="G222" s="72">
        <f>SUM(G223:G224)</f>
        <v>90.525</v>
      </c>
      <c r="H222" s="73">
        <f>SUM(H223:H224)</f>
        <v>0</v>
      </c>
    </row>
    <row r="223" spans="1:8" ht="15.75" customHeight="1">
      <c r="A223" s="210"/>
      <c r="B223" s="196" t="s">
        <v>96</v>
      </c>
      <c r="C223" s="74">
        <v>3060</v>
      </c>
      <c r="D223" s="74"/>
      <c r="E223" s="62">
        <f t="shared" si="11"/>
        <v>16.522875816993466</v>
      </c>
      <c r="F223" s="75">
        <v>50.56</v>
      </c>
      <c r="G223" s="75">
        <v>48.06</v>
      </c>
      <c r="H223" s="76"/>
    </row>
    <row r="224" spans="1:8" ht="15.75" customHeight="1">
      <c r="A224" s="421"/>
      <c r="B224" s="51" t="s">
        <v>89</v>
      </c>
      <c r="C224" s="35">
        <v>3093</v>
      </c>
      <c r="D224" s="35"/>
      <c r="E224" s="31">
        <f t="shared" si="11"/>
        <v>17.268347882314906</v>
      </c>
      <c r="F224" s="36">
        <v>53.411</v>
      </c>
      <c r="G224" s="36">
        <v>42.465</v>
      </c>
      <c r="H224" s="37"/>
    </row>
    <row r="225" spans="1:8" s="64" customFormat="1" ht="15.75" customHeight="1">
      <c r="A225" s="203">
        <v>7</v>
      </c>
      <c r="B225" s="38" t="s">
        <v>32</v>
      </c>
      <c r="C225" s="39">
        <f>SUM(C226:C227)</f>
        <v>1158</v>
      </c>
      <c r="D225" s="39">
        <f>SUM(D226:D227)</f>
        <v>0</v>
      </c>
      <c r="E225" s="40">
        <f t="shared" si="11"/>
        <v>23.817789291882555</v>
      </c>
      <c r="F225" s="41">
        <f>SUM(F226:F227)</f>
        <v>27.581</v>
      </c>
      <c r="G225" s="41">
        <f>SUM(G226:G227)</f>
        <v>25.081</v>
      </c>
      <c r="H225" s="42">
        <f>SUM(H226:H227)</f>
        <v>0</v>
      </c>
    </row>
    <row r="226" spans="1:8" ht="15.75" customHeight="1">
      <c r="A226" s="211"/>
      <c r="B226" s="29" t="s">
        <v>87</v>
      </c>
      <c r="C226" s="30">
        <v>168</v>
      </c>
      <c r="D226" s="30"/>
      <c r="E226" s="31">
        <f t="shared" si="11"/>
        <v>46.31547619047619</v>
      </c>
      <c r="F226" s="32">
        <v>7.781</v>
      </c>
      <c r="G226" s="32">
        <v>5.281</v>
      </c>
      <c r="H226" s="33"/>
    </row>
    <row r="227" spans="1:8" ht="15.75" customHeight="1">
      <c r="A227" s="212"/>
      <c r="B227" s="49" t="s">
        <v>96</v>
      </c>
      <c r="C227" s="44">
        <v>990</v>
      </c>
      <c r="D227" s="44"/>
      <c r="E227" s="45">
        <f t="shared" si="11"/>
        <v>20</v>
      </c>
      <c r="F227" s="46">
        <v>19.8</v>
      </c>
      <c r="G227" s="46">
        <v>19.8</v>
      </c>
      <c r="H227" s="47"/>
    </row>
    <row r="228" spans="1:8" ht="15.75" customHeight="1">
      <c r="A228" s="209">
        <v>8</v>
      </c>
      <c r="B228" s="60" t="s">
        <v>33</v>
      </c>
      <c r="C228" s="61">
        <f>SUM(C229:C231)</f>
        <v>3195</v>
      </c>
      <c r="D228" s="61">
        <f>SUM(D229:D231)</f>
        <v>0</v>
      </c>
      <c r="E228" s="70">
        <f t="shared" si="11"/>
        <v>17.751799687010955</v>
      </c>
      <c r="F228" s="72">
        <f>SUM(F229:F231)</f>
        <v>56.717</v>
      </c>
      <c r="G228" s="72">
        <f>SUM(G229:G231)</f>
        <v>51.219</v>
      </c>
      <c r="H228" s="73">
        <f>SUM(H229:H231)</f>
        <v>0</v>
      </c>
    </row>
    <row r="229" spans="1:8" ht="15.75" customHeight="1">
      <c r="A229" s="208"/>
      <c r="B229" s="53" t="s">
        <v>87</v>
      </c>
      <c r="C229" s="54"/>
      <c r="D229" s="54"/>
      <c r="E229" s="62" t="e">
        <f t="shared" si="11"/>
        <v>#DIV/0!</v>
      </c>
      <c r="F229" s="56">
        <v>2.825</v>
      </c>
      <c r="G229" s="56">
        <v>2.825</v>
      </c>
      <c r="H229" s="57"/>
    </row>
    <row r="230" spans="1:8" ht="15.75" customHeight="1">
      <c r="A230" s="421"/>
      <c r="B230" s="51" t="s">
        <v>96</v>
      </c>
      <c r="C230" s="35">
        <v>2520</v>
      </c>
      <c r="D230" s="35"/>
      <c r="E230" s="31">
        <f t="shared" si="11"/>
        <v>16.306349206349207</v>
      </c>
      <c r="F230" s="36">
        <v>41.092</v>
      </c>
      <c r="G230" s="36">
        <v>38.294</v>
      </c>
      <c r="H230" s="37"/>
    </row>
    <row r="231" spans="1:8" ht="15.75" customHeight="1">
      <c r="A231" s="207"/>
      <c r="B231" s="59" t="s">
        <v>89</v>
      </c>
      <c r="C231" s="44">
        <v>675</v>
      </c>
      <c r="D231" s="44"/>
      <c r="E231" s="45">
        <f t="shared" si="11"/>
        <v>18.962962962962962</v>
      </c>
      <c r="F231" s="46">
        <v>12.8</v>
      </c>
      <c r="G231" s="46">
        <v>10.1</v>
      </c>
      <c r="H231" s="47"/>
    </row>
    <row r="232" spans="1:8" ht="15.75" customHeight="1">
      <c r="A232" s="209">
        <v>9</v>
      </c>
      <c r="B232" s="60" t="s">
        <v>22</v>
      </c>
      <c r="C232" s="61">
        <f>SUM(C233:C236)</f>
        <v>5950</v>
      </c>
      <c r="D232" s="61">
        <f>SUM(D233:D236)</f>
        <v>0</v>
      </c>
      <c r="E232" s="62">
        <f t="shared" si="11"/>
        <v>14.956470588235296</v>
      </c>
      <c r="F232" s="72">
        <f>SUM(F233:F236)</f>
        <v>88.99100000000001</v>
      </c>
      <c r="G232" s="72">
        <f>SUM(G233:G236)</f>
        <v>86.034</v>
      </c>
      <c r="H232" s="73">
        <f>SUM(H233:H236)</f>
        <v>0</v>
      </c>
    </row>
    <row r="233" spans="1:8" ht="15.75" customHeight="1">
      <c r="A233" s="420"/>
      <c r="B233" s="43" t="s">
        <v>96</v>
      </c>
      <c r="C233" s="30">
        <v>1200</v>
      </c>
      <c r="D233" s="30"/>
      <c r="E233" s="31">
        <f aca="true" t="shared" si="12" ref="E233:E257">F233/C233*1000</f>
        <v>19.2</v>
      </c>
      <c r="F233" s="32">
        <v>23.04</v>
      </c>
      <c r="G233" s="32">
        <v>20.275</v>
      </c>
      <c r="H233" s="33"/>
    </row>
    <row r="234" spans="1:8" ht="15.75" customHeight="1">
      <c r="A234" s="420"/>
      <c r="B234" s="43" t="s">
        <v>88</v>
      </c>
      <c r="C234" s="30">
        <v>2045</v>
      </c>
      <c r="D234" s="30"/>
      <c r="E234" s="31">
        <v>14.742787286063571</v>
      </c>
      <c r="F234" s="32">
        <v>30.149</v>
      </c>
      <c r="G234" s="32">
        <v>30.149</v>
      </c>
      <c r="H234" s="33">
        <v>0</v>
      </c>
    </row>
    <row r="235" spans="1:8" ht="15.75" customHeight="1">
      <c r="A235" s="420"/>
      <c r="B235" s="43" t="s">
        <v>89</v>
      </c>
      <c r="C235" s="30">
        <v>65</v>
      </c>
      <c r="D235" s="30"/>
      <c r="E235" s="31">
        <f t="shared" si="12"/>
        <v>14.799999999999999</v>
      </c>
      <c r="F235" s="32">
        <v>0.962</v>
      </c>
      <c r="G235" s="32">
        <v>0.77</v>
      </c>
      <c r="H235" s="33"/>
    </row>
    <row r="236" spans="1:8" ht="15.75" customHeight="1">
      <c r="A236" s="207"/>
      <c r="B236" s="49" t="s">
        <v>90</v>
      </c>
      <c r="C236" s="44">
        <v>2640</v>
      </c>
      <c r="D236" s="44"/>
      <c r="E236" s="45">
        <f t="shared" si="12"/>
        <v>13.196969696969699</v>
      </c>
      <c r="F236" s="46">
        <v>34.84</v>
      </c>
      <c r="G236" s="46">
        <v>34.84</v>
      </c>
      <c r="H236" s="47"/>
    </row>
    <row r="237" spans="1:8" s="64" customFormat="1" ht="15.75" customHeight="1">
      <c r="A237" s="203">
        <v>10</v>
      </c>
      <c r="B237" s="48" t="s">
        <v>57</v>
      </c>
      <c r="C237" s="39">
        <f>SUM(C238:C240)</f>
        <v>21767</v>
      </c>
      <c r="D237" s="39">
        <f>SUM(D238:D240)</f>
        <v>0</v>
      </c>
      <c r="E237" s="40">
        <f t="shared" si="12"/>
        <v>13.568980566913217</v>
      </c>
      <c r="F237" s="41">
        <f>SUM(F238:F240)</f>
        <v>295.356</v>
      </c>
      <c r="G237" s="41">
        <f>SUM(G238:G240)</f>
        <v>279.86199999999997</v>
      </c>
      <c r="H237" s="42">
        <f>SUM(H238:H240)</f>
        <v>0</v>
      </c>
    </row>
    <row r="238" spans="1:8" ht="15.75" customHeight="1">
      <c r="A238" s="420"/>
      <c r="B238" s="43" t="s">
        <v>87</v>
      </c>
      <c r="C238" s="30">
        <v>1585</v>
      </c>
      <c r="D238" s="30"/>
      <c r="E238" s="31">
        <f t="shared" si="12"/>
        <v>8.832807570977918</v>
      </c>
      <c r="F238" s="32">
        <v>14</v>
      </c>
      <c r="G238" s="32">
        <v>14</v>
      </c>
      <c r="H238" s="33"/>
    </row>
    <row r="239" spans="1:8" ht="15.75" customHeight="1">
      <c r="A239" s="420"/>
      <c r="B239" s="43" t="s">
        <v>96</v>
      </c>
      <c r="C239" s="30">
        <v>16242</v>
      </c>
      <c r="D239" s="30"/>
      <c r="E239" s="31">
        <f t="shared" si="12"/>
        <v>14.213520502401181</v>
      </c>
      <c r="F239" s="32">
        <v>230.856</v>
      </c>
      <c r="G239" s="32">
        <v>215.362</v>
      </c>
      <c r="H239" s="33"/>
    </row>
    <row r="240" spans="1:8" ht="15.75" customHeight="1">
      <c r="A240" s="207"/>
      <c r="B240" s="49" t="s">
        <v>90</v>
      </c>
      <c r="C240" s="44">
        <v>3940</v>
      </c>
      <c r="D240" s="44"/>
      <c r="E240" s="45">
        <f t="shared" si="12"/>
        <v>12.817258883248732</v>
      </c>
      <c r="F240" s="46">
        <v>50.5</v>
      </c>
      <c r="G240" s="46">
        <v>50.5</v>
      </c>
      <c r="H240" s="47"/>
    </row>
    <row r="241" spans="1:8" s="64" customFormat="1" ht="15.75" customHeight="1">
      <c r="A241" s="203">
        <v>11</v>
      </c>
      <c r="B241" s="38" t="s">
        <v>127</v>
      </c>
      <c r="C241" s="39">
        <f>SUM(C242:C242)</f>
        <v>0</v>
      </c>
      <c r="D241" s="39">
        <f>SUM(D242:D242)</f>
        <v>0</v>
      </c>
      <c r="E241" s="40" t="e">
        <f t="shared" si="12"/>
        <v>#DIV/0!</v>
      </c>
      <c r="F241" s="41">
        <f>SUM(F242:F242)</f>
        <v>6.4</v>
      </c>
      <c r="G241" s="41">
        <f>SUM(G242:G242)</f>
        <v>6.4</v>
      </c>
      <c r="H241" s="42">
        <f>SUM(H242:H242)</f>
        <v>0</v>
      </c>
    </row>
    <row r="242" spans="1:8" ht="15.75" customHeight="1">
      <c r="A242" s="445"/>
      <c r="B242" s="34" t="s">
        <v>88</v>
      </c>
      <c r="C242" s="35"/>
      <c r="D242" s="35"/>
      <c r="E242" s="52" t="e">
        <f t="shared" si="12"/>
        <v>#DIV/0!</v>
      </c>
      <c r="F242" s="36">
        <v>6.4</v>
      </c>
      <c r="G242" s="36">
        <v>6.4</v>
      </c>
      <c r="H242" s="37"/>
    </row>
    <row r="243" spans="1:8" ht="15.75" customHeight="1">
      <c r="A243" s="203">
        <v>12</v>
      </c>
      <c r="B243" s="186" t="s">
        <v>77</v>
      </c>
      <c r="C243" s="187">
        <f>SUM(C244:C244)</f>
        <v>15</v>
      </c>
      <c r="D243" s="187">
        <f>SUM(D244:D244)</f>
        <v>0</v>
      </c>
      <c r="E243" s="58">
        <f t="shared" si="12"/>
        <v>4.666666666666667</v>
      </c>
      <c r="F243" s="41">
        <f>SUM(F244:F244)</f>
        <v>0.07</v>
      </c>
      <c r="G243" s="41">
        <f>SUM(G244:G244)</f>
        <v>0</v>
      </c>
      <c r="H243" s="42">
        <f>SUM(H244:H244)</f>
        <v>0</v>
      </c>
    </row>
    <row r="244" spans="1:8" ht="15.75" customHeight="1">
      <c r="A244" s="212"/>
      <c r="B244" s="189" t="s">
        <v>89</v>
      </c>
      <c r="C244" s="190">
        <v>15</v>
      </c>
      <c r="D244" s="190"/>
      <c r="E244" s="45">
        <f t="shared" si="12"/>
        <v>4.666666666666667</v>
      </c>
      <c r="F244" s="46">
        <v>0.07</v>
      </c>
      <c r="G244" s="46"/>
      <c r="H244" s="47"/>
    </row>
    <row r="245" spans="1:8" ht="15.75" customHeight="1">
      <c r="A245" s="209">
        <v>13</v>
      </c>
      <c r="B245" s="60" t="s">
        <v>34</v>
      </c>
      <c r="C245" s="61">
        <f>SUM(C246:C246)</f>
        <v>20</v>
      </c>
      <c r="D245" s="61">
        <f>SUM(D246:D246)</f>
        <v>0</v>
      </c>
      <c r="E245" s="70">
        <f t="shared" si="12"/>
        <v>4.25</v>
      </c>
      <c r="F245" s="72">
        <f>SUM(F246:F246)</f>
        <v>0.085</v>
      </c>
      <c r="G245" s="72">
        <f>SUM(G246:G246)</f>
        <v>0.085</v>
      </c>
      <c r="H245" s="73">
        <f>SUM(H246:H246)</f>
        <v>0</v>
      </c>
    </row>
    <row r="246" spans="1:8" ht="15.75" customHeight="1">
      <c r="A246" s="207"/>
      <c r="B246" s="59" t="s">
        <v>88</v>
      </c>
      <c r="C246" s="44">
        <v>20</v>
      </c>
      <c r="D246" s="44"/>
      <c r="E246" s="45">
        <v>4.25</v>
      </c>
      <c r="F246" s="46">
        <v>0.085</v>
      </c>
      <c r="G246" s="46">
        <v>0.085</v>
      </c>
      <c r="H246" s="47"/>
    </row>
    <row r="247" spans="1:8" ht="15.75" customHeight="1">
      <c r="A247" s="209">
        <v>14</v>
      </c>
      <c r="B247" s="60" t="s">
        <v>23</v>
      </c>
      <c r="C247" s="61">
        <f>SUM(C248:C249)</f>
        <v>151</v>
      </c>
      <c r="D247" s="61">
        <f>SUM(D248:D249)</f>
        <v>0</v>
      </c>
      <c r="E247" s="70">
        <f t="shared" si="12"/>
        <v>18.013245033112582</v>
      </c>
      <c r="F247" s="72">
        <f>SUM(F248:F249)</f>
        <v>2.72</v>
      </c>
      <c r="G247" s="72">
        <f>SUM(G248:G249)</f>
        <v>2.72</v>
      </c>
      <c r="H247" s="73">
        <f>SUM(H248:H249)</f>
        <v>0</v>
      </c>
    </row>
    <row r="248" spans="1:8" ht="15" customHeight="1">
      <c r="A248" s="421"/>
      <c r="B248" s="51" t="s">
        <v>88</v>
      </c>
      <c r="C248" s="35">
        <v>61</v>
      </c>
      <c r="D248" s="35"/>
      <c r="E248" s="52">
        <f t="shared" si="12"/>
        <v>18.0327868852459</v>
      </c>
      <c r="F248" s="36">
        <v>1.1</v>
      </c>
      <c r="G248" s="36">
        <v>1.1</v>
      </c>
      <c r="H248" s="37"/>
    </row>
    <row r="249" spans="1:8" ht="15" customHeight="1">
      <c r="A249" s="445"/>
      <c r="B249" s="51" t="s">
        <v>89</v>
      </c>
      <c r="C249" s="35">
        <v>90</v>
      </c>
      <c r="D249" s="35"/>
      <c r="E249" s="52">
        <f t="shared" si="12"/>
        <v>18.000000000000004</v>
      </c>
      <c r="F249" s="36">
        <v>1.62</v>
      </c>
      <c r="G249" s="36">
        <v>1.62</v>
      </c>
      <c r="H249" s="37"/>
    </row>
    <row r="250" spans="1:8" ht="15" customHeight="1">
      <c r="A250" s="203">
        <v>15</v>
      </c>
      <c r="B250" s="186" t="s">
        <v>24</v>
      </c>
      <c r="C250" s="187">
        <f>SUM(C251:C251)</f>
        <v>40</v>
      </c>
      <c r="D250" s="187">
        <f>SUM(D251:D251)</f>
        <v>0</v>
      </c>
      <c r="E250" s="197">
        <f t="shared" si="12"/>
        <v>18</v>
      </c>
      <c r="F250" s="41">
        <f>SUM(F251:F251)</f>
        <v>0.72</v>
      </c>
      <c r="G250" s="41">
        <f>SUM(G251:G251)</f>
        <v>0.72</v>
      </c>
      <c r="H250" s="42">
        <f>SUM(H251:H251)</f>
        <v>0</v>
      </c>
    </row>
    <row r="251" spans="1:8" ht="15" customHeight="1">
      <c r="A251" s="212"/>
      <c r="B251" s="189" t="s">
        <v>89</v>
      </c>
      <c r="C251" s="190">
        <v>40</v>
      </c>
      <c r="D251" s="190"/>
      <c r="E251" s="191">
        <f t="shared" si="12"/>
        <v>18</v>
      </c>
      <c r="F251" s="46">
        <v>0.72</v>
      </c>
      <c r="G251" s="46">
        <v>0.72</v>
      </c>
      <c r="H251" s="47"/>
    </row>
    <row r="252" spans="1:8" ht="15.75" customHeight="1">
      <c r="A252" s="203">
        <v>16</v>
      </c>
      <c r="B252" s="186" t="s">
        <v>165</v>
      </c>
      <c r="C252" s="187">
        <f>SUM(C253:C253)</f>
        <v>0</v>
      </c>
      <c r="D252" s="187">
        <f>SUM(D253:D253)</f>
        <v>0</v>
      </c>
      <c r="E252" s="197" t="e">
        <f t="shared" si="12"/>
        <v>#DIV/0!</v>
      </c>
      <c r="F252" s="41">
        <f>SUM(F253:F253)</f>
        <v>3.575</v>
      </c>
      <c r="G252" s="41">
        <f>SUM(G253:G253)</f>
        <v>3.575</v>
      </c>
      <c r="H252" s="42">
        <f>SUM(H253:H253)</f>
        <v>0</v>
      </c>
    </row>
    <row r="253" spans="1:8" ht="15.75" customHeight="1">
      <c r="A253" s="212"/>
      <c r="B253" s="189" t="s">
        <v>88</v>
      </c>
      <c r="C253" s="190"/>
      <c r="D253" s="190"/>
      <c r="E253" s="191" t="e">
        <v>#DIV/0!</v>
      </c>
      <c r="F253" s="46">
        <v>3.575</v>
      </c>
      <c r="G253" s="46">
        <v>3.575</v>
      </c>
      <c r="H253" s="47"/>
    </row>
    <row r="254" spans="1:8" ht="15.75" customHeight="1">
      <c r="A254" s="209">
        <v>17</v>
      </c>
      <c r="B254" s="60" t="s">
        <v>35</v>
      </c>
      <c r="C254" s="61">
        <f>SUM(C255:C257)</f>
        <v>223</v>
      </c>
      <c r="D254" s="61">
        <f>SUM(D255:D257)</f>
        <v>0</v>
      </c>
      <c r="E254" s="70">
        <f t="shared" si="12"/>
        <v>7.040358744394619</v>
      </c>
      <c r="F254" s="72">
        <f>SUM(F255:F257)</f>
        <v>1.57</v>
      </c>
      <c r="G254" s="72">
        <f>SUM(G255:G257)</f>
        <v>1.526</v>
      </c>
      <c r="H254" s="73">
        <f>SUM(H255:H257)</f>
        <v>0</v>
      </c>
    </row>
    <row r="255" spans="1:8" ht="15.75" customHeight="1">
      <c r="A255" s="421"/>
      <c r="B255" s="51" t="s">
        <v>96</v>
      </c>
      <c r="C255" s="35">
        <v>216</v>
      </c>
      <c r="D255" s="35"/>
      <c r="E255" s="31">
        <f t="shared" si="12"/>
        <v>2.7777777777777777</v>
      </c>
      <c r="F255" s="36">
        <v>0.6</v>
      </c>
      <c r="G255" s="36">
        <v>0.6</v>
      </c>
      <c r="H255" s="37"/>
    </row>
    <row r="256" spans="1:8" ht="15.75" customHeight="1">
      <c r="A256" s="428"/>
      <c r="B256" s="51" t="s">
        <v>88</v>
      </c>
      <c r="C256" s="35"/>
      <c r="D256" s="35"/>
      <c r="E256" s="31" t="e">
        <f t="shared" si="12"/>
        <v>#DIV/0!</v>
      </c>
      <c r="F256" s="36">
        <v>0.75</v>
      </c>
      <c r="G256" s="36">
        <v>0.75</v>
      </c>
      <c r="H256" s="37"/>
    </row>
    <row r="257" spans="1:8" ht="15.75" customHeight="1">
      <c r="A257" s="207"/>
      <c r="B257" s="59" t="s">
        <v>89</v>
      </c>
      <c r="C257" s="44">
        <v>7</v>
      </c>
      <c r="D257" s="44"/>
      <c r="E257" s="45">
        <f t="shared" si="12"/>
        <v>31.42857142857143</v>
      </c>
      <c r="F257" s="46">
        <v>0.22</v>
      </c>
      <c r="G257" s="46">
        <v>0.176</v>
      </c>
      <c r="H257" s="47"/>
    </row>
    <row r="258" spans="1:8" ht="15.75" customHeight="1">
      <c r="A258" s="209">
        <v>18</v>
      </c>
      <c r="B258" s="60" t="s">
        <v>39</v>
      </c>
      <c r="C258" s="61">
        <f>SUM(C259:C259)</f>
        <v>10</v>
      </c>
      <c r="D258" s="61">
        <f>SUM(D259:D259)</f>
        <v>0</v>
      </c>
      <c r="E258" s="202">
        <f aca="true" t="shared" si="13" ref="E258:E263">F258/C258*1000</f>
        <v>33</v>
      </c>
      <c r="F258" s="72">
        <f>SUM(F259:F259)</f>
        <v>0.33</v>
      </c>
      <c r="G258" s="72">
        <f>SUM(G259:G259)</f>
        <v>0.33</v>
      </c>
      <c r="H258" s="73">
        <f>SUM(H259:H259)</f>
        <v>0</v>
      </c>
    </row>
    <row r="259" spans="1:8" ht="15.75" customHeight="1">
      <c r="A259" s="207"/>
      <c r="B259" s="59" t="s">
        <v>89</v>
      </c>
      <c r="C259" s="44">
        <v>10</v>
      </c>
      <c r="D259" s="44"/>
      <c r="E259" s="77">
        <f t="shared" si="13"/>
        <v>33</v>
      </c>
      <c r="F259" s="46">
        <v>0.33</v>
      </c>
      <c r="G259" s="46">
        <v>0.33</v>
      </c>
      <c r="H259" s="47"/>
    </row>
    <row r="260" spans="1:8" ht="15.75" customHeight="1">
      <c r="A260" s="209">
        <v>19</v>
      </c>
      <c r="B260" s="60" t="s">
        <v>198</v>
      </c>
      <c r="C260" s="61">
        <f>SUM(C261:C261)</f>
        <v>600</v>
      </c>
      <c r="D260" s="61">
        <f>SUM(D261:D261)</f>
        <v>0</v>
      </c>
      <c r="E260" s="202">
        <f t="shared" si="13"/>
        <v>12</v>
      </c>
      <c r="F260" s="72">
        <f>SUM(F261:F261)</f>
        <v>7.2</v>
      </c>
      <c r="G260" s="72">
        <f>SUM(G261:G261)</f>
        <v>7.2</v>
      </c>
      <c r="H260" s="73">
        <f>SUM(H261:H261)</f>
        <v>0</v>
      </c>
    </row>
    <row r="261" spans="1:8" ht="15.75" customHeight="1">
      <c r="A261" s="207"/>
      <c r="B261" s="59" t="s">
        <v>89</v>
      </c>
      <c r="C261" s="44">
        <v>600</v>
      </c>
      <c r="D261" s="44"/>
      <c r="E261" s="77">
        <f t="shared" si="13"/>
        <v>12</v>
      </c>
      <c r="F261" s="46">
        <v>7.2</v>
      </c>
      <c r="G261" s="46">
        <v>7.2</v>
      </c>
      <c r="H261" s="47"/>
    </row>
    <row r="262" spans="1:8" s="64" customFormat="1" ht="15.75" customHeight="1">
      <c r="A262" s="203">
        <v>20</v>
      </c>
      <c r="B262" s="48" t="s">
        <v>118</v>
      </c>
      <c r="C262" s="39">
        <f>SUM(C263:C263)</f>
        <v>90</v>
      </c>
      <c r="D262" s="39">
        <f>SUM(D263:D263)</f>
        <v>0</v>
      </c>
      <c r="E262" s="40">
        <f t="shared" si="13"/>
        <v>4</v>
      </c>
      <c r="F262" s="41">
        <f>SUM(F263:F263)</f>
        <v>0.36</v>
      </c>
      <c r="G262" s="41">
        <f>SUM(G263:G263)</f>
        <v>0.36</v>
      </c>
      <c r="H262" s="42">
        <f>SUM(H263:H263)</f>
        <v>0</v>
      </c>
    </row>
    <row r="263" spans="1:8" ht="15.75" customHeight="1">
      <c r="A263" s="387"/>
      <c r="B263" s="383" t="s">
        <v>88</v>
      </c>
      <c r="C263" s="388">
        <v>90</v>
      </c>
      <c r="D263" s="388"/>
      <c r="E263" s="78">
        <f t="shared" si="13"/>
        <v>4</v>
      </c>
      <c r="F263" s="389">
        <v>0.36</v>
      </c>
      <c r="G263" s="389">
        <v>0.36</v>
      </c>
      <c r="H263" s="390">
        <v>0</v>
      </c>
    </row>
    <row r="264" spans="1:8" ht="15.75" customHeight="1">
      <c r="A264" s="209">
        <v>21</v>
      </c>
      <c r="B264" s="60" t="s">
        <v>131</v>
      </c>
      <c r="C264" s="61">
        <f>SUM(C265:C265)</f>
        <v>150</v>
      </c>
      <c r="D264" s="61">
        <f>SUM(D265:D265)</f>
        <v>0</v>
      </c>
      <c r="E264" s="62">
        <f aca="true" t="shared" si="14" ref="E264:E277">F264/C264*1000</f>
        <v>20.666666666666668</v>
      </c>
      <c r="F264" s="61">
        <f>SUM(F265:F265)</f>
        <v>3.1</v>
      </c>
      <c r="G264" s="72">
        <f>SUM(G265:G265)</f>
        <v>1.5</v>
      </c>
      <c r="H264" s="63">
        <f>SUM(H265:H265)</f>
        <v>0</v>
      </c>
    </row>
    <row r="265" spans="1:8" ht="15.75" customHeight="1">
      <c r="A265" s="207"/>
      <c r="B265" s="59" t="s">
        <v>89</v>
      </c>
      <c r="C265" s="44">
        <v>150</v>
      </c>
      <c r="D265" s="44"/>
      <c r="E265" s="45">
        <f t="shared" si="14"/>
        <v>20.666666666666668</v>
      </c>
      <c r="F265" s="46">
        <v>3.1</v>
      </c>
      <c r="G265" s="46">
        <v>1.5</v>
      </c>
      <c r="H265" s="47"/>
    </row>
    <row r="266" spans="1:8" ht="15.75" customHeight="1">
      <c r="A266" s="203">
        <v>22</v>
      </c>
      <c r="B266" s="48" t="s">
        <v>26</v>
      </c>
      <c r="C266" s="39">
        <f>SUM(C267)</f>
        <v>0</v>
      </c>
      <c r="D266" s="39">
        <f>SUM(D267)</f>
        <v>0</v>
      </c>
      <c r="E266" s="40" t="e">
        <f t="shared" si="14"/>
        <v>#DIV/0!</v>
      </c>
      <c r="F266" s="41">
        <f>SUM(F267)</f>
        <v>5.27</v>
      </c>
      <c r="G266" s="41">
        <f>SUM(G267)</f>
        <v>5.27</v>
      </c>
      <c r="H266" s="42">
        <f>SUM(H267)</f>
        <v>0</v>
      </c>
    </row>
    <row r="267" spans="1:8" ht="15.75" customHeight="1">
      <c r="A267" s="207"/>
      <c r="B267" s="59" t="s">
        <v>88</v>
      </c>
      <c r="C267" s="44"/>
      <c r="D267" s="44"/>
      <c r="E267" s="45" t="e">
        <f t="shared" si="14"/>
        <v>#DIV/0!</v>
      </c>
      <c r="F267" s="46">
        <v>5.27</v>
      </c>
      <c r="G267" s="46">
        <v>5.27</v>
      </c>
      <c r="H267" s="47"/>
    </row>
    <row r="268" spans="1:8" ht="15.75" customHeight="1">
      <c r="A268" s="209">
        <v>23</v>
      </c>
      <c r="B268" s="60" t="s">
        <v>97</v>
      </c>
      <c r="C268" s="61">
        <f>SUM(C269:C270)</f>
        <v>1064</v>
      </c>
      <c r="D268" s="61">
        <f>SUM(D269:D270)</f>
        <v>0</v>
      </c>
      <c r="E268" s="70">
        <f t="shared" si="14"/>
        <v>49.82236842105263</v>
      </c>
      <c r="F268" s="72">
        <f>SUM(F269:F270)</f>
        <v>53.010999999999996</v>
      </c>
      <c r="G268" s="72">
        <f>SUM(G269:G270)</f>
        <v>53.010999999999996</v>
      </c>
      <c r="H268" s="73">
        <f>SUM(H269:H270)</f>
        <v>0</v>
      </c>
    </row>
    <row r="269" spans="1:8" ht="15.75" customHeight="1">
      <c r="A269" s="420"/>
      <c r="B269" s="43" t="s">
        <v>87</v>
      </c>
      <c r="C269" s="30">
        <v>9</v>
      </c>
      <c r="D269" s="30"/>
      <c r="E269" s="31">
        <f t="shared" si="14"/>
        <v>13.333333333333332</v>
      </c>
      <c r="F269" s="32">
        <v>0.12</v>
      </c>
      <c r="G269" s="32">
        <v>0.12</v>
      </c>
      <c r="H269" s="33"/>
    </row>
    <row r="270" spans="1:8" ht="15.75" customHeight="1">
      <c r="A270" s="420"/>
      <c r="B270" s="43" t="s">
        <v>88</v>
      </c>
      <c r="C270" s="30">
        <v>1055</v>
      </c>
      <c r="D270" s="30"/>
      <c r="E270" s="31">
        <f t="shared" si="14"/>
        <v>50.13364928909952</v>
      </c>
      <c r="F270" s="32">
        <v>52.891</v>
      </c>
      <c r="G270" s="32">
        <v>52.891</v>
      </c>
      <c r="H270" s="33"/>
    </row>
    <row r="271" spans="1:8" s="64" customFormat="1" ht="15.75" customHeight="1">
      <c r="A271" s="203">
        <v>24</v>
      </c>
      <c r="B271" s="38" t="s">
        <v>58</v>
      </c>
      <c r="C271" s="39">
        <f>SUM(C272)</f>
        <v>40</v>
      </c>
      <c r="D271" s="39">
        <f>SUM(D272)</f>
        <v>0</v>
      </c>
      <c r="E271" s="40">
        <f t="shared" si="14"/>
        <v>16.25</v>
      </c>
      <c r="F271" s="41">
        <f>SUM(F272)</f>
        <v>0.65</v>
      </c>
      <c r="G271" s="41">
        <f>SUM(G272)</f>
        <v>0.65</v>
      </c>
      <c r="H271" s="42">
        <f>SUM(H272)</f>
        <v>0</v>
      </c>
    </row>
    <row r="272" spans="1:8" ht="15.75" customHeight="1">
      <c r="A272" s="207"/>
      <c r="B272" s="49" t="s">
        <v>88</v>
      </c>
      <c r="C272" s="44">
        <v>40</v>
      </c>
      <c r="D272" s="44"/>
      <c r="E272" s="45">
        <f t="shared" si="14"/>
        <v>16.25</v>
      </c>
      <c r="F272" s="46">
        <v>0.65</v>
      </c>
      <c r="G272" s="46">
        <v>0.65</v>
      </c>
      <c r="H272" s="47"/>
    </row>
    <row r="273" spans="1:8" ht="15.75" customHeight="1">
      <c r="A273" s="209">
        <v>25</v>
      </c>
      <c r="B273" s="60" t="s">
        <v>38</v>
      </c>
      <c r="C273" s="61">
        <f>SUM(C274:C275)</f>
        <v>2032</v>
      </c>
      <c r="D273" s="61">
        <f>SUM(D274:D274)</f>
        <v>0</v>
      </c>
      <c r="E273" s="70">
        <f t="shared" si="14"/>
        <v>6.884842519685038</v>
      </c>
      <c r="F273" s="72">
        <f>SUM(F274:F275)</f>
        <v>13.989999999999998</v>
      </c>
      <c r="G273" s="72">
        <f>SUM(G274:G275)</f>
        <v>13.989999999999998</v>
      </c>
      <c r="H273" s="73">
        <f>SUM(H274:H275)</f>
        <v>0</v>
      </c>
    </row>
    <row r="274" spans="1:8" ht="15.75" customHeight="1">
      <c r="A274" s="210"/>
      <c r="B274" s="196" t="s">
        <v>87</v>
      </c>
      <c r="C274" s="74">
        <v>252</v>
      </c>
      <c r="D274" s="74"/>
      <c r="E274" s="62">
        <f t="shared" si="14"/>
        <v>38.095238095238095</v>
      </c>
      <c r="F274" s="75">
        <v>9.6</v>
      </c>
      <c r="G274" s="75">
        <v>9.6</v>
      </c>
      <c r="H274" s="76"/>
    </row>
    <row r="275" spans="1:8" ht="15.75" customHeight="1">
      <c r="A275" s="210"/>
      <c r="B275" s="196" t="s">
        <v>88</v>
      </c>
      <c r="C275" s="74">
        <v>1780</v>
      </c>
      <c r="D275" s="74">
        <v>0</v>
      </c>
      <c r="E275" s="62">
        <f t="shared" si="14"/>
        <v>2.4662921348314604</v>
      </c>
      <c r="F275" s="75">
        <v>4.39</v>
      </c>
      <c r="G275" s="75">
        <v>4.39</v>
      </c>
      <c r="H275" s="76"/>
    </row>
    <row r="276" spans="1:8" ht="15.75" customHeight="1">
      <c r="A276" s="203">
        <v>26</v>
      </c>
      <c r="B276" s="38" t="s">
        <v>52</v>
      </c>
      <c r="C276" s="39">
        <f>SUM(C277:C277)</f>
        <v>5000</v>
      </c>
      <c r="D276" s="39">
        <f>SUM(D277:D277)</f>
        <v>0</v>
      </c>
      <c r="E276" s="40">
        <f t="shared" si="14"/>
        <v>11.2</v>
      </c>
      <c r="F276" s="41">
        <f>SUM(F277:F277)</f>
        <v>56</v>
      </c>
      <c r="G276" s="41">
        <f>SUM(G277:G277)</f>
        <v>56</v>
      </c>
      <c r="H276" s="42">
        <f>SUM(H277:H277)</f>
        <v>0</v>
      </c>
    </row>
    <row r="277" spans="1:8" ht="15.75" customHeight="1">
      <c r="A277" s="421"/>
      <c r="B277" s="34" t="s">
        <v>96</v>
      </c>
      <c r="C277" s="35">
        <v>5000</v>
      </c>
      <c r="D277" s="35"/>
      <c r="E277" s="52">
        <f t="shared" si="14"/>
        <v>11.2</v>
      </c>
      <c r="F277" s="36">
        <v>56</v>
      </c>
      <c r="G277" s="36">
        <v>56</v>
      </c>
      <c r="H277" s="37"/>
    </row>
    <row r="278" spans="1:8" ht="15.75" customHeight="1">
      <c r="A278" s="248" t="s">
        <v>181</v>
      </c>
      <c r="B278" s="249" t="s">
        <v>106</v>
      </c>
      <c r="C278" s="251">
        <f>C208+C213+C215+C217+C219+C222+C225+C228+C232+C237+C243+C245+C247+C250+C252+C254+C258+C262+C264+C266+C268+C273+C276+C271+C241+C260</f>
        <v>64737</v>
      </c>
      <c r="D278" s="251"/>
      <c r="E278" s="251"/>
      <c r="F278" s="250">
        <f>F208+F213+F215+F217+F219+F222+F225+F228+F232+F237+F243+F245+F247+F250+F252+F254+F258+F262+F264+F266+F268+F273+F276+F271+F241+F260</f>
        <v>998.2310000000003</v>
      </c>
      <c r="G278" s="250">
        <f>G208+G213+G215+G217+G219+G222+G225+G228+G232+G237+G243+G245+G247+G250+G252+G254+G258+G262+G264+G266+G268+G273+G276+G271+G241+G260</f>
        <v>953.0430000000001</v>
      </c>
      <c r="H278" s="308">
        <f>H208+H213+H215+H217+H219+H222+H225+H228+H232+H237+H243+H245+H247+H250+H252+H254+H258+H262+H264+H266+H268+H273+H276+H271+H241+H260</f>
        <v>0</v>
      </c>
    </row>
    <row r="279" spans="1:11" ht="15.75" customHeight="1">
      <c r="A279" s="419"/>
      <c r="B279" s="65" t="s">
        <v>48</v>
      </c>
      <c r="C279" s="66"/>
      <c r="D279" s="66"/>
      <c r="E279" s="69"/>
      <c r="F279" s="67"/>
      <c r="G279" s="67"/>
      <c r="H279" s="68"/>
      <c r="K279" s="406"/>
    </row>
    <row r="280" spans="1:8" ht="15.75" customHeight="1">
      <c r="A280" s="203">
        <v>1</v>
      </c>
      <c r="B280" s="48" t="s">
        <v>119</v>
      </c>
      <c r="C280" s="39">
        <f>SUM(C281:C282)</f>
        <v>55</v>
      </c>
      <c r="D280" s="39">
        <f>SUM(D281:D281)</f>
        <v>0</v>
      </c>
      <c r="E280" s="40">
        <f aca="true" t="shared" si="15" ref="E280:E288">F280/C280*1000</f>
        <v>16.545454545454547</v>
      </c>
      <c r="F280" s="41">
        <f>SUM(F281:F282)</f>
        <v>0.91</v>
      </c>
      <c r="G280" s="41">
        <f>SUM(G281:G282)</f>
        <v>0.91</v>
      </c>
      <c r="H280" s="42">
        <f>SUM(H281:H282)</f>
        <v>0</v>
      </c>
    </row>
    <row r="281" spans="1:8" ht="15.75" customHeight="1">
      <c r="A281" s="470"/>
      <c r="B281" s="43" t="s">
        <v>87</v>
      </c>
      <c r="C281" s="30">
        <v>30</v>
      </c>
      <c r="D281" s="30"/>
      <c r="E281" s="31">
        <f t="shared" si="15"/>
        <v>29.666666666666668</v>
      </c>
      <c r="F281" s="32">
        <v>0.89</v>
      </c>
      <c r="G281" s="32">
        <v>0.89</v>
      </c>
      <c r="H281" s="33"/>
    </row>
    <row r="282" spans="1:8" ht="15.75" customHeight="1">
      <c r="A282" s="207"/>
      <c r="B282" s="59" t="s">
        <v>88</v>
      </c>
      <c r="C282" s="44">
        <v>25</v>
      </c>
      <c r="D282" s="44"/>
      <c r="E282" s="45">
        <f t="shared" si="15"/>
        <v>0.8</v>
      </c>
      <c r="F282" s="46">
        <v>0.02</v>
      </c>
      <c r="G282" s="46">
        <v>0.02</v>
      </c>
      <c r="H282" s="47"/>
    </row>
    <row r="283" spans="1:8" ht="15.75" customHeight="1">
      <c r="A283" s="209">
        <v>2</v>
      </c>
      <c r="B283" s="60" t="s">
        <v>167</v>
      </c>
      <c r="C283" s="61">
        <f>SUM(C284:C284)</f>
        <v>25</v>
      </c>
      <c r="D283" s="61">
        <f>SUM(D284:D284)</f>
        <v>0</v>
      </c>
      <c r="E283" s="70">
        <f t="shared" si="15"/>
        <v>105.52</v>
      </c>
      <c r="F283" s="72">
        <f>SUM(F284:F284)</f>
        <v>2.638</v>
      </c>
      <c r="G283" s="72">
        <f>SUM(G284:G284)</f>
        <v>2.288</v>
      </c>
      <c r="H283" s="73">
        <f>SUM(H284:H284)</f>
        <v>0.35</v>
      </c>
    </row>
    <row r="284" spans="1:8" ht="15.75" customHeight="1">
      <c r="A284" s="208"/>
      <c r="B284" s="53" t="s">
        <v>88</v>
      </c>
      <c r="C284" s="54">
        <v>25</v>
      </c>
      <c r="D284" s="54"/>
      <c r="E284" s="55">
        <f t="shared" si="15"/>
        <v>105.52</v>
      </c>
      <c r="F284" s="56">
        <v>2.638</v>
      </c>
      <c r="G284" s="56">
        <v>2.288</v>
      </c>
      <c r="H284" s="57">
        <v>0.35</v>
      </c>
    </row>
    <row r="285" spans="1:8" ht="15.75" customHeight="1">
      <c r="A285" s="203">
        <v>3</v>
      </c>
      <c r="B285" s="48" t="s">
        <v>82</v>
      </c>
      <c r="C285" s="39">
        <f>SUM(C286:C286)</f>
        <v>65</v>
      </c>
      <c r="D285" s="39">
        <f>SUM(D286:D286)</f>
        <v>0</v>
      </c>
      <c r="E285" s="40">
        <f t="shared" si="15"/>
        <v>20</v>
      </c>
      <c r="F285" s="41">
        <f>SUM(F286:F286)</f>
        <v>1.3</v>
      </c>
      <c r="G285" s="41">
        <f>SUM(G286:G286)</f>
        <v>0</v>
      </c>
      <c r="H285" s="42">
        <f>SUM(H286:H286)</f>
        <v>1.3</v>
      </c>
    </row>
    <row r="286" spans="1:8" ht="15.75" customHeight="1">
      <c r="A286" s="207"/>
      <c r="B286" s="59" t="s">
        <v>88</v>
      </c>
      <c r="C286" s="44">
        <v>65</v>
      </c>
      <c r="D286" s="44"/>
      <c r="E286" s="45">
        <f t="shared" si="15"/>
        <v>20</v>
      </c>
      <c r="F286" s="46">
        <v>1.3</v>
      </c>
      <c r="G286" s="46">
        <v>0</v>
      </c>
      <c r="H286" s="47">
        <v>1.3</v>
      </c>
    </row>
    <row r="287" spans="1:8" s="64" customFormat="1" ht="15.75" customHeight="1">
      <c r="A287" s="203">
        <v>4</v>
      </c>
      <c r="B287" s="48" t="s">
        <v>133</v>
      </c>
      <c r="C287" s="39">
        <f>SUM(C288)</f>
        <v>42</v>
      </c>
      <c r="D287" s="39">
        <f>SUM(D288)</f>
        <v>0</v>
      </c>
      <c r="E287" s="40">
        <f t="shared" si="15"/>
        <v>23.095238095238095</v>
      </c>
      <c r="F287" s="41">
        <f>SUM(F288)</f>
        <v>0.97</v>
      </c>
      <c r="G287" s="41">
        <f>SUM(G288)</f>
        <v>0.97</v>
      </c>
      <c r="H287" s="42">
        <f>SUM(H288)</f>
        <v>0</v>
      </c>
    </row>
    <row r="288" spans="1:8" ht="15.75" customHeight="1">
      <c r="A288" s="207"/>
      <c r="B288" s="59" t="s">
        <v>87</v>
      </c>
      <c r="C288" s="44">
        <v>42</v>
      </c>
      <c r="D288" s="44"/>
      <c r="E288" s="45">
        <f t="shared" si="15"/>
        <v>23.095238095238095</v>
      </c>
      <c r="F288" s="46">
        <v>0.97</v>
      </c>
      <c r="G288" s="46">
        <v>0.97</v>
      </c>
      <c r="H288" s="47"/>
    </row>
    <row r="289" spans="1:8" ht="15.75" customHeight="1">
      <c r="A289" s="209">
        <v>5</v>
      </c>
      <c r="B289" s="60" t="s">
        <v>8</v>
      </c>
      <c r="C289" s="61">
        <f>SUM(C290:C291)</f>
        <v>303</v>
      </c>
      <c r="D289" s="61">
        <f>SUM(D290:D291)</f>
        <v>0</v>
      </c>
      <c r="E289" s="70">
        <f>F289/C289*1000</f>
        <v>10.363036303630363</v>
      </c>
      <c r="F289" s="72">
        <f>SUM(F290:F291)</f>
        <v>3.14</v>
      </c>
      <c r="G289" s="72">
        <f>SUM(G290:G291)</f>
        <v>3.14</v>
      </c>
      <c r="H289" s="73">
        <f>SUM(H290:H291)</f>
        <v>0</v>
      </c>
    </row>
    <row r="290" spans="1:8" ht="15.75" customHeight="1">
      <c r="A290" s="208"/>
      <c r="B290" s="53" t="s">
        <v>87</v>
      </c>
      <c r="C290" s="54">
        <v>53</v>
      </c>
      <c r="D290" s="54"/>
      <c r="E290" s="55">
        <f>F290/C290*1000</f>
        <v>16.79245283018868</v>
      </c>
      <c r="F290" s="56">
        <v>0.89</v>
      </c>
      <c r="G290" s="56">
        <v>0.89</v>
      </c>
      <c r="H290" s="57"/>
    </row>
    <row r="291" spans="1:8" ht="15.75" customHeight="1">
      <c r="A291" s="207"/>
      <c r="B291" s="59" t="s">
        <v>89</v>
      </c>
      <c r="C291" s="44">
        <v>250</v>
      </c>
      <c r="D291" s="44"/>
      <c r="E291" s="45">
        <f>F291/C291*1000</f>
        <v>9</v>
      </c>
      <c r="F291" s="46">
        <v>2.25</v>
      </c>
      <c r="G291" s="46">
        <v>2.25</v>
      </c>
      <c r="H291" s="47"/>
    </row>
    <row r="292" spans="1:15" ht="15.75" customHeight="1" thickBot="1">
      <c r="A292" s="239" t="s">
        <v>145</v>
      </c>
      <c r="B292" s="240" t="s">
        <v>105</v>
      </c>
      <c r="C292" s="241">
        <f>C283+C289+C285+C280+C287</f>
        <v>490</v>
      </c>
      <c r="D292" s="241">
        <f>D283+D289+D285+D280+D287</f>
        <v>0</v>
      </c>
      <c r="E292" s="241"/>
      <c r="F292" s="380">
        <f>F283+F289+F285+F280+F287</f>
        <v>8.958</v>
      </c>
      <c r="G292" s="241">
        <f>G283+G289+G285+G280+G287</f>
        <v>7.308</v>
      </c>
      <c r="H292" s="381">
        <f>H283+H289+H285+H280+H287</f>
        <v>1.65</v>
      </c>
      <c r="J292" s="6"/>
      <c r="K292" s="6"/>
      <c r="L292" s="6"/>
      <c r="M292" s="6"/>
      <c r="N292" s="6"/>
      <c r="O292" s="6"/>
    </row>
    <row r="293" spans="1:14" ht="15.75" customHeight="1" thickBot="1">
      <c r="A293" s="213" t="s">
        <v>145</v>
      </c>
      <c r="B293" s="192" t="s">
        <v>9</v>
      </c>
      <c r="C293" s="193">
        <f>C292+C278+C206</f>
        <v>92193.5</v>
      </c>
      <c r="D293" s="193">
        <f>D292+D278+D206</f>
        <v>7.4</v>
      </c>
      <c r="E293" s="194"/>
      <c r="F293" s="198">
        <f>F292+F278+F206</f>
        <v>2025.8280000000004</v>
      </c>
      <c r="G293" s="198">
        <f>G292+G278+G206</f>
        <v>1735.5500000000002</v>
      </c>
      <c r="H293" s="199">
        <f>H292+H278+H206</f>
        <v>219.173</v>
      </c>
      <c r="J293" s="406"/>
      <c r="K293" s="406"/>
      <c r="L293" s="6"/>
      <c r="M293" s="6"/>
      <c r="N293" s="6"/>
    </row>
    <row r="294" spans="1:8" ht="15.75" customHeight="1">
      <c r="A294" s="418" t="s">
        <v>157</v>
      </c>
      <c r="B294" s="16" t="s">
        <v>14</v>
      </c>
      <c r="C294" s="17"/>
      <c r="D294" s="17"/>
      <c r="E294" s="17"/>
      <c r="F294" s="18"/>
      <c r="G294" s="18"/>
      <c r="H294" s="19"/>
    </row>
    <row r="295" spans="1:8" ht="15.75" customHeight="1">
      <c r="A295" s="205"/>
      <c r="B295" s="20" t="s">
        <v>50</v>
      </c>
      <c r="C295" s="21"/>
      <c r="D295" s="21"/>
      <c r="E295" s="21"/>
      <c r="F295" s="22"/>
      <c r="G295" s="22"/>
      <c r="H295" s="23"/>
    </row>
    <row r="296" spans="1:8" ht="15.75" customHeight="1">
      <c r="A296" s="206">
        <v>1</v>
      </c>
      <c r="B296" s="24" t="s">
        <v>27</v>
      </c>
      <c r="C296" s="25">
        <f>SUM(C297:C298)</f>
        <v>1335</v>
      </c>
      <c r="D296" s="25">
        <f>SUM(D297:D298)</f>
        <v>0</v>
      </c>
      <c r="E296" s="26">
        <f>F296/C296*1000</f>
        <v>8.548314606741574</v>
      </c>
      <c r="F296" s="27">
        <f>SUM(F297:F298)</f>
        <v>11.412</v>
      </c>
      <c r="G296" s="27">
        <f>SUM(G297:G298)</f>
        <v>7.235</v>
      </c>
      <c r="H296" s="28">
        <f>SUM(H297:H298)</f>
        <v>0</v>
      </c>
    </row>
    <row r="297" spans="1:8" ht="15.75" customHeight="1">
      <c r="A297" s="211"/>
      <c r="B297" s="43" t="s">
        <v>86</v>
      </c>
      <c r="C297" s="30">
        <v>1000</v>
      </c>
      <c r="D297" s="30"/>
      <c r="E297" s="400">
        <f>F297/C297*1000</f>
        <v>0.577</v>
      </c>
      <c r="F297" s="32">
        <v>0.577</v>
      </c>
      <c r="G297" s="32">
        <v>0.535</v>
      </c>
      <c r="H297" s="33"/>
    </row>
    <row r="298" spans="1:19" ht="15.75" customHeight="1">
      <c r="A298" s="397"/>
      <c r="B298" s="29" t="s">
        <v>89</v>
      </c>
      <c r="C298" s="30">
        <v>335</v>
      </c>
      <c r="D298" s="30"/>
      <c r="E298" s="31">
        <f aca="true" t="shared" si="16" ref="E298:E307">F298/C298*1000</f>
        <v>32.343283582089555</v>
      </c>
      <c r="F298" s="32">
        <v>10.835</v>
      </c>
      <c r="G298" s="32">
        <v>6.7</v>
      </c>
      <c r="H298" s="33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8" ht="15.75" customHeight="1">
      <c r="A299" s="203">
        <v>2</v>
      </c>
      <c r="B299" s="48" t="s">
        <v>17</v>
      </c>
      <c r="C299" s="39">
        <f>SUM(C300:C302)</f>
        <v>1672</v>
      </c>
      <c r="D299" s="39">
        <f>SUM(D300:D302)</f>
        <v>0</v>
      </c>
      <c r="E299" s="40">
        <f t="shared" si="16"/>
        <v>19.17822966507177</v>
      </c>
      <c r="F299" s="41">
        <f>SUM(F300:F302)</f>
        <v>32.065999999999995</v>
      </c>
      <c r="G299" s="41">
        <f>SUM(G300:G302)</f>
        <v>16.73</v>
      </c>
      <c r="H299" s="42">
        <f>SUM(H300:H302)</f>
        <v>0</v>
      </c>
    </row>
    <row r="300" spans="1:8" ht="15.75" customHeight="1">
      <c r="A300" s="397"/>
      <c r="B300" s="43" t="s">
        <v>86</v>
      </c>
      <c r="C300" s="30">
        <v>1210</v>
      </c>
      <c r="D300" s="30"/>
      <c r="E300" s="31">
        <f t="shared" si="16"/>
        <v>13.826446280991735</v>
      </c>
      <c r="F300" s="32">
        <v>16.73</v>
      </c>
      <c r="G300" s="32">
        <v>16.73</v>
      </c>
      <c r="H300" s="33">
        <v>0</v>
      </c>
    </row>
    <row r="301" spans="1:8" ht="15.75" customHeight="1">
      <c r="A301" s="397"/>
      <c r="B301" s="29" t="s">
        <v>88</v>
      </c>
      <c r="C301" s="30">
        <v>300</v>
      </c>
      <c r="D301" s="30"/>
      <c r="E301" s="31">
        <f t="shared" si="16"/>
        <v>32</v>
      </c>
      <c r="F301" s="32">
        <v>9.6</v>
      </c>
      <c r="G301" s="32">
        <v>0</v>
      </c>
      <c r="H301" s="33"/>
    </row>
    <row r="302" spans="1:8" ht="15.75" customHeight="1">
      <c r="A302" s="207"/>
      <c r="B302" s="59" t="s">
        <v>89</v>
      </c>
      <c r="C302" s="44">
        <v>162</v>
      </c>
      <c r="D302" s="44"/>
      <c r="E302" s="45">
        <f t="shared" si="16"/>
        <v>35.407407407407405</v>
      </c>
      <c r="F302" s="46">
        <v>5.736</v>
      </c>
      <c r="G302" s="46"/>
      <c r="H302" s="47"/>
    </row>
    <row r="303" spans="1:8" ht="15.75" customHeight="1">
      <c r="A303" s="203">
        <v>3</v>
      </c>
      <c r="B303" s="48" t="s">
        <v>83</v>
      </c>
      <c r="C303" s="39">
        <f>SUM(C304:C304)</f>
        <v>32</v>
      </c>
      <c r="D303" s="39">
        <f>SUM(D304:D304)</f>
        <v>0</v>
      </c>
      <c r="E303" s="40">
        <f>F303/C303*1000</f>
        <v>5.3125</v>
      </c>
      <c r="F303" s="41">
        <f>SUM(F304:F304)</f>
        <v>0.17</v>
      </c>
      <c r="G303" s="41">
        <f>SUM(G304:G304)</f>
        <v>0</v>
      </c>
      <c r="H303" s="42">
        <f>SUM(H304:H304)</f>
        <v>0.17</v>
      </c>
    </row>
    <row r="304" spans="1:8" ht="15.75" customHeight="1">
      <c r="A304" s="208"/>
      <c r="B304" s="53" t="s">
        <v>88</v>
      </c>
      <c r="C304" s="54">
        <v>32</v>
      </c>
      <c r="D304" s="54">
        <v>0</v>
      </c>
      <c r="E304" s="55">
        <f>F304/C304*1000</f>
        <v>5.3125</v>
      </c>
      <c r="F304" s="56">
        <v>0.17</v>
      </c>
      <c r="G304" s="56">
        <v>0</v>
      </c>
      <c r="H304" s="57">
        <v>0.17</v>
      </c>
    </row>
    <row r="305" spans="1:8" ht="15.75" customHeight="1">
      <c r="A305" s="203">
        <v>4</v>
      </c>
      <c r="B305" s="48" t="s">
        <v>28</v>
      </c>
      <c r="C305" s="39">
        <f>SUM(C306:C307)</f>
        <v>490</v>
      </c>
      <c r="D305" s="39">
        <f>SUM(D306:D307)</f>
        <v>0</v>
      </c>
      <c r="E305" s="40">
        <f t="shared" si="16"/>
        <v>18.673469387755105</v>
      </c>
      <c r="F305" s="41">
        <f>SUM(F306:F307)</f>
        <v>9.15</v>
      </c>
      <c r="G305" s="41">
        <f>SUM(G306:G307)</f>
        <v>6.3</v>
      </c>
      <c r="H305" s="42">
        <f>SUM(H306:H307)</f>
        <v>2.85</v>
      </c>
    </row>
    <row r="306" spans="1:8" ht="15.75" customHeight="1">
      <c r="A306" s="208"/>
      <c r="B306" s="53" t="s">
        <v>96</v>
      </c>
      <c r="C306" s="54">
        <v>150</v>
      </c>
      <c r="D306" s="54"/>
      <c r="E306" s="55">
        <f t="shared" si="16"/>
        <v>19</v>
      </c>
      <c r="F306" s="56">
        <v>2.85</v>
      </c>
      <c r="G306" s="56"/>
      <c r="H306" s="57">
        <v>2.85</v>
      </c>
    </row>
    <row r="307" spans="1:8" ht="15.75" customHeight="1">
      <c r="A307" s="207"/>
      <c r="B307" s="49" t="s">
        <v>88</v>
      </c>
      <c r="C307" s="44">
        <v>340</v>
      </c>
      <c r="D307" s="44"/>
      <c r="E307" s="45">
        <f t="shared" si="16"/>
        <v>18.52941176470588</v>
      </c>
      <c r="F307" s="46">
        <v>6.3</v>
      </c>
      <c r="G307" s="46">
        <v>6.3</v>
      </c>
      <c r="H307" s="47"/>
    </row>
    <row r="308" spans="1:8" ht="15.75" customHeight="1">
      <c r="A308" s="203">
        <v>5</v>
      </c>
      <c r="B308" s="48" t="s">
        <v>46</v>
      </c>
      <c r="C308" s="39">
        <f>SUM(C309:C309)</f>
        <v>90</v>
      </c>
      <c r="D308" s="39">
        <f>SUM(D309:D309)</f>
        <v>0</v>
      </c>
      <c r="E308" s="40">
        <f>F308/C308*1000</f>
        <v>20</v>
      </c>
      <c r="F308" s="41">
        <f>SUM(F309:F309)</f>
        <v>1.8</v>
      </c>
      <c r="G308" s="41">
        <f>SUM(G309:G309)</f>
        <v>0</v>
      </c>
      <c r="H308" s="42">
        <f>SUM(H309:H309)</f>
        <v>1.8</v>
      </c>
    </row>
    <row r="309" spans="1:8" ht="15.75" customHeight="1">
      <c r="A309" s="208"/>
      <c r="B309" s="53" t="s">
        <v>88</v>
      </c>
      <c r="C309" s="54">
        <v>90</v>
      </c>
      <c r="D309" s="54"/>
      <c r="E309" s="55">
        <v>20</v>
      </c>
      <c r="F309" s="56">
        <v>1.8</v>
      </c>
      <c r="G309" s="56">
        <v>0</v>
      </c>
      <c r="H309" s="57">
        <v>1.8</v>
      </c>
    </row>
    <row r="310" spans="1:8" ht="15.75" customHeight="1">
      <c r="A310" s="203">
        <v>6</v>
      </c>
      <c r="B310" s="48" t="s">
        <v>19</v>
      </c>
      <c r="C310" s="39">
        <f>SUM(C311:C313)</f>
        <v>6053</v>
      </c>
      <c r="D310" s="39">
        <f>SUM(D311:D313)</f>
        <v>0</v>
      </c>
      <c r="E310" s="40">
        <f>F310/C310*1000</f>
        <v>49.651412522716</v>
      </c>
      <c r="F310" s="41">
        <f>SUM(F311:F313)</f>
        <v>300.53999999999996</v>
      </c>
      <c r="G310" s="41">
        <f>SUM(G311:G313)</f>
        <v>162.40699999999998</v>
      </c>
      <c r="H310" s="42">
        <f>SUM(H311:H313)</f>
        <v>132.12</v>
      </c>
    </row>
    <row r="311" spans="1:8" ht="15.75" customHeight="1">
      <c r="A311" s="210"/>
      <c r="B311" s="196" t="s">
        <v>96</v>
      </c>
      <c r="C311" s="74">
        <v>900</v>
      </c>
      <c r="D311" s="74"/>
      <c r="E311" s="62">
        <f aca="true" t="shared" si="17" ref="E311:E318">F311/C311*1000</f>
        <v>25.77777777777778</v>
      </c>
      <c r="F311" s="75">
        <v>23.2</v>
      </c>
      <c r="G311" s="75"/>
      <c r="H311" s="76">
        <v>23.2</v>
      </c>
    </row>
    <row r="312" spans="1:9" ht="15.75" customHeight="1">
      <c r="A312" s="397"/>
      <c r="B312" s="43" t="s">
        <v>88</v>
      </c>
      <c r="C312" s="30">
        <v>2448</v>
      </c>
      <c r="D312" s="30"/>
      <c r="E312" s="31">
        <f t="shared" si="17"/>
        <v>51.36029411764705</v>
      </c>
      <c r="F312" s="32">
        <v>125.72999999999999</v>
      </c>
      <c r="G312" s="32">
        <v>110.33</v>
      </c>
      <c r="H312" s="33">
        <v>15.4</v>
      </c>
      <c r="I312" s="431"/>
    </row>
    <row r="313" spans="1:8" ht="15.75" customHeight="1">
      <c r="A313" s="428"/>
      <c r="B313" s="51" t="s">
        <v>89</v>
      </c>
      <c r="C313" s="35">
        <v>2705</v>
      </c>
      <c r="D313" s="35"/>
      <c r="E313" s="52">
        <f t="shared" si="17"/>
        <v>56.04805914972274</v>
      </c>
      <c r="F313" s="36">
        <v>151.61</v>
      </c>
      <c r="G313" s="36">
        <v>52.077</v>
      </c>
      <c r="H313" s="37">
        <v>93.52</v>
      </c>
    </row>
    <row r="314" spans="1:8" ht="15.75" customHeight="1">
      <c r="A314" s="203">
        <v>7</v>
      </c>
      <c r="B314" s="48" t="s">
        <v>66</v>
      </c>
      <c r="C314" s="39">
        <f>SUM(C315)</f>
        <v>30</v>
      </c>
      <c r="D314" s="39">
        <f>SUM(D315)</f>
        <v>0</v>
      </c>
      <c r="E314" s="40">
        <f t="shared" si="17"/>
        <v>0.9666666666666667</v>
      </c>
      <c r="F314" s="41">
        <f>SUM(F315)</f>
        <v>0.029</v>
      </c>
      <c r="G314" s="41">
        <f>SUM(G315)</f>
        <v>0.029</v>
      </c>
      <c r="H314" s="42">
        <f>SUM(H315)</f>
        <v>0</v>
      </c>
    </row>
    <row r="315" spans="1:8" ht="15.75" customHeight="1">
      <c r="A315" s="207"/>
      <c r="B315" s="59" t="s">
        <v>89</v>
      </c>
      <c r="C315" s="44">
        <v>30</v>
      </c>
      <c r="D315" s="44"/>
      <c r="E315" s="45">
        <f t="shared" si="17"/>
        <v>0.9666666666666667</v>
      </c>
      <c r="F315" s="46">
        <v>0.029</v>
      </c>
      <c r="G315" s="46">
        <v>0.029</v>
      </c>
      <c r="H315" s="47"/>
    </row>
    <row r="316" spans="1:8" s="64" customFormat="1" ht="15.75" customHeight="1">
      <c r="A316" s="203">
        <v>8</v>
      </c>
      <c r="B316" s="48" t="s">
        <v>47</v>
      </c>
      <c r="C316" s="39">
        <f>SUM(C317:C318)</f>
        <v>377</v>
      </c>
      <c r="D316" s="39">
        <f>SUM(D317:D318)</f>
        <v>0</v>
      </c>
      <c r="E316" s="40">
        <f t="shared" si="17"/>
        <v>88.75331564986736</v>
      </c>
      <c r="F316" s="41">
        <f>SUM(F317:F318)</f>
        <v>33.459999999999994</v>
      </c>
      <c r="G316" s="41">
        <f>SUM(G317:G318)</f>
        <v>8.53</v>
      </c>
      <c r="H316" s="42">
        <f>SUM(H317:H318)</f>
        <v>24.93</v>
      </c>
    </row>
    <row r="317" spans="1:8" ht="15.75" customHeight="1">
      <c r="A317" s="210"/>
      <c r="B317" s="196" t="s">
        <v>87</v>
      </c>
      <c r="C317" s="74">
        <v>12</v>
      </c>
      <c r="D317" s="74"/>
      <c r="E317" s="31">
        <f t="shared" si="17"/>
        <v>27.5</v>
      </c>
      <c r="F317" s="75">
        <v>0.33</v>
      </c>
      <c r="G317" s="75">
        <v>0.33</v>
      </c>
      <c r="H317" s="76"/>
    </row>
    <row r="318" spans="1:8" ht="15.75" customHeight="1">
      <c r="A318" s="397"/>
      <c r="B318" s="43" t="s">
        <v>88</v>
      </c>
      <c r="C318" s="30">
        <v>365</v>
      </c>
      <c r="D318" s="30"/>
      <c r="E318" s="31">
        <f t="shared" si="17"/>
        <v>90.76712328767123</v>
      </c>
      <c r="F318" s="32">
        <v>33.129999999999995</v>
      </c>
      <c r="G318" s="32">
        <v>8.2</v>
      </c>
      <c r="H318" s="33">
        <v>24.93</v>
      </c>
    </row>
    <row r="319" spans="1:8" ht="15.75" customHeight="1">
      <c r="A319" s="236" t="s">
        <v>157</v>
      </c>
      <c r="B319" s="237" t="s">
        <v>104</v>
      </c>
      <c r="C319" s="238">
        <f>C296+C299+C305+C308+C310+C316+C314+C303</f>
        <v>10079</v>
      </c>
      <c r="D319" s="238"/>
      <c r="E319" s="238"/>
      <c r="F319" s="238">
        <f>F296+F299+F305+F308+F310+F316+F314+F303</f>
        <v>388.62699999999995</v>
      </c>
      <c r="G319" s="238">
        <f>G296+G299+G305+G308+G310+G316+G314+G303</f>
        <v>201.23099999999997</v>
      </c>
      <c r="H319" s="337">
        <f>H296+H299+H305+H308+H310+H316+H314+H303</f>
        <v>161.87</v>
      </c>
    </row>
    <row r="320" spans="1:8" ht="15.75" customHeight="1">
      <c r="A320" s="399"/>
      <c r="B320" s="65" t="s">
        <v>51</v>
      </c>
      <c r="C320" s="66"/>
      <c r="D320" s="66"/>
      <c r="E320" s="69"/>
      <c r="F320" s="67"/>
      <c r="G320" s="67"/>
      <c r="H320" s="68"/>
    </row>
    <row r="321" spans="1:8" ht="15.75" customHeight="1">
      <c r="A321" s="209">
        <v>1</v>
      </c>
      <c r="B321" s="60" t="s">
        <v>31</v>
      </c>
      <c r="C321" s="61">
        <f>SUM(C322:C322)</f>
        <v>520</v>
      </c>
      <c r="D321" s="61">
        <f>SUM(D322:D322)</f>
        <v>0</v>
      </c>
      <c r="E321" s="70">
        <f>F321/C321*1000</f>
        <v>3</v>
      </c>
      <c r="F321" s="72">
        <f>SUM(F322:F322)</f>
        <v>1.56</v>
      </c>
      <c r="G321" s="72">
        <f>SUM(G322:G322)</f>
        <v>0</v>
      </c>
      <c r="H321" s="73">
        <f>SUM(H322:H322)</f>
        <v>0</v>
      </c>
    </row>
    <row r="322" spans="1:8" ht="15.75" customHeight="1">
      <c r="A322" s="397"/>
      <c r="B322" s="43" t="s">
        <v>86</v>
      </c>
      <c r="C322" s="30">
        <v>520</v>
      </c>
      <c r="D322" s="30"/>
      <c r="E322" s="31">
        <f>F322/C322*1000</f>
        <v>3</v>
      </c>
      <c r="F322" s="32">
        <v>1.56</v>
      </c>
      <c r="G322" s="32"/>
      <c r="H322" s="33"/>
    </row>
    <row r="323" spans="1:8" ht="15.75" customHeight="1">
      <c r="A323" s="203">
        <v>2</v>
      </c>
      <c r="B323" s="48" t="s">
        <v>110</v>
      </c>
      <c r="C323" s="39">
        <f>SUM(C324:C325)</f>
        <v>335</v>
      </c>
      <c r="D323" s="39">
        <f>SUM(D324:D325)</f>
        <v>0</v>
      </c>
      <c r="E323" s="71">
        <f>F323/C323*1000</f>
        <v>58.77014925373134</v>
      </c>
      <c r="F323" s="41">
        <f>SUM(F324:F325)</f>
        <v>19.688</v>
      </c>
      <c r="G323" s="41">
        <f>SUM(G324:G325)</f>
        <v>19.368</v>
      </c>
      <c r="H323" s="42">
        <f>SUM(H324:H325)</f>
        <v>0</v>
      </c>
    </row>
    <row r="324" spans="1:8" ht="15.75" customHeight="1">
      <c r="A324" s="397"/>
      <c r="B324" s="43" t="s">
        <v>120</v>
      </c>
      <c r="C324" s="30">
        <v>299</v>
      </c>
      <c r="D324" s="30"/>
      <c r="E324" s="31">
        <f>F324/C324*1000</f>
        <v>64.28093645484948</v>
      </c>
      <c r="F324" s="32">
        <v>19.22</v>
      </c>
      <c r="G324" s="32">
        <v>18.9</v>
      </c>
      <c r="H324" s="33">
        <v>0</v>
      </c>
    </row>
    <row r="325" spans="1:8" ht="15.75" customHeight="1">
      <c r="A325" s="207"/>
      <c r="B325" s="59" t="s">
        <v>152</v>
      </c>
      <c r="C325" s="44">
        <v>36</v>
      </c>
      <c r="D325" s="44"/>
      <c r="E325" s="45">
        <f>F325/C325*1000</f>
        <v>13.000000000000002</v>
      </c>
      <c r="F325" s="46">
        <v>0.468</v>
      </c>
      <c r="G325" s="46">
        <v>0.468</v>
      </c>
      <c r="H325" s="47"/>
    </row>
    <row r="326" spans="1:8" ht="15.75" customHeight="1">
      <c r="A326" s="209">
        <v>3</v>
      </c>
      <c r="B326" s="60" t="s">
        <v>21</v>
      </c>
      <c r="C326" s="61">
        <f>SUM(C327:C327)</f>
        <v>30</v>
      </c>
      <c r="D326" s="61">
        <f>SUM(D327:D327)</f>
        <v>0</v>
      </c>
      <c r="E326" s="70">
        <f aca="true" t="shared" si="18" ref="E326:E351">F326/C326*1000</f>
        <v>4.366666666666667</v>
      </c>
      <c r="F326" s="61">
        <f>SUM(F327:F327)</f>
        <v>0.131</v>
      </c>
      <c r="G326" s="61">
        <f>SUM(G327:G327)</f>
        <v>0.131</v>
      </c>
      <c r="H326" s="63">
        <f>SUM(H327:H327)</f>
        <v>0</v>
      </c>
    </row>
    <row r="327" spans="1:8" ht="15.75" customHeight="1">
      <c r="A327" s="207"/>
      <c r="B327" s="59" t="s">
        <v>89</v>
      </c>
      <c r="C327" s="44">
        <v>30</v>
      </c>
      <c r="D327" s="44"/>
      <c r="E327" s="45">
        <f t="shared" si="18"/>
        <v>4.366666666666667</v>
      </c>
      <c r="F327" s="46">
        <v>0.131</v>
      </c>
      <c r="G327" s="46">
        <v>0.131</v>
      </c>
      <c r="H327" s="47"/>
    </row>
    <row r="328" spans="1:8" ht="15.75" customHeight="1">
      <c r="A328" s="209">
        <v>4</v>
      </c>
      <c r="B328" s="60" t="s">
        <v>56</v>
      </c>
      <c r="C328" s="61">
        <f>SUM(C329:C329)</f>
        <v>880</v>
      </c>
      <c r="D328" s="61">
        <f>SUM(D329:D329)</f>
        <v>0</v>
      </c>
      <c r="E328" s="70">
        <f t="shared" si="18"/>
        <v>6.5</v>
      </c>
      <c r="F328" s="72">
        <f>SUM(F329:F329)</f>
        <v>5.72</v>
      </c>
      <c r="G328" s="72">
        <f>SUM(G329:G329)</f>
        <v>5.28</v>
      </c>
      <c r="H328" s="73">
        <f>SUM(H329:H329)</f>
        <v>0</v>
      </c>
    </row>
    <row r="329" spans="1:8" ht="15.75" customHeight="1">
      <c r="A329" s="212"/>
      <c r="B329" s="59" t="s">
        <v>86</v>
      </c>
      <c r="C329" s="44">
        <v>880</v>
      </c>
      <c r="D329" s="44"/>
      <c r="E329" s="45">
        <f t="shared" si="18"/>
        <v>6.5</v>
      </c>
      <c r="F329" s="46">
        <v>5.72</v>
      </c>
      <c r="G329" s="46">
        <v>5.28</v>
      </c>
      <c r="H329" s="47"/>
    </row>
    <row r="330" spans="1:8" ht="15.75" customHeight="1">
      <c r="A330" s="209">
        <v>5</v>
      </c>
      <c r="B330" s="60" t="s">
        <v>116</v>
      </c>
      <c r="C330" s="61">
        <f>SUM(C331:C333)</f>
        <v>4342.5</v>
      </c>
      <c r="D330" s="61">
        <f>SUM(D331:D333)</f>
        <v>0</v>
      </c>
      <c r="E330" s="70">
        <f t="shared" si="18"/>
        <v>15.902820955670693</v>
      </c>
      <c r="F330" s="72">
        <f>SUM(F331:F333)</f>
        <v>69.05799999999999</v>
      </c>
      <c r="G330" s="72">
        <f>SUM(G331:G333)</f>
        <v>55.548</v>
      </c>
      <c r="H330" s="73">
        <f>SUM(H331:H333)</f>
        <v>0</v>
      </c>
    </row>
    <row r="331" spans="1:8" ht="15.75" customHeight="1">
      <c r="A331" s="210"/>
      <c r="B331" s="196" t="s">
        <v>86</v>
      </c>
      <c r="C331" s="74">
        <v>90</v>
      </c>
      <c r="D331" s="74"/>
      <c r="E331" s="62">
        <f t="shared" si="18"/>
        <v>24.911111111111108</v>
      </c>
      <c r="F331" s="75">
        <v>2.242</v>
      </c>
      <c r="G331" s="75">
        <v>2.242</v>
      </c>
      <c r="H331" s="76"/>
    </row>
    <row r="332" spans="1:8" ht="15.75" customHeight="1">
      <c r="A332" s="208"/>
      <c r="B332" s="53" t="s">
        <v>88</v>
      </c>
      <c r="C332" s="54">
        <v>1476</v>
      </c>
      <c r="D332" s="54"/>
      <c r="E332" s="55">
        <f t="shared" si="18"/>
        <v>10.047425474254743</v>
      </c>
      <c r="F332" s="56">
        <v>14.829999999999998</v>
      </c>
      <c r="G332" s="56">
        <v>6.63</v>
      </c>
      <c r="H332" s="57">
        <v>0</v>
      </c>
    </row>
    <row r="333" spans="1:8" ht="15.75" customHeight="1">
      <c r="A333" s="207"/>
      <c r="B333" s="59" t="s">
        <v>89</v>
      </c>
      <c r="C333" s="44">
        <v>2776.5</v>
      </c>
      <c r="D333" s="44"/>
      <c r="E333" s="45">
        <f t="shared" si="18"/>
        <v>18.723572843508013</v>
      </c>
      <c r="F333" s="46">
        <v>51.986</v>
      </c>
      <c r="G333" s="46">
        <v>46.676</v>
      </c>
      <c r="H333" s="47"/>
    </row>
    <row r="334" spans="1:8" ht="15.75" customHeight="1">
      <c r="A334" s="209">
        <v>6</v>
      </c>
      <c r="B334" s="60" t="s">
        <v>33</v>
      </c>
      <c r="C334" s="61">
        <f>SUM(C335:C337)</f>
        <v>2400</v>
      </c>
      <c r="D334" s="61">
        <f>SUM(D335:D337)</f>
        <v>0</v>
      </c>
      <c r="E334" s="70">
        <f t="shared" si="18"/>
        <v>14.525</v>
      </c>
      <c r="F334" s="72">
        <f>SUM(F335:F337)</f>
        <v>34.86</v>
      </c>
      <c r="G334" s="72">
        <f>SUM(G335:G337)</f>
        <v>31.159999999999997</v>
      </c>
      <c r="H334" s="73">
        <f>SUM(H335:H337)</f>
        <v>0</v>
      </c>
    </row>
    <row r="335" spans="1:8" ht="15.75" customHeight="1">
      <c r="A335" s="398"/>
      <c r="B335" s="51" t="s">
        <v>96</v>
      </c>
      <c r="C335" s="35">
        <v>1650</v>
      </c>
      <c r="D335" s="35"/>
      <c r="E335" s="31">
        <f t="shared" si="18"/>
        <v>13.066666666666666</v>
      </c>
      <c r="F335" s="36">
        <v>21.56</v>
      </c>
      <c r="G335" s="36">
        <v>21.56</v>
      </c>
      <c r="H335" s="37"/>
    </row>
    <row r="336" spans="1:8" ht="15.75" customHeight="1">
      <c r="A336" s="398"/>
      <c r="B336" s="51" t="s">
        <v>89</v>
      </c>
      <c r="C336" s="35">
        <v>395</v>
      </c>
      <c r="D336" s="35"/>
      <c r="E336" s="52">
        <f t="shared" si="18"/>
        <v>15.443037974683543</v>
      </c>
      <c r="F336" s="36">
        <v>6.1</v>
      </c>
      <c r="G336" s="36">
        <v>2.4</v>
      </c>
      <c r="H336" s="37"/>
    </row>
    <row r="337" spans="1:8" ht="15.75" customHeight="1">
      <c r="A337" s="207"/>
      <c r="B337" s="59" t="s">
        <v>88</v>
      </c>
      <c r="C337" s="44">
        <v>355</v>
      </c>
      <c r="D337" s="44"/>
      <c r="E337" s="45">
        <f t="shared" si="18"/>
        <v>20.28169014084507</v>
      </c>
      <c r="F337" s="46">
        <v>7.2</v>
      </c>
      <c r="G337" s="46">
        <v>7.2</v>
      </c>
      <c r="H337" s="47">
        <v>0</v>
      </c>
    </row>
    <row r="338" spans="1:8" ht="15.75" customHeight="1">
      <c r="A338" s="209">
        <v>7</v>
      </c>
      <c r="B338" s="60" t="s">
        <v>22</v>
      </c>
      <c r="C338" s="61">
        <f>SUM(C339:C340)</f>
        <v>5555</v>
      </c>
      <c r="D338" s="61">
        <f>SUM(D339:D340)</f>
        <v>0</v>
      </c>
      <c r="E338" s="62">
        <f t="shared" si="18"/>
        <v>14.003240324032403</v>
      </c>
      <c r="F338" s="72">
        <f>SUM(F339:F340)</f>
        <v>77.788</v>
      </c>
      <c r="G338" s="72">
        <f>SUM(G339:G340)</f>
        <v>76.111</v>
      </c>
      <c r="H338" s="73">
        <f>SUM(H339:H340)</f>
        <v>0</v>
      </c>
    </row>
    <row r="339" spans="1:8" ht="15.75" customHeight="1">
      <c r="A339" s="397"/>
      <c r="B339" s="43" t="s">
        <v>96</v>
      </c>
      <c r="C339" s="30">
        <v>2790</v>
      </c>
      <c r="D339" s="30"/>
      <c r="E339" s="31">
        <f t="shared" si="18"/>
        <v>9.21146953405018</v>
      </c>
      <c r="F339" s="32">
        <v>25.7</v>
      </c>
      <c r="G339" s="32">
        <v>24.023</v>
      </c>
      <c r="H339" s="33"/>
    </row>
    <row r="340" spans="1:8" ht="15.75" customHeight="1">
      <c r="A340" s="397"/>
      <c r="B340" s="43" t="s">
        <v>88</v>
      </c>
      <c r="C340" s="30">
        <v>2765</v>
      </c>
      <c r="D340" s="30"/>
      <c r="E340" s="31">
        <f t="shared" si="18"/>
        <v>18.83833634719711</v>
      </c>
      <c r="F340" s="32">
        <v>52.088</v>
      </c>
      <c r="G340" s="32">
        <v>52.088</v>
      </c>
      <c r="H340" s="33">
        <v>0</v>
      </c>
    </row>
    <row r="341" spans="1:8" s="64" customFormat="1" ht="15.75" customHeight="1">
      <c r="A341" s="203">
        <v>8</v>
      </c>
      <c r="B341" s="48" t="s">
        <v>57</v>
      </c>
      <c r="C341" s="39">
        <f>SUM(C342:C344)</f>
        <v>7765</v>
      </c>
      <c r="D341" s="39">
        <f>SUM(D342:D344)</f>
        <v>0</v>
      </c>
      <c r="E341" s="40">
        <f t="shared" si="18"/>
        <v>12.88512556342563</v>
      </c>
      <c r="F341" s="41">
        <f>SUM(F342:F344)</f>
        <v>100.05300000000001</v>
      </c>
      <c r="G341" s="41">
        <f>SUM(G342:G344)</f>
        <v>94.73899999999999</v>
      </c>
      <c r="H341" s="42">
        <f>SUM(H342:H344)</f>
        <v>0</v>
      </c>
    </row>
    <row r="342" spans="1:8" ht="15.75" customHeight="1">
      <c r="A342" s="397"/>
      <c r="B342" s="43" t="s">
        <v>86</v>
      </c>
      <c r="C342" s="30">
        <v>2040</v>
      </c>
      <c r="D342" s="30"/>
      <c r="E342" s="31">
        <f t="shared" si="18"/>
        <v>8.98186274509804</v>
      </c>
      <c r="F342" s="32">
        <v>18.323</v>
      </c>
      <c r="G342" s="32">
        <v>18.323</v>
      </c>
      <c r="H342" s="33"/>
    </row>
    <row r="343" spans="1:8" ht="15.75" customHeight="1">
      <c r="A343" s="397"/>
      <c r="B343" s="43" t="s">
        <v>96</v>
      </c>
      <c r="C343" s="30">
        <v>5280</v>
      </c>
      <c r="D343" s="30"/>
      <c r="E343" s="31">
        <f t="shared" si="18"/>
        <v>14.096590909090912</v>
      </c>
      <c r="F343" s="32">
        <v>74.43</v>
      </c>
      <c r="G343" s="32">
        <v>70.716</v>
      </c>
      <c r="H343" s="33"/>
    </row>
    <row r="344" spans="1:8" ht="15.75" customHeight="1">
      <c r="A344" s="207"/>
      <c r="B344" s="59" t="s">
        <v>89</v>
      </c>
      <c r="C344" s="44">
        <v>445</v>
      </c>
      <c r="D344" s="44"/>
      <c r="E344" s="45">
        <f t="shared" si="18"/>
        <v>16.40449438202247</v>
      </c>
      <c r="F344" s="46">
        <v>7.3</v>
      </c>
      <c r="G344" s="46">
        <v>5.7</v>
      </c>
      <c r="H344" s="47"/>
    </row>
    <row r="345" spans="1:8" ht="15.75" customHeight="1">
      <c r="A345" s="209">
        <v>9</v>
      </c>
      <c r="B345" s="60" t="s">
        <v>34</v>
      </c>
      <c r="C345" s="61">
        <f>SUM(C346:C347)</f>
        <v>91</v>
      </c>
      <c r="D345" s="61">
        <f>SUM(D346:D346)</f>
        <v>0</v>
      </c>
      <c r="E345" s="70">
        <f t="shared" si="18"/>
        <v>10.68131868131868</v>
      </c>
      <c r="F345" s="72">
        <f>SUM(F346:F347)</f>
        <v>0.972</v>
      </c>
      <c r="G345" s="72">
        <f>SUM(G346:G347)</f>
        <v>0.972</v>
      </c>
      <c r="H345" s="73">
        <f>SUM(H346:H347)</f>
        <v>0</v>
      </c>
    </row>
    <row r="346" spans="1:8" ht="15.75" customHeight="1">
      <c r="A346" s="471"/>
      <c r="B346" s="51" t="s">
        <v>87</v>
      </c>
      <c r="C346" s="35">
        <v>27</v>
      </c>
      <c r="D346" s="35"/>
      <c r="E346" s="52">
        <f t="shared" si="18"/>
        <v>9.25925925925926</v>
      </c>
      <c r="F346" s="36">
        <v>0.25</v>
      </c>
      <c r="G346" s="36">
        <v>0.25</v>
      </c>
      <c r="H346" s="37"/>
    </row>
    <row r="347" spans="1:8" ht="15.75" customHeight="1">
      <c r="A347" s="207"/>
      <c r="B347" s="43" t="s">
        <v>88</v>
      </c>
      <c r="C347" s="44">
        <v>64</v>
      </c>
      <c r="D347" s="44"/>
      <c r="E347" s="45">
        <f t="shared" si="18"/>
        <v>11.28125</v>
      </c>
      <c r="F347" s="46">
        <v>0.722</v>
      </c>
      <c r="G347" s="46">
        <v>0.722</v>
      </c>
      <c r="H347" s="47">
        <v>0</v>
      </c>
    </row>
    <row r="348" spans="1:8" ht="15.75" customHeight="1">
      <c r="A348" s="209">
        <v>10</v>
      </c>
      <c r="B348" s="60" t="s">
        <v>23</v>
      </c>
      <c r="C348" s="61">
        <f>SUM(C349:C349)</f>
        <v>46</v>
      </c>
      <c r="D348" s="61">
        <f>SUM(D349:D349)</f>
        <v>0</v>
      </c>
      <c r="E348" s="70">
        <f>F348/C348*1000</f>
        <v>9.021739130434781</v>
      </c>
      <c r="F348" s="72">
        <f>SUM(F349:F349)</f>
        <v>0.415</v>
      </c>
      <c r="G348" s="72">
        <f>SUM(G349:G349)</f>
        <v>0.415</v>
      </c>
      <c r="H348" s="73">
        <f>SUM(H349:H349)</f>
        <v>0</v>
      </c>
    </row>
    <row r="349" spans="1:8" ht="15.75" customHeight="1">
      <c r="A349" s="212"/>
      <c r="B349" s="59" t="s">
        <v>86</v>
      </c>
      <c r="C349" s="44">
        <v>46</v>
      </c>
      <c r="D349" s="44"/>
      <c r="E349" s="45">
        <f t="shared" si="18"/>
        <v>9.021739130434781</v>
      </c>
      <c r="F349" s="46">
        <v>0.415</v>
      </c>
      <c r="G349" s="46">
        <v>0.415</v>
      </c>
      <c r="H349" s="47"/>
    </row>
    <row r="350" spans="1:8" ht="15.75" customHeight="1">
      <c r="A350" s="209">
        <v>11</v>
      </c>
      <c r="B350" s="60" t="s">
        <v>35</v>
      </c>
      <c r="C350" s="61">
        <f>SUM(C351:C351)</f>
        <v>54</v>
      </c>
      <c r="D350" s="61">
        <f>SUM(D351:D351)</f>
        <v>0</v>
      </c>
      <c r="E350" s="70">
        <f t="shared" si="18"/>
        <v>1.1666666666666667</v>
      </c>
      <c r="F350" s="72">
        <f>SUM(F351:F351)</f>
        <v>0.063</v>
      </c>
      <c r="G350" s="72">
        <f>SUM(G351:G351)</f>
        <v>0.063</v>
      </c>
      <c r="H350" s="73">
        <f>SUM(H351:H351)</f>
        <v>0</v>
      </c>
    </row>
    <row r="351" spans="1:8" ht="15.75" customHeight="1">
      <c r="A351" s="212"/>
      <c r="B351" s="59" t="s">
        <v>86</v>
      </c>
      <c r="C351" s="44">
        <v>54</v>
      </c>
      <c r="D351" s="44"/>
      <c r="E351" s="45">
        <f t="shared" si="18"/>
        <v>1.1666666666666667</v>
      </c>
      <c r="F351" s="46">
        <v>0.063</v>
      </c>
      <c r="G351" s="46">
        <v>0.063</v>
      </c>
      <c r="H351" s="47"/>
    </row>
    <row r="352" spans="1:8" ht="15.75" customHeight="1">
      <c r="A352" s="209">
        <v>12</v>
      </c>
      <c r="B352" s="60" t="s">
        <v>40</v>
      </c>
      <c r="C352" s="61">
        <f>SUM(C353:C353)</f>
        <v>20</v>
      </c>
      <c r="D352" s="61">
        <f>SUM(D353:D353)</f>
        <v>0</v>
      </c>
      <c r="E352" s="70">
        <f>F352/C352*1000</f>
        <v>9</v>
      </c>
      <c r="F352" s="72">
        <f>SUM(F353:F353)</f>
        <v>0.18</v>
      </c>
      <c r="G352" s="72">
        <f>SUM(G353:G353)</f>
        <v>0.18</v>
      </c>
      <c r="H352" s="73">
        <f>SUM(H353:H353)</f>
        <v>0</v>
      </c>
    </row>
    <row r="353" spans="1:8" ht="15.75" customHeight="1">
      <c r="A353" s="212"/>
      <c r="B353" s="59" t="s">
        <v>88</v>
      </c>
      <c r="C353" s="44">
        <v>20</v>
      </c>
      <c r="D353" s="44">
        <v>0</v>
      </c>
      <c r="E353" s="45">
        <v>9</v>
      </c>
      <c r="F353" s="46">
        <v>0.18</v>
      </c>
      <c r="G353" s="46">
        <v>0.18</v>
      </c>
      <c r="H353" s="47">
        <v>0</v>
      </c>
    </row>
    <row r="354" spans="1:8" ht="15.75" customHeight="1">
      <c r="A354" s="209">
        <v>13</v>
      </c>
      <c r="B354" s="60" t="s">
        <v>166</v>
      </c>
      <c r="C354" s="61">
        <f>SUM(C355:C355)</f>
        <v>93</v>
      </c>
      <c r="D354" s="61">
        <f>SUM(D355:D355)</f>
        <v>0</v>
      </c>
      <c r="E354" s="70">
        <f>F354/C354*1000</f>
        <v>60.21505376344086</v>
      </c>
      <c r="F354" s="72">
        <f>SUM(F355:F355)</f>
        <v>5.6</v>
      </c>
      <c r="G354" s="72">
        <f>SUM(G355:G355)</f>
        <v>5.6</v>
      </c>
      <c r="H354" s="73">
        <f>SUM(H355:H355)</f>
        <v>0</v>
      </c>
    </row>
    <row r="355" spans="1:8" ht="15.75" customHeight="1">
      <c r="A355" s="212"/>
      <c r="B355" s="59" t="s">
        <v>88</v>
      </c>
      <c r="C355" s="44">
        <v>93</v>
      </c>
      <c r="D355" s="44">
        <v>0</v>
      </c>
      <c r="E355" s="45">
        <f>F355/C355*1000</f>
        <v>60.21505376344086</v>
      </c>
      <c r="F355" s="46">
        <v>5.6</v>
      </c>
      <c r="G355" s="46">
        <v>5.6</v>
      </c>
      <c r="H355" s="47">
        <v>0</v>
      </c>
    </row>
    <row r="356" spans="1:8" ht="15.75" customHeight="1">
      <c r="A356" s="209">
        <v>14</v>
      </c>
      <c r="B356" s="60" t="s">
        <v>69</v>
      </c>
      <c r="C356" s="61">
        <f>SUM(C357)</f>
        <v>387</v>
      </c>
      <c r="D356" s="61">
        <f>SUM(D357)</f>
        <v>0</v>
      </c>
      <c r="E356" s="312">
        <f aca="true" t="shared" si="19" ref="E356:E371">F356/C356*1000</f>
        <v>2.248062015503876</v>
      </c>
      <c r="F356" s="72">
        <f>SUM(F357)</f>
        <v>0.87</v>
      </c>
      <c r="G356" s="72">
        <f>SUM(G357)</f>
        <v>0.87</v>
      </c>
      <c r="H356" s="73">
        <f>SUM(H357)</f>
        <v>0</v>
      </c>
    </row>
    <row r="357" spans="1:8" ht="15.75" customHeight="1">
      <c r="A357" s="207"/>
      <c r="B357" s="59" t="s">
        <v>87</v>
      </c>
      <c r="C357" s="44">
        <v>387</v>
      </c>
      <c r="D357" s="44"/>
      <c r="E357" s="200">
        <f t="shared" si="19"/>
        <v>2.248062015503876</v>
      </c>
      <c r="F357" s="46">
        <v>0.87</v>
      </c>
      <c r="G357" s="46">
        <v>0.87</v>
      </c>
      <c r="H357" s="47"/>
    </row>
    <row r="358" spans="1:8" ht="15.75" customHeight="1">
      <c r="A358" s="209">
        <v>15</v>
      </c>
      <c r="B358" s="60" t="s">
        <v>39</v>
      </c>
      <c r="C358" s="61">
        <f>SUM(C359:C360)</f>
        <v>265</v>
      </c>
      <c r="D358" s="61">
        <f>SUM(D360:D360)</f>
        <v>0</v>
      </c>
      <c r="E358" s="202">
        <f t="shared" si="19"/>
        <v>5.754716981132076</v>
      </c>
      <c r="F358" s="72">
        <f>SUM(F359:F360)</f>
        <v>1.5250000000000001</v>
      </c>
      <c r="G358" s="72">
        <f>SUM(G359:G360)</f>
        <v>1.5250000000000001</v>
      </c>
      <c r="H358" s="73">
        <f>SUM(H359:H360)</f>
        <v>0</v>
      </c>
    </row>
    <row r="359" spans="1:8" ht="15.75" customHeight="1">
      <c r="A359" s="208"/>
      <c r="B359" s="53" t="s">
        <v>88</v>
      </c>
      <c r="C359" s="54">
        <v>230</v>
      </c>
      <c r="D359" s="54">
        <v>0</v>
      </c>
      <c r="E359" s="201">
        <f t="shared" si="19"/>
        <v>0.3913043478260869</v>
      </c>
      <c r="F359" s="56">
        <v>0.09</v>
      </c>
      <c r="G359" s="56">
        <v>0.09</v>
      </c>
      <c r="H359" s="57">
        <v>0</v>
      </c>
    </row>
    <row r="360" spans="1:8" ht="15.75" customHeight="1">
      <c r="A360" s="207"/>
      <c r="B360" s="59" t="s">
        <v>89</v>
      </c>
      <c r="C360" s="44">
        <v>35</v>
      </c>
      <c r="D360" s="44"/>
      <c r="E360" s="77">
        <f>F360/C360*1000</f>
        <v>41</v>
      </c>
      <c r="F360" s="46">
        <v>1.435</v>
      </c>
      <c r="G360" s="46">
        <v>1.435</v>
      </c>
      <c r="H360" s="47"/>
    </row>
    <row r="361" spans="1:8" ht="15.75" customHeight="1">
      <c r="A361" s="203">
        <v>16</v>
      </c>
      <c r="B361" s="48" t="s">
        <v>153</v>
      </c>
      <c r="C361" s="39">
        <f>SUM(C362:C362)</f>
        <v>507</v>
      </c>
      <c r="D361" s="39">
        <f>SUM(D362:D362)</f>
        <v>0</v>
      </c>
      <c r="E361" s="71">
        <f t="shared" si="19"/>
        <v>7.001972386587771</v>
      </c>
      <c r="F361" s="41">
        <f>SUM(F362:F362)</f>
        <v>3.55</v>
      </c>
      <c r="G361" s="41">
        <f>SUM(G362:G362)</f>
        <v>3.55</v>
      </c>
      <c r="H361" s="42">
        <f>SUM(H362:H362)</f>
        <v>0</v>
      </c>
    </row>
    <row r="362" spans="1:8" ht="15.75" customHeight="1">
      <c r="A362" s="207"/>
      <c r="B362" s="59" t="s">
        <v>89</v>
      </c>
      <c r="C362" s="44">
        <v>507</v>
      </c>
      <c r="D362" s="44"/>
      <c r="E362" s="77">
        <f t="shared" si="19"/>
        <v>7.001972386587771</v>
      </c>
      <c r="F362" s="46">
        <v>3.55</v>
      </c>
      <c r="G362" s="46">
        <v>3.55</v>
      </c>
      <c r="H362" s="47"/>
    </row>
    <row r="363" spans="1:8" s="64" customFormat="1" ht="15.75" customHeight="1">
      <c r="A363" s="209">
        <v>17</v>
      </c>
      <c r="B363" s="60" t="s">
        <v>118</v>
      </c>
      <c r="C363" s="61">
        <f>SUM(C364:C364)</f>
        <v>200</v>
      </c>
      <c r="D363" s="61">
        <f>SUM(D364:D364)</f>
        <v>0</v>
      </c>
      <c r="E363" s="70">
        <f t="shared" si="19"/>
        <v>4.45</v>
      </c>
      <c r="F363" s="72">
        <f>SUM(F364:F364)</f>
        <v>0.89</v>
      </c>
      <c r="G363" s="72">
        <f>SUM(G364:G364)</f>
        <v>0.89</v>
      </c>
      <c r="H363" s="73">
        <f>SUM(H364:H364)</f>
        <v>0</v>
      </c>
    </row>
    <row r="364" spans="1:8" ht="15.75" customHeight="1">
      <c r="A364" s="212"/>
      <c r="B364" s="59" t="s">
        <v>89</v>
      </c>
      <c r="C364" s="44">
        <v>200</v>
      </c>
      <c r="D364" s="44"/>
      <c r="E364" s="45">
        <f t="shared" si="19"/>
        <v>4.45</v>
      </c>
      <c r="F364" s="46">
        <v>0.89</v>
      </c>
      <c r="G364" s="46">
        <v>0.89</v>
      </c>
      <c r="H364" s="47"/>
    </row>
    <row r="365" spans="1:8" ht="15.75" customHeight="1">
      <c r="A365" s="209">
        <v>18</v>
      </c>
      <c r="B365" s="60" t="s">
        <v>131</v>
      </c>
      <c r="C365" s="61">
        <f>SUM(C366:C366)</f>
        <v>20</v>
      </c>
      <c r="D365" s="61">
        <f>SUM(D366:D366)</f>
        <v>0</v>
      </c>
      <c r="E365" s="62">
        <f t="shared" si="19"/>
        <v>9.5</v>
      </c>
      <c r="F365" s="61">
        <f>SUM(F366:F366)</f>
        <v>0.19</v>
      </c>
      <c r="G365" s="72">
        <f>SUM(G366:G366)</f>
        <v>0.19</v>
      </c>
      <c r="H365" s="63">
        <f>SUM(H366:H366)</f>
        <v>0</v>
      </c>
    </row>
    <row r="366" spans="1:8" ht="15.75" customHeight="1">
      <c r="A366" s="212"/>
      <c r="B366" s="59" t="s">
        <v>88</v>
      </c>
      <c r="C366" s="44">
        <v>20</v>
      </c>
      <c r="D366" s="44">
        <v>0</v>
      </c>
      <c r="E366" s="45">
        <f t="shared" si="19"/>
        <v>9.5</v>
      </c>
      <c r="F366" s="44">
        <v>0.19</v>
      </c>
      <c r="G366" s="46">
        <v>0.19</v>
      </c>
      <c r="H366" s="473">
        <v>0</v>
      </c>
    </row>
    <row r="367" spans="1:8" ht="15.75" customHeight="1">
      <c r="A367" s="209">
        <v>19</v>
      </c>
      <c r="B367" s="60" t="s">
        <v>97</v>
      </c>
      <c r="C367" s="61">
        <f>SUM(C368:C371)</f>
        <v>1240</v>
      </c>
      <c r="D367" s="61">
        <f>SUM(D368:D371)</f>
        <v>0</v>
      </c>
      <c r="E367" s="70">
        <f t="shared" si="19"/>
        <v>17.141129032258064</v>
      </c>
      <c r="F367" s="72">
        <f>SUM(F368:F371)</f>
        <v>21.255000000000003</v>
      </c>
      <c r="G367" s="72">
        <f>SUM(G368:G371)</f>
        <v>21.255000000000003</v>
      </c>
      <c r="H367" s="73">
        <f>SUM(H368:H371)</f>
        <v>0</v>
      </c>
    </row>
    <row r="368" spans="1:8" ht="15.75" customHeight="1">
      <c r="A368" s="210"/>
      <c r="B368" s="196" t="s">
        <v>86</v>
      </c>
      <c r="C368" s="74">
        <v>580</v>
      </c>
      <c r="D368" s="74"/>
      <c r="E368" s="62">
        <f>F368/C368*1000</f>
        <v>22.689655172413794</v>
      </c>
      <c r="F368" s="75">
        <v>13.16</v>
      </c>
      <c r="G368" s="75">
        <v>13.16</v>
      </c>
      <c r="H368" s="76"/>
    </row>
    <row r="369" spans="1:8" ht="15.75" customHeight="1">
      <c r="A369" s="397"/>
      <c r="B369" s="43" t="s">
        <v>87</v>
      </c>
      <c r="C369" s="30">
        <v>100</v>
      </c>
      <c r="D369" s="30"/>
      <c r="E369" s="31">
        <f t="shared" si="19"/>
        <v>5.8</v>
      </c>
      <c r="F369" s="32">
        <v>0.58</v>
      </c>
      <c r="G369" s="32">
        <v>0.58</v>
      </c>
      <c r="H369" s="33"/>
    </row>
    <row r="370" spans="1:8" ht="15.75" customHeight="1">
      <c r="A370" s="397"/>
      <c r="B370" s="43" t="s">
        <v>88</v>
      </c>
      <c r="C370" s="30">
        <v>460</v>
      </c>
      <c r="D370" s="30"/>
      <c r="E370" s="31">
        <f t="shared" si="19"/>
        <v>12.58695652173913</v>
      </c>
      <c r="F370" s="32">
        <v>5.79</v>
      </c>
      <c r="G370" s="32">
        <v>5.79</v>
      </c>
      <c r="H370" s="33">
        <v>0</v>
      </c>
    </row>
    <row r="371" spans="1:8" ht="15.75" customHeight="1">
      <c r="A371" s="207"/>
      <c r="B371" s="59" t="s">
        <v>89</v>
      </c>
      <c r="C371" s="44">
        <v>100</v>
      </c>
      <c r="D371" s="44"/>
      <c r="E371" s="45">
        <f t="shared" si="19"/>
        <v>17.25</v>
      </c>
      <c r="F371" s="46">
        <v>1.725</v>
      </c>
      <c r="G371" s="46">
        <v>1.725</v>
      </c>
      <c r="H371" s="47"/>
    </row>
    <row r="372" spans="1:8" ht="15.75" customHeight="1">
      <c r="A372" s="248" t="s">
        <v>157</v>
      </c>
      <c r="B372" s="249" t="s">
        <v>106</v>
      </c>
      <c r="C372" s="251">
        <f>C321+C323+C326+C328+C330+C334+C338+C341+C345+C348+C350+C354+C356+C358+C361+C363+C365+C367+C352</f>
        <v>24750.5</v>
      </c>
      <c r="D372" s="251"/>
      <c r="E372" s="251"/>
      <c r="F372" s="250">
        <f>F321+F323+F326+F328+F330+F334+F338+F341+F345+F348+F350+F354+F356+F358+F361+F363+F365+F367+F352</f>
        <v>344.368</v>
      </c>
      <c r="G372" s="250">
        <f>G321+G323+G326+G328+G330+G334+G338+G341+G345+G348+G350+G354+G356+G358+G361+G363+G365+G367+G352</f>
        <v>317.847</v>
      </c>
      <c r="H372" s="308">
        <f>H321+H323+H326+H328+H330+H334+H338+H341+H345+H348+H350+H354+H356+H358+H361+H363+H365+H367+H352</f>
        <v>0</v>
      </c>
    </row>
    <row r="373" spans="1:11" ht="15.75" customHeight="1">
      <c r="A373" s="399"/>
      <c r="B373" s="65" t="s">
        <v>48</v>
      </c>
      <c r="C373" s="66"/>
      <c r="D373" s="66"/>
      <c r="E373" s="69"/>
      <c r="F373" s="67"/>
      <c r="G373" s="67"/>
      <c r="H373" s="68"/>
      <c r="K373" s="406"/>
    </row>
    <row r="374" spans="1:8" ht="15.75" customHeight="1">
      <c r="A374" s="209">
        <v>1</v>
      </c>
      <c r="B374" s="60" t="s">
        <v>67</v>
      </c>
      <c r="C374" s="61">
        <f>SUM(C375)</f>
        <v>5</v>
      </c>
      <c r="D374" s="61">
        <f>SUM(D375)</f>
        <v>0</v>
      </c>
      <c r="E374" s="70">
        <f aca="true" t="shared" si="20" ref="E374:E387">F374/C374*1000</f>
        <v>14.000000000000002</v>
      </c>
      <c r="F374" s="72">
        <f>SUM(F375)</f>
        <v>0.07</v>
      </c>
      <c r="G374" s="72">
        <f>SUM(G375)</f>
        <v>0.07</v>
      </c>
      <c r="H374" s="73">
        <f>SUM(H375)</f>
        <v>0</v>
      </c>
    </row>
    <row r="375" spans="1:17" ht="15.75" customHeight="1">
      <c r="A375" s="207"/>
      <c r="B375" s="59" t="s">
        <v>89</v>
      </c>
      <c r="C375" s="44">
        <v>5</v>
      </c>
      <c r="D375" s="44"/>
      <c r="E375" s="45">
        <f t="shared" si="20"/>
        <v>14.000000000000002</v>
      </c>
      <c r="F375" s="46">
        <v>0.07</v>
      </c>
      <c r="G375" s="46">
        <v>0.07</v>
      </c>
      <c r="H375" s="47"/>
      <c r="J375" s="6"/>
      <c r="K375" s="6"/>
      <c r="L375" s="6"/>
      <c r="M375" s="6"/>
      <c r="N375" s="6"/>
      <c r="O375" s="6"/>
      <c r="P375" s="94"/>
      <c r="Q375" s="94"/>
    </row>
    <row r="376" spans="1:17" ht="15.75" customHeight="1">
      <c r="A376" s="203">
        <v>2</v>
      </c>
      <c r="B376" s="48" t="s">
        <v>199</v>
      </c>
      <c r="C376" s="39">
        <f>SUM(C377:C377)</f>
        <v>30</v>
      </c>
      <c r="D376" s="39">
        <f>SUM(D377:D377)</f>
        <v>0.3</v>
      </c>
      <c r="E376" s="40">
        <f>F376/C376*1000</f>
        <v>35</v>
      </c>
      <c r="F376" s="41">
        <f>SUM(F377:F377)</f>
        <v>1.05</v>
      </c>
      <c r="G376" s="41">
        <f>SUM(G377:G377)</f>
        <v>0</v>
      </c>
      <c r="H376" s="42">
        <f>SUM(H377:H377)</f>
        <v>1.05</v>
      </c>
      <c r="J376" s="6"/>
      <c r="K376" s="6"/>
      <c r="L376" s="6"/>
      <c r="M376" s="6"/>
      <c r="N376" s="6"/>
      <c r="O376" s="6"/>
      <c r="P376" s="94"/>
      <c r="Q376" s="94"/>
    </row>
    <row r="377" spans="1:17" ht="15.75" customHeight="1">
      <c r="A377" s="207"/>
      <c r="B377" s="59" t="s">
        <v>88</v>
      </c>
      <c r="C377" s="44">
        <v>30</v>
      </c>
      <c r="D377" s="44">
        <v>0.3</v>
      </c>
      <c r="E377" s="45">
        <f>F377/C377*1000</f>
        <v>35</v>
      </c>
      <c r="F377" s="46">
        <v>1.05</v>
      </c>
      <c r="G377" s="46">
        <v>0</v>
      </c>
      <c r="H377" s="47">
        <v>1.05</v>
      </c>
      <c r="J377" s="6"/>
      <c r="K377" s="6"/>
      <c r="L377" s="6"/>
      <c r="M377" s="6"/>
      <c r="N377" s="6"/>
      <c r="O377" s="6"/>
      <c r="P377" s="94"/>
      <c r="Q377" s="94"/>
    </row>
    <row r="378" spans="1:8" s="64" customFormat="1" ht="15.75" customHeight="1">
      <c r="A378" s="203">
        <v>3</v>
      </c>
      <c r="B378" s="48" t="s">
        <v>154</v>
      </c>
      <c r="C378" s="39">
        <f>SUM(C379)</f>
        <v>110</v>
      </c>
      <c r="D378" s="39">
        <f>SUM(D379)</f>
        <v>0</v>
      </c>
      <c r="E378" s="40">
        <f t="shared" si="20"/>
        <v>6</v>
      </c>
      <c r="F378" s="41">
        <f>SUM(F379)</f>
        <v>0.66</v>
      </c>
      <c r="G378" s="41">
        <f>SUM(G379)</f>
        <v>0.66</v>
      </c>
      <c r="H378" s="42">
        <f>SUM(H379)</f>
        <v>0</v>
      </c>
    </row>
    <row r="379" spans="1:8" ht="15.75" customHeight="1">
      <c r="A379" s="207"/>
      <c r="B379" s="59" t="s">
        <v>89</v>
      </c>
      <c r="C379" s="44">
        <v>110</v>
      </c>
      <c r="D379" s="44"/>
      <c r="E379" s="45">
        <f t="shared" si="20"/>
        <v>6</v>
      </c>
      <c r="F379" s="46">
        <v>0.66</v>
      </c>
      <c r="G379" s="46">
        <v>0.66</v>
      </c>
      <c r="H379" s="47"/>
    </row>
    <row r="380" spans="1:8" ht="15.75" customHeight="1">
      <c r="A380" s="203">
        <v>4</v>
      </c>
      <c r="B380" s="48" t="s">
        <v>119</v>
      </c>
      <c r="C380" s="39">
        <f>SUM(C381:C381)</f>
        <v>24</v>
      </c>
      <c r="D380" s="39">
        <f>SUM(D381:D381)</f>
        <v>0</v>
      </c>
      <c r="E380" s="40">
        <f t="shared" si="20"/>
        <v>3.75</v>
      </c>
      <c r="F380" s="41">
        <f>SUM(F381:F381)</f>
        <v>0.09</v>
      </c>
      <c r="G380" s="41">
        <f>SUM(G381:G381)</f>
        <v>0.09</v>
      </c>
      <c r="H380" s="42">
        <f>SUM(H381:H381)</f>
        <v>0</v>
      </c>
    </row>
    <row r="381" spans="1:8" ht="15.75" customHeight="1">
      <c r="A381" s="411"/>
      <c r="B381" s="51" t="s">
        <v>87</v>
      </c>
      <c r="C381" s="35">
        <v>24</v>
      </c>
      <c r="D381" s="35"/>
      <c r="E381" s="52">
        <f t="shared" si="20"/>
        <v>3.75</v>
      </c>
      <c r="F381" s="36">
        <v>0.09</v>
      </c>
      <c r="G381" s="36">
        <v>0.09</v>
      </c>
      <c r="H381" s="37"/>
    </row>
    <row r="382" spans="1:8" ht="15.75" customHeight="1">
      <c r="A382" s="203">
        <v>5</v>
      </c>
      <c r="B382" s="48" t="s">
        <v>59</v>
      </c>
      <c r="C382" s="39">
        <f>SUM(C383:C383)</f>
        <v>55</v>
      </c>
      <c r="D382" s="39">
        <f>SUM(D383:D383)</f>
        <v>0</v>
      </c>
      <c r="E382" s="40">
        <f t="shared" si="20"/>
        <v>45.45454545454545</v>
      </c>
      <c r="F382" s="41">
        <f>SUM(F383:F383)</f>
        <v>2.5</v>
      </c>
      <c r="G382" s="41">
        <f>SUM(G383:G383)</f>
        <v>2.5</v>
      </c>
      <c r="H382" s="42">
        <f>SUM(H383:H383)</f>
        <v>0</v>
      </c>
    </row>
    <row r="383" spans="1:8" ht="15.75" customHeight="1">
      <c r="A383" s="207"/>
      <c r="B383" s="59" t="s">
        <v>88</v>
      </c>
      <c r="C383" s="44">
        <v>55</v>
      </c>
      <c r="D383" s="44"/>
      <c r="E383" s="45">
        <f t="shared" si="20"/>
        <v>45.45454545454545</v>
      </c>
      <c r="F383" s="46">
        <v>2.5</v>
      </c>
      <c r="G383" s="46">
        <v>2.5</v>
      </c>
      <c r="H383" s="47">
        <v>0</v>
      </c>
    </row>
    <row r="384" spans="1:8" ht="15.75" customHeight="1">
      <c r="A384" s="209">
        <v>6</v>
      </c>
      <c r="B384" s="60" t="s">
        <v>49</v>
      </c>
      <c r="C384" s="61">
        <f>SUM(C385:C385)</f>
        <v>0</v>
      </c>
      <c r="D384" s="61">
        <f>SUM(D385:D385)</f>
        <v>0</v>
      </c>
      <c r="E384" s="70" t="e">
        <f t="shared" si="20"/>
        <v>#DIV/0!</v>
      </c>
      <c r="F384" s="72">
        <f>SUM(F385:F385)</f>
        <v>2.288</v>
      </c>
      <c r="G384" s="72">
        <f>SUM(G385:G385)</f>
        <v>2.288</v>
      </c>
      <c r="H384" s="73">
        <f>SUM(H385:H385)</f>
        <v>0</v>
      </c>
    </row>
    <row r="385" spans="1:8" ht="15.75" customHeight="1">
      <c r="A385" s="208"/>
      <c r="B385" s="53" t="s">
        <v>88</v>
      </c>
      <c r="C385" s="54"/>
      <c r="D385" s="54"/>
      <c r="E385" s="55" t="e">
        <f t="shared" si="20"/>
        <v>#DIV/0!</v>
      </c>
      <c r="F385" s="56">
        <v>2.288</v>
      </c>
      <c r="G385" s="56">
        <v>2.288</v>
      </c>
      <c r="H385" s="57"/>
    </row>
    <row r="386" spans="1:8" ht="15.75" customHeight="1">
      <c r="A386" s="203">
        <v>7</v>
      </c>
      <c r="B386" s="48" t="s">
        <v>82</v>
      </c>
      <c r="C386" s="39">
        <f>SUM(C387:C387)</f>
        <v>8</v>
      </c>
      <c r="D386" s="39">
        <f>SUM(D387:D387)</f>
        <v>0</v>
      </c>
      <c r="E386" s="40">
        <f t="shared" si="20"/>
        <v>12.5</v>
      </c>
      <c r="F386" s="41">
        <f>SUM(F387:F387)</f>
        <v>0.1</v>
      </c>
      <c r="G386" s="41">
        <f>SUM(G387:G387)</f>
        <v>0.1</v>
      </c>
      <c r="H386" s="42">
        <f>SUM(H387:H387)</f>
        <v>0</v>
      </c>
    </row>
    <row r="387" spans="1:8" ht="15.75" customHeight="1">
      <c r="A387" s="207"/>
      <c r="B387" s="59" t="s">
        <v>88</v>
      </c>
      <c r="C387" s="44">
        <v>8</v>
      </c>
      <c r="D387" s="44">
        <v>0</v>
      </c>
      <c r="E387" s="45">
        <f t="shared" si="20"/>
        <v>12.5</v>
      </c>
      <c r="F387" s="46">
        <v>0.1</v>
      </c>
      <c r="G387" s="46">
        <v>0.1</v>
      </c>
      <c r="H387" s="47"/>
    </row>
    <row r="388" spans="1:8" ht="15.75" customHeight="1">
      <c r="A388" s="209">
        <v>8</v>
      </c>
      <c r="B388" s="60" t="s">
        <v>8</v>
      </c>
      <c r="C388" s="61">
        <f>SUM(C389:C390)</f>
        <v>314</v>
      </c>
      <c r="D388" s="61">
        <f>SUM(D389:D390)</f>
        <v>0</v>
      </c>
      <c r="E388" s="70">
        <f>F388/C388*1000</f>
        <v>31.05095541401274</v>
      </c>
      <c r="F388" s="72">
        <f>SUM(F389:F390)</f>
        <v>9.75</v>
      </c>
      <c r="G388" s="72">
        <f>SUM(G389:G390)</f>
        <v>9.75</v>
      </c>
      <c r="H388" s="73">
        <f>SUM(H389:H390)</f>
        <v>0</v>
      </c>
    </row>
    <row r="389" spans="1:8" ht="15.75" customHeight="1">
      <c r="A389" s="211"/>
      <c r="B389" s="43" t="s">
        <v>87</v>
      </c>
      <c r="C389" s="30">
        <v>93</v>
      </c>
      <c r="D389" s="30"/>
      <c r="E389" s="31">
        <f>F389/C389*1000</f>
        <v>1.7204301075268817</v>
      </c>
      <c r="F389" s="32">
        <v>0.16</v>
      </c>
      <c r="G389" s="32">
        <v>0.16</v>
      </c>
      <c r="H389" s="33"/>
    </row>
    <row r="390" spans="1:8" ht="15.75" customHeight="1">
      <c r="A390" s="207"/>
      <c r="B390" s="59" t="s">
        <v>89</v>
      </c>
      <c r="C390" s="44">
        <v>221</v>
      </c>
      <c r="D390" s="44"/>
      <c r="E390" s="45">
        <f>F390/C390*1000</f>
        <v>43.39366515837104</v>
      </c>
      <c r="F390" s="46">
        <v>9.59</v>
      </c>
      <c r="G390" s="46">
        <v>9.59</v>
      </c>
      <c r="H390" s="47"/>
    </row>
    <row r="391" spans="1:15" ht="15.75" customHeight="1" thickBot="1">
      <c r="A391" s="239" t="s">
        <v>157</v>
      </c>
      <c r="B391" s="240" t="s">
        <v>105</v>
      </c>
      <c r="C391" s="241">
        <f>C374+C382+C384+C388+C386+C378+C380+C376</f>
        <v>546</v>
      </c>
      <c r="D391" s="241">
        <f>D374+D382+D384+D388+D386+D378+D380</f>
        <v>0</v>
      </c>
      <c r="E391" s="241"/>
      <c r="F391" s="380">
        <f>F374+F382+F384+F388+F386+F378+F380+F376</f>
        <v>16.508</v>
      </c>
      <c r="G391" s="241">
        <f>G374+G382+G384+G388+G386+G378+G380+G376</f>
        <v>15.458</v>
      </c>
      <c r="H391" s="357">
        <f>H374+H382+H384+H388+H386+H378+H380+H376</f>
        <v>1.05</v>
      </c>
      <c r="J391" s="6"/>
      <c r="K391" s="6"/>
      <c r="L391" s="6"/>
      <c r="M391" s="6"/>
      <c r="N391" s="6"/>
      <c r="O391" s="6"/>
    </row>
    <row r="392" spans="1:14" ht="15.75" customHeight="1" thickBot="1">
      <c r="A392" s="213" t="s">
        <v>157</v>
      </c>
      <c r="B392" s="192" t="s">
        <v>10</v>
      </c>
      <c r="C392" s="193">
        <f>C391+C372+C319</f>
        <v>35375.5</v>
      </c>
      <c r="D392" s="193">
        <f>D391+D372+D319</f>
        <v>0</v>
      </c>
      <c r="E392" s="194"/>
      <c r="F392" s="198">
        <f>F391+F372+F319</f>
        <v>749.5029999999999</v>
      </c>
      <c r="G392" s="198">
        <f>G391+G372+G319</f>
        <v>534.536</v>
      </c>
      <c r="H392" s="199">
        <f>H391+H372+H319</f>
        <v>162.92000000000002</v>
      </c>
      <c r="J392" s="406"/>
      <c r="K392" s="406"/>
      <c r="L392" s="6"/>
      <c r="M392" s="6"/>
      <c r="N392" s="6"/>
    </row>
    <row r="393" spans="1:8" ht="15.75" customHeight="1">
      <c r="A393" s="393" t="s">
        <v>43</v>
      </c>
      <c r="B393" s="16" t="s">
        <v>15</v>
      </c>
      <c r="C393" s="17"/>
      <c r="D393" s="17"/>
      <c r="E393" s="17"/>
      <c r="F393" s="18"/>
      <c r="G393" s="18"/>
      <c r="H393" s="19"/>
    </row>
    <row r="394" spans="1:8" ht="15.75" customHeight="1">
      <c r="A394" s="205"/>
      <c r="B394" s="20" t="s">
        <v>50</v>
      </c>
      <c r="C394" s="21"/>
      <c r="D394" s="21"/>
      <c r="E394" s="21"/>
      <c r="F394" s="22"/>
      <c r="G394" s="22"/>
      <c r="H394" s="23"/>
    </row>
    <row r="395" spans="1:8" ht="15.75" customHeight="1">
      <c r="A395" s="206">
        <v>1</v>
      </c>
      <c r="B395" s="24" t="s">
        <v>27</v>
      </c>
      <c r="C395" s="25">
        <f>SUM(C396:C396)</f>
        <v>5835</v>
      </c>
      <c r="D395" s="25">
        <f>SUM(D396:D396)</f>
        <v>0</v>
      </c>
      <c r="E395" s="26">
        <f aca="true" t="shared" si="21" ref="E395:E405">F395/C395*1000</f>
        <v>21.65329905741217</v>
      </c>
      <c r="F395" s="27">
        <f>SUM(F396:F396)</f>
        <v>126.34700000000001</v>
      </c>
      <c r="G395" s="27">
        <f>SUM(G396:G396)</f>
        <v>126.34700000000001</v>
      </c>
      <c r="H395" s="28">
        <f>SUM(H396:H396)</f>
        <v>0</v>
      </c>
    </row>
    <row r="396" spans="1:19" ht="15.75" customHeight="1">
      <c r="A396" s="391"/>
      <c r="B396" s="29" t="s">
        <v>88</v>
      </c>
      <c r="C396" s="30">
        <v>5835</v>
      </c>
      <c r="D396" s="30">
        <v>0</v>
      </c>
      <c r="E396" s="31">
        <f t="shared" si="21"/>
        <v>21.65329905741217</v>
      </c>
      <c r="F396" s="32">
        <v>126.34700000000001</v>
      </c>
      <c r="G396" s="32">
        <v>126.34700000000001</v>
      </c>
      <c r="H396" s="33">
        <v>0</v>
      </c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1:8" ht="15.75" customHeight="1">
      <c r="A397" s="203">
        <v>2</v>
      </c>
      <c r="B397" s="48" t="s">
        <v>17</v>
      </c>
      <c r="C397" s="39">
        <f>SUM(C398:C398)</f>
        <v>1444</v>
      </c>
      <c r="D397" s="39">
        <f>SUM(D398:D398)</f>
        <v>0</v>
      </c>
      <c r="E397" s="40">
        <f t="shared" si="21"/>
        <v>14.986149584487535</v>
      </c>
      <c r="F397" s="41">
        <f>SUM(F398:F398)</f>
        <v>21.64</v>
      </c>
      <c r="G397" s="41">
        <f>SUM(G398:G398)</f>
        <v>21.64</v>
      </c>
      <c r="H397" s="42">
        <f>SUM(H398:H398)</f>
        <v>0</v>
      </c>
    </row>
    <row r="398" spans="1:8" ht="15.75" customHeight="1">
      <c r="A398" s="391"/>
      <c r="B398" s="43" t="s">
        <v>86</v>
      </c>
      <c r="C398" s="30">
        <v>1444</v>
      </c>
      <c r="D398" s="30"/>
      <c r="E398" s="31">
        <f t="shared" si="21"/>
        <v>14.986149584487535</v>
      </c>
      <c r="F398" s="32">
        <v>21.64</v>
      </c>
      <c r="G398" s="32">
        <v>21.64</v>
      </c>
      <c r="H398" s="33"/>
    </row>
    <row r="399" spans="1:8" ht="15.75" customHeight="1">
      <c r="A399" s="203">
        <v>3</v>
      </c>
      <c r="B399" s="38" t="s">
        <v>147</v>
      </c>
      <c r="C399" s="39">
        <f>SUM(C400:C400)</f>
        <v>160</v>
      </c>
      <c r="D399" s="39">
        <f>SUM(D400:D400)</f>
        <v>0</v>
      </c>
      <c r="E399" s="40">
        <f t="shared" si="21"/>
        <v>29.218749999999996</v>
      </c>
      <c r="F399" s="41">
        <f>SUM(F400:F400)</f>
        <v>4.675</v>
      </c>
      <c r="G399" s="41">
        <f>SUM(G400:G400)</f>
        <v>4.675</v>
      </c>
      <c r="H399" s="42">
        <f>SUM(H400:H400)</f>
        <v>0</v>
      </c>
    </row>
    <row r="400" spans="1:8" ht="15.75" customHeight="1">
      <c r="A400" s="207"/>
      <c r="B400" s="49" t="s">
        <v>86</v>
      </c>
      <c r="C400" s="44">
        <v>160</v>
      </c>
      <c r="D400" s="44"/>
      <c r="E400" s="45">
        <f t="shared" si="21"/>
        <v>29.218749999999996</v>
      </c>
      <c r="F400" s="46">
        <v>4.675</v>
      </c>
      <c r="G400" s="46">
        <v>4.675</v>
      </c>
      <c r="H400" s="47"/>
    </row>
    <row r="401" spans="1:8" ht="15.75" customHeight="1">
      <c r="A401" s="203">
        <v>4</v>
      </c>
      <c r="B401" s="38" t="s">
        <v>155</v>
      </c>
      <c r="C401" s="39">
        <f>SUM(C402)</f>
        <v>45</v>
      </c>
      <c r="D401" s="39">
        <f>SUM(D402)</f>
        <v>0</v>
      </c>
      <c r="E401" s="58">
        <f t="shared" si="21"/>
        <v>2.5111111111111106</v>
      </c>
      <c r="F401" s="41">
        <f>SUM(F402)</f>
        <v>0.11299999999999999</v>
      </c>
      <c r="G401" s="41">
        <f>SUM(G402)</f>
        <v>0.06</v>
      </c>
      <c r="H401" s="42">
        <f>SUM(H402)</f>
        <v>0.053</v>
      </c>
    </row>
    <row r="402" spans="1:8" ht="15.75" customHeight="1">
      <c r="A402" s="207"/>
      <c r="B402" s="414" t="s">
        <v>88</v>
      </c>
      <c r="C402" s="44">
        <v>45</v>
      </c>
      <c r="D402" s="44">
        <v>0</v>
      </c>
      <c r="E402" s="45">
        <f t="shared" si="21"/>
        <v>2.5111111111111106</v>
      </c>
      <c r="F402" s="46">
        <v>0.11299999999999999</v>
      </c>
      <c r="G402" s="46">
        <v>0.06</v>
      </c>
      <c r="H402" s="47">
        <v>0.053</v>
      </c>
    </row>
    <row r="403" spans="1:8" ht="15.75" customHeight="1">
      <c r="A403" s="203">
        <v>5</v>
      </c>
      <c r="B403" s="38" t="s">
        <v>83</v>
      </c>
      <c r="C403" s="39">
        <f>SUM(C404:C405)</f>
        <v>455</v>
      </c>
      <c r="D403" s="39">
        <f>SUM(D404:D405)</f>
        <v>0</v>
      </c>
      <c r="E403" s="40">
        <f t="shared" si="21"/>
        <v>24.167032967032966</v>
      </c>
      <c r="F403" s="41">
        <f>SUM(F404:F405)</f>
        <v>10.995999999999999</v>
      </c>
      <c r="G403" s="41">
        <f>SUM(G404:G405)</f>
        <v>10.338000000000001</v>
      </c>
      <c r="H403" s="42">
        <f>SUM(H404:H405)</f>
        <v>0.008</v>
      </c>
    </row>
    <row r="404" spans="1:8" ht="15.75" customHeight="1">
      <c r="A404" s="392"/>
      <c r="B404" s="34" t="s">
        <v>88</v>
      </c>
      <c r="C404" s="35">
        <v>300</v>
      </c>
      <c r="D404" s="35"/>
      <c r="E404" s="52">
        <v>22.05333333333333</v>
      </c>
      <c r="F404" s="36">
        <v>6.616</v>
      </c>
      <c r="G404" s="36">
        <v>5.958</v>
      </c>
      <c r="H404" s="37">
        <v>0.008</v>
      </c>
    </row>
    <row r="405" spans="1:8" ht="15.75" customHeight="1">
      <c r="A405" s="207"/>
      <c r="B405" s="49" t="s">
        <v>89</v>
      </c>
      <c r="C405" s="44">
        <v>155</v>
      </c>
      <c r="D405" s="44"/>
      <c r="E405" s="45">
        <f t="shared" si="21"/>
        <v>28.258064516129032</v>
      </c>
      <c r="F405" s="46">
        <v>4.38</v>
      </c>
      <c r="G405" s="46">
        <v>4.38</v>
      </c>
      <c r="H405" s="47"/>
    </row>
    <row r="406" spans="1:8" ht="15.75" customHeight="1">
      <c r="A406" s="203">
        <v>6</v>
      </c>
      <c r="B406" s="48" t="s">
        <v>85</v>
      </c>
      <c r="C406" s="39">
        <f>C407</f>
        <v>93</v>
      </c>
      <c r="D406" s="39">
        <f>D407</f>
        <v>0</v>
      </c>
      <c r="E406" s="40">
        <f>F406/C406*1000</f>
        <v>7.881720430107526</v>
      </c>
      <c r="F406" s="41">
        <f>F407</f>
        <v>0.733</v>
      </c>
      <c r="G406" s="41"/>
      <c r="H406" s="42">
        <f>H407</f>
        <v>0.093</v>
      </c>
    </row>
    <row r="407" spans="1:8" ht="15.75" customHeight="1">
      <c r="A407" s="207"/>
      <c r="B407" s="49" t="s">
        <v>88</v>
      </c>
      <c r="C407" s="44">
        <v>93</v>
      </c>
      <c r="D407" s="44">
        <v>0</v>
      </c>
      <c r="E407" s="45">
        <f>F407/C407*1000</f>
        <v>7.881720430107526</v>
      </c>
      <c r="F407" s="46">
        <v>0.733</v>
      </c>
      <c r="G407" s="46">
        <v>0.64</v>
      </c>
      <c r="H407" s="47">
        <v>0.093</v>
      </c>
    </row>
    <row r="408" spans="1:8" ht="15.75" customHeight="1">
      <c r="A408" s="203">
        <v>7</v>
      </c>
      <c r="B408" s="48" t="s">
        <v>18</v>
      </c>
      <c r="C408" s="39">
        <f>SUM(C409:C411)</f>
        <v>201</v>
      </c>
      <c r="D408" s="39">
        <f>SUM(D409:D411)</f>
        <v>0</v>
      </c>
      <c r="E408" s="40">
        <f aca="true" t="shared" si="22" ref="E408:E415">F408/C408*1000</f>
        <v>19.502487562189053</v>
      </c>
      <c r="F408" s="41">
        <f>SUM(F409:F411)</f>
        <v>3.92</v>
      </c>
      <c r="G408" s="41">
        <f>SUM(G409:G411)</f>
        <v>3.92</v>
      </c>
      <c r="H408" s="42">
        <f>SUM(H409:H411)</f>
        <v>0</v>
      </c>
    </row>
    <row r="409" spans="1:8" ht="15.75" customHeight="1">
      <c r="A409" s="210"/>
      <c r="B409" s="196" t="s">
        <v>86</v>
      </c>
      <c r="C409" s="74">
        <v>54</v>
      </c>
      <c r="D409" s="74"/>
      <c r="E409" s="62">
        <f t="shared" si="22"/>
        <v>46</v>
      </c>
      <c r="F409" s="75">
        <v>2.484</v>
      </c>
      <c r="G409" s="75">
        <v>2.484</v>
      </c>
      <c r="H409" s="76"/>
    </row>
    <row r="410" spans="1:8" ht="15.75" customHeight="1">
      <c r="A410" s="391"/>
      <c r="B410" s="43" t="s">
        <v>88</v>
      </c>
      <c r="C410" s="30">
        <v>115</v>
      </c>
      <c r="D410" s="30"/>
      <c r="E410" s="31">
        <v>6.086956521739131</v>
      </c>
      <c r="F410" s="32">
        <v>0.7000000000000001</v>
      </c>
      <c r="G410" s="32">
        <v>0.7000000000000001</v>
      </c>
      <c r="H410" s="33">
        <v>0</v>
      </c>
    </row>
    <row r="411" spans="1:8" ht="15.75" customHeight="1">
      <c r="A411" s="209"/>
      <c r="B411" s="196" t="s">
        <v>89</v>
      </c>
      <c r="C411" s="74">
        <v>32</v>
      </c>
      <c r="D411" s="74"/>
      <c r="E411" s="31">
        <f t="shared" si="22"/>
        <v>23</v>
      </c>
      <c r="F411" s="75">
        <v>0.736</v>
      </c>
      <c r="G411" s="75">
        <v>0.736</v>
      </c>
      <c r="H411" s="76"/>
    </row>
    <row r="412" spans="1:8" ht="15.75" customHeight="1">
      <c r="A412" s="203">
        <v>8</v>
      </c>
      <c r="B412" s="48" t="s">
        <v>68</v>
      </c>
      <c r="C412" s="39">
        <f>SUM(C413:C414)</f>
        <v>158</v>
      </c>
      <c r="D412" s="39">
        <f>SUM(D413:D414)</f>
        <v>0</v>
      </c>
      <c r="E412" s="40">
        <f t="shared" si="22"/>
        <v>39.87341772151899</v>
      </c>
      <c r="F412" s="41">
        <f>SUM(F413:F414)</f>
        <v>6.300000000000001</v>
      </c>
      <c r="G412" s="41">
        <f>SUM(G413:G414)</f>
        <v>6.300000000000001</v>
      </c>
      <c r="H412" s="42">
        <f>SUM(H413:H414)</f>
        <v>0</v>
      </c>
    </row>
    <row r="413" spans="1:8" ht="15.75" customHeight="1">
      <c r="A413" s="208"/>
      <c r="B413" s="53" t="s">
        <v>86</v>
      </c>
      <c r="C413" s="54">
        <v>30</v>
      </c>
      <c r="D413" s="54"/>
      <c r="E413" s="55">
        <f t="shared" si="22"/>
        <v>56.06666666666667</v>
      </c>
      <c r="F413" s="56">
        <v>1.682</v>
      </c>
      <c r="G413" s="56">
        <v>1.682</v>
      </c>
      <c r="H413" s="57"/>
    </row>
    <row r="414" spans="1:8" ht="15.75" customHeight="1">
      <c r="A414" s="212"/>
      <c r="B414" s="59" t="s">
        <v>89</v>
      </c>
      <c r="C414" s="44">
        <v>128</v>
      </c>
      <c r="D414" s="44"/>
      <c r="E414" s="45">
        <f t="shared" si="22"/>
        <v>36.078125</v>
      </c>
      <c r="F414" s="46">
        <v>4.618</v>
      </c>
      <c r="G414" s="46">
        <v>4.618</v>
      </c>
      <c r="H414" s="47"/>
    </row>
    <row r="415" spans="1:8" ht="15.75" customHeight="1">
      <c r="A415" s="203">
        <v>9</v>
      </c>
      <c r="B415" s="48" t="s">
        <v>200</v>
      </c>
      <c r="C415" s="39">
        <f>SUM(C416:C416)</f>
        <v>55</v>
      </c>
      <c r="D415" s="39">
        <f>SUM(D416:D416)</f>
        <v>0</v>
      </c>
      <c r="E415" s="40">
        <f t="shared" si="22"/>
        <v>29.854545454545452</v>
      </c>
      <c r="F415" s="41">
        <f>SUM(F416:F416)</f>
        <v>1.642</v>
      </c>
      <c r="G415" s="41">
        <f>SUM(G416:G416)</f>
        <v>1.642</v>
      </c>
      <c r="H415" s="42">
        <f>SUM(H416:H416)</f>
        <v>0</v>
      </c>
    </row>
    <row r="416" spans="1:8" ht="15.75" customHeight="1">
      <c r="A416" s="208"/>
      <c r="B416" s="59" t="s">
        <v>88</v>
      </c>
      <c r="C416" s="54">
        <v>55</v>
      </c>
      <c r="D416" s="54"/>
      <c r="E416" s="55">
        <v>29.854545454545452</v>
      </c>
      <c r="F416" s="56">
        <v>1.642</v>
      </c>
      <c r="G416" s="56">
        <v>1.642</v>
      </c>
      <c r="H416" s="57">
        <v>0</v>
      </c>
    </row>
    <row r="417" spans="1:8" ht="15.75" customHeight="1">
      <c r="A417" s="203">
        <v>10</v>
      </c>
      <c r="B417" s="48" t="s">
        <v>19</v>
      </c>
      <c r="C417" s="39">
        <f>SUM(C418:C420)</f>
        <v>2335</v>
      </c>
      <c r="D417" s="39">
        <f>SUM(D418:D420)</f>
        <v>0</v>
      </c>
      <c r="E417" s="40">
        <f>F417/C417*1000</f>
        <v>52.86766595289079</v>
      </c>
      <c r="F417" s="41">
        <f>SUM(F418:F420)</f>
        <v>123.446</v>
      </c>
      <c r="G417" s="41">
        <f>SUM(G418:G420)</f>
        <v>57.727000000000004</v>
      </c>
      <c r="H417" s="42">
        <f>SUM(H418:H420)</f>
        <v>1</v>
      </c>
    </row>
    <row r="418" spans="1:8" ht="15.75" customHeight="1">
      <c r="A418" s="210"/>
      <c r="B418" s="196" t="s">
        <v>86</v>
      </c>
      <c r="C418" s="74">
        <v>155</v>
      </c>
      <c r="D418" s="74"/>
      <c r="E418" s="62">
        <f aca="true" t="shared" si="23" ref="E418:E426">F418/C418*1000</f>
        <v>2.32258064516129</v>
      </c>
      <c r="F418" s="75">
        <v>0.36</v>
      </c>
      <c r="G418" s="75">
        <v>0.36</v>
      </c>
      <c r="H418" s="76"/>
    </row>
    <row r="419" spans="1:8" ht="15.75" customHeight="1">
      <c r="A419" s="391"/>
      <c r="B419" s="43" t="s">
        <v>88</v>
      </c>
      <c r="C419" s="30">
        <v>223</v>
      </c>
      <c r="D419" s="30"/>
      <c r="E419" s="31">
        <f t="shared" si="23"/>
        <v>39.64125560538116</v>
      </c>
      <c r="F419" s="32">
        <v>8.84</v>
      </c>
      <c r="G419" s="32">
        <v>8.84</v>
      </c>
      <c r="H419" s="33">
        <v>0</v>
      </c>
    </row>
    <row r="420" spans="1:8" ht="15.75" customHeight="1">
      <c r="A420" s="395"/>
      <c r="B420" s="43" t="s">
        <v>89</v>
      </c>
      <c r="C420" s="30">
        <v>1957</v>
      </c>
      <c r="D420" s="30"/>
      <c r="E420" s="31">
        <f t="shared" si="23"/>
        <v>58.378129790495656</v>
      </c>
      <c r="F420" s="32">
        <v>114.246</v>
      </c>
      <c r="G420" s="32">
        <v>48.527</v>
      </c>
      <c r="H420" s="33">
        <v>1</v>
      </c>
    </row>
    <row r="421" spans="1:8" ht="15.75" customHeight="1">
      <c r="A421" s="203">
        <v>11</v>
      </c>
      <c r="B421" s="48" t="s">
        <v>20</v>
      </c>
      <c r="C421" s="39">
        <f>SUM(C422:C422)</f>
        <v>4075</v>
      </c>
      <c r="D421" s="39">
        <f>SUM(D422:D422)</f>
        <v>0</v>
      </c>
      <c r="E421" s="40">
        <f t="shared" si="23"/>
        <v>3.6809815950920246</v>
      </c>
      <c r="F421" s="41">
        <f>SUM(F422:F422)</f>
        <v>15</v>
      </c>
      <c r="G421" s="41">
        <f>SUM(G422:G422)</f>
        <v>15</v>
      </c>
      <c r="H421" s="42">
        <f>SUM(H422:H422)</f>
        <v>0</v>
      </c>
    </row>
    <row r="422" spans="1:8" ht="15.75" customHeight="1">
      <c r="A422" s="207"/>
      <c r="B422" s="59" t="s">
        <v>89</v>
      </c>
      <c r="C422" s="44">
        <v>4075</v>
      </c>
      <c r="D422" s="44"/>
      <c r="E422" s="45">
        <f t="shared" si="23"/>
        <v>3.6809815950920246</v>
      </c>
      <c r="F422" s="46">
        <v>15</v>
      </c>
      <c r="G422" s="46">
        <v>15</v>
      </c>
      <c r="H422" s="47"/>
    </row>
    <row r="423" spans="1:8" ht="15.75" customHeight="1">
      <c r="A423" s="203">
        <v>12</v>
      </c>
      <c r="B423" s="48" t="s">
        <v>148</v>
      </c>
      <c r="C423" s="39">
        <f>SUM(C424)</f>
        <v>290</v>
      </c>
      <c r="D423" s="39">
        <f>SUM(D424)</f>
        <v>0</v>
      </c>
      <c r="E423" s="40">
        <f t="shared" si="23"/>
        <v>13.541379310344826</v>
      </c>
      <c r="F423" s="41">
        <f>SUM(F424)</f>
        <v>3.927</v>
      </c>
      <c r="G423" s="41">
        <f>SUM(G424)</f>
        <v>3.927</v>
      </c>
      <c r="H423" s="42">
        <f>SUM(H424)</f>
        <v>0</v>
      </c>
    </row>
    <row r="424" spans="1:8" ht="15.75" customHeight="1">
      <c r="A424" s="207"/>
      <c r="B424" s="59" t="s">
        <v>86</v>
      </c>
      <c r="C424" s="44">
        <v>290</v>
      </c>
      <c r="D424" s="44"/>
      <c r="E424" s="45">
        <f t="shared" si="23"/>
        <v>13.541379310344826</v>
      </c>
      <c r="F424" s="46">
        <v>3.927</v>
      </c>
      <c r="G424" s="46">
        <v>3.927</v>
      </c>
      <c r="H424" s="47"/>
    </row>
    <row r="425" spans="1:8" s="64" customFormat="1" ht="15.75" customHeight="1">
      <c r="A425" s="203">
        <v>13</v>
      </c>
      <c r="B425" s="48" t="s">
        <v>47</v>
      </c>
      <c r="C425" s="39">
        <f>SUM(C426:C426)</f>
        <v>310</v>
      </c>
      <c r="D425" s="39">
        <f>SUM(D426:D426)</f>
        <v>0</v>
      </c>
      <c r="E425" s="40">
        <f t="shared" si="23"/>
        <v>30.967741935483872</v>
      </c>
      <c r="F425" s="41">
        <f>SUM(F426:F426)</f>
        <v>9.6</v>
      </c>
      <c r="G425" s="41">
        <f>SUM(G426:G426)</f>
        <v>9.6</v>
      </c>
      <c r="H425" s="42">
        <f>SUM(H426:H426)</f>
        <v>0</v>
      </c>
    </row>
    <row r="426" spans="1:8" ht="15.75" customHeight="1">
      <c r="A426" s="391"/>
      <c r="B426" s="43" t="s">
        <v>88</v>
      </c>
      <c r="C426" s="30">
        <v>310</v>
      </c>
      <c r="D426" s="30"/>
      <c r="E426" s="31">
        <f t="shared" si="23"/>
        <v>30.967741935483872</v>
      </c>
      <c r="F426" s="32">
        <v>9.6</v>
      </c>
      <c r="G426" s="32">
        <v>9.6</v>
      </c>
      <c r="H426" s="33">
        <v>0</v>
      </c>
    </row>
    <row r="427" spans="1:15" ht="15.75" customHeight="1">
      <c r="A427" s="236" t="s">
        <v>169</v>
      </c>
      <c r="B427" s="237" t="s">
        <v>104</v>
      </c>
      <c r="C427" s="238">
        <f>C395+C397+C399+C401+C403+C406+C408+C412+C415+C417+C421+C423+C425</f>
        <v>15456</v>
      </c>
      <c r="D427" s="238"/>
      <c r="E427" s="238"/>
      <c r="F427" s="238">
        <f>F395+F397+F399+F401+F403+F406+F408+F412+F415+F417+F421+F423+F425</f>
        <v>328.33900000000006</v>
      </c>
      <c r="G427" s="238">
        <f>G395+G397+G399+G401+G403+G406+G408+G412+G415+G417+G421+G423+G425</f>
        <v>261.17600000000004</v>
      </c>
      <c r="H427" s="337">
        <f>H395+H397+H399+H401+H403+H406+H408+H412+H415+H417+H421+H423+H425</f>
        <v>1.154</v>
      </c>
      <c r="J427" s="94"/>
      <c r="K427" s="94"/>
      <c r="L427" s="94"/>
      <c r="M427" s="94"/>
      <c r="N427" s="94"/>
      <c r="O427" s="94"/>
    </row>
    <row r="428" spans="1:8" ht="15.75" customHeight="1">
      <c r="A428" s="394"/>
      <c r="B428" s="65" t="s">
        <v>51</v>
      </c>
      <c r="C428" s="66"/>
      <c r="D428" s="66"/>
      <c r="E428" s="69"/>
      <c r="F428" s="67"/>
      <c r="G428" s="67"/>
      <c r="H428" s="68"/>
    </row>
    <row r="429" spans="1:8" ht="15.75" customHeight="1">
      <c r="A429" s="203">
        <v>1</v>
      </c>
      <c r="B429" s="48" t="s">
        <v>110</v>
      </c>
      <c r="C429" s="39">
        <f>SUM(C430:C431)</f>
        <v>166</v>
      </c>
      <c r="D429" s="39">
        <f>SUM(D430:D431)</f>
        <v>0</v>
      </c>
      <c r="E429" s="71">
        <f>F429/C429*1000</f>
        <v>39.036144578313255</v>
      </c>
      <c r="F429" s="41">
        <f>SUM(F430:F431)</f>
        <v>6.48</v>
      </c>
      <c r="G429" s="41">
        <f>SUM(G430:G431)</f>
        <v>6.48</v>
      </c>
      <c r="H429" s="42">
        <f>SUM(H430:H431)</f>
        <v>0</v>
      </c>
    </row>
    <row r="430" spans="1:8" ht="15.75" customHeight="1">
      <c r="A430" s="208"/>
      <c r="B430" s="53" t="s">
        <v>120</v>
      </c>
      <c r="C430" s="54">
        <v>36</v>
      </c>
      <c r="D430" s="54">
        <v>0</v>
      </c>
      <c r="E430" s="474">
        <f>F430/C430*1000</f>
        <v>55</v>
      </c>
      <c r="F430" s="56">
        <v>1.98</v>
      </c>
      <c r="G430" s="56">
        <v>1.98</v>
      </c>
      <c r="H430" s="57">
        <v>0</v>
      </c>
    </row>
    <row r="431" spans="1:8" ht="15.75" customHeight="1">
      <c r="A431" s="207"/>
      <c r="B431" s="59" t="s">
        <v>152</v>
      </c>
      <c r="C431" s="44">
        <v>130</v>
      </c>
      <c r="D431" s="44"/>
      <c r="E431" s="45">
        <f>F431/C431*1000</f>
        <v>34.61538461538462</v>
      </c>
      <c r="F431" s="46">
        <v>4.5</v>
      </c>
      <c r="G431" s="46">
        <v>4.5</v>
      </c>
      <c r="H431" s="47"/>
    </row>
    <row r="432" spans="1:8" ht="15.75" customHeight="1">
      <c r="A432" s="209">
        <v>2</v>
      </c>
      <c r="B432" s="60" t="s">
        <v>116</v>
      </c>
      <c r="C432" s="61">
        <f>SUM(C433:C433)</f>
        <v>120</v>
      </c>
      <c r="D432" s="61">
        <f>SUM(D433:D433)</f>
        <v>0</v>
      </c>
      <c r="E432" s="70">
        <f aca="true" t="shared" si="24" ref="E432:E448">F432/C432*1000</f>
        <v>6</v>
      </c>
      <c r="F432" s="72">
        <f>SUM(F433:F433)</f>
        <v>0.72</v>
      </c>
      <c r="G432" s="72">
        <f>SUM(G433:G433)</f>
        <v>0.72</v>
      </c>
      <c r="H432" s="73">
        <f>SUM(H433:H433)</f>
        <v>0</v>
      </c>
    </row>
    <row r="433" spans="1:8" ht="15.75" customHeight="1">
      <c r="A433" s="210"/>
      <c r="B433" s="196" t="s">
        <v>86</v>
      </c>
      <c r="C433" s="74">
        <v>120</v>
      </c>
      <c r="D433" s="74"/>
      <c r="E433" s="62">
        <f t="shared" si="24"/>
        <v>6</v>
      </c>
      <c r="F433" s="75">
        <v>0.72</v>
      </c>
      <c r="G433" s="75">
        <v>0.72</v>
      </c>
      <c r="H433" s="76"/>
    </row>
    <row r="434" spans="1:8" s="64" customFormat="1" ht="15.75" customHeight="1">
      <c r="A434" s="203">
        <v>3</v>
      </c>
      <c r="B434" s="38" t="s">
        <v>32</v>
      </c>
      <c r="C434" s="39">
        <f>SUM(C435:C435)</f>
        <v>800</v>
      </c>
      <c r="D434" s="39">
        <f>SUM(D435:D435)</f>
        <v>0</v>
      </c>
      <c r="E434" s="40">
        <f t="shared" si="24"/>
        <v>11.399999999999999</v>
      </c>
      <c r="F434" s="41">
        <f>SUM(F435:F435)</f>
        <v>9.12</v>
      </c>
      <c r="G434" s="41">
        <f>SUM(G435:G435)</f>
        <v>9.12</v>
      </c>
      <c r="H434" s="42">
        <f>SUM(H435:H435)</f>
        <v>0</v>
      </c>
    </row>
    <row r="435" spans="1:8" ht="15.75" customHeight="1">
      <c r="A435" s="207"/>
      <c r="B435" s="49" t="s">
        <v>96</v>
      </c>
      <c r="C435" s="44">
        <v>800</v>
      </c>
      <c r="D435" s="44"/>
      <c r="E435" s="45">
        <f t="shared" si="24"/>
        <v>11.399999999999999</v>
      </c>
      <c r="F435" s="46">
        <v>9.12</v>
      </c>
      <c r="G435" s="46">
        <v>9.12</v>
      </c>
      <c r="H435" s="47"/>
    </row>
    <row r="436" spans="1:8" ht="15.75" customHeight="1">
      <c r="A436" s="209">
        <v>4</v>
      </c>
      <c r="B436" s="60" t="s">
        <v>22</v>
      </c>
      <c r="C436" s="61">
        <f>SUM(C437:C439)</f>
        <v>2812</v>
      </c>
      <c r="D436" s="61">
        <f>SUM(D437:D439)</f>
        <v>0</v>
      </c>
      <c r="E436" s="62">
        <f t="shared" si="24"/>
        <v>9.017780938833571</v>
      </c>
      <c r="F436" s="72">
        <f>SUM(F437:F439)</f>
        <v>25.358</v>
      </c>
      <c r="G436" s="72">
        <f>SUM(G437:G439)</f>
        <v>20.11</v>
      </c>
      <c r="H436" s="73">
        <f>SUM(H437:H439)</f>
        <v>0</v>
      </c>
    </row>
    <row r="437" spans="1:8" ht="15.75" customHeight="1">
      <c r="A437" s="391"/>
      <c r="B437" s="43" t="s">
        <v>87</v>
      </c>
      <c r="C437" s="30">
        <v>1560</v>
      </c>
      <c r="D437" s="30"/>
      <c r="E437" s="31">
        <f t="shared" si="24"/>
        <v>3.364102564102564</v>
      </c>
      <c r="F437" s="32">
        <v>5.248</v>
      </c>
      <c r="G437" s="32"/>
      <c r="H437" s="33"/>
    </row>
    <row r="438" spans="1:8" ht="15.75" customHeight="1">
      <c r="A438" s="391"/>
      <c r="B438" s="43" t="s">
        <v>96</v>
      </c>
      <c r="C438" s="30">
        <v>1170</v>
      </c>
      <c r="D438" s="30"/>
      <c r="E438" s="31">
        <f>F438/C438*1000</f>
        <v>15.649572649572649</v>
      </c>
      <c r="F438" s="32">
        <v>18.31</v>
      </c>
      <c r="G438" s="32">
        <v>18.31</v>
      </c>
      <c r="H438" s="33"/>
    </row>
    <row r="439" spans="1:8" ht="15.75" customHeight="1">
      <c r="A439" s="395"/>
      <c r="B439" s="43" t="s">
        <v>88</v>
      </c>
      <c r="C439" s="30">
        <v>82</v>
      </c>
      <c r="D439" s="30">
        <v>0</v>
      </c>
      <c r="E439" s="31">
        <f>F439/C439*1000</f>
        <v>21.951219512195124</v>
      </c>
      <c r="F439" s="32">
        <v>1.8</v>
      </c>
      <c r="G439" s="32">
        <v>1.8</v>
      </c>
      <c r="H439" s="33">
        <v>0</v>
      </c>
    </row>
    <row r="440" spans="1:8" s="64" customFormat="1" ht="15.75" customHeight="1">
      <c r="A440" s="203">
        <v>5</v>
      </c>
      <c r="B440" s="48" t="s">
        <v>57</v>
      </c>
      <c r="C440" s="39">
        <f>SUM(C441:C441)</f>
        <v>387</v>
      </c>
      <c r="D440" s="39">
        <f>SUM(D441:D441)</f>
        <v>0</v>
      </c>
      <c r="E440" s="40">
        <f t="shared" si="24"/>
        <v>15.245478036175712</v>
      </c>
      <c r="F440" s="41">
        <f>SUM(F441:F441)</f>
        <v>5.9</v>
      </c>
      <c r="G440" s="41">
        <f>SUM(G441:G441)</f>
        <v>5.9</v>
      </c>
      <c r="H440" s="42">
        <f>SUM(H441:H441)</f>
        <v>0</v>
      </c>
    </row>
    <row r="441" spans="1:8" ht="15.75" customHeight="1">
      <c r="A441" s="207"/>
      <c r="B441" s="59" t="s">
        <v>96</v>
      </c>
      <c r="C441" s="44">
        <v>387</v>
      </c>
      <c r="D441" s="44"/>
      <c r="E441" s="45">
        <f t="shared" si="24"/>
        <v>15.245478036175712</v>
      </c>
      <c r="F441" s="46">
        <v>5.9</v>
      </c>
      <c r="G441" s="46">
        <v>5.9</v>
      </c>
      <c r="H441" s="47"/>
    </row>
    <row r="442" spans="1:8" ht="15.75" customHeight="1">
      <c r="A442" s="209">
        <v>6</v>
      </c>
      <c r="B442" s="60" t="s">
        <v>34</v>
      </c>
      <c r="C442" s="61">
        <f>SUM(C443:C444)</f>
        <v>285</v>
      </c>
      <c r="D442" s="61">
        <f>SUM(D443:D444)</f>
        <v>0</v>
      </c>
      <c r="E442" s="70">
        <f t="shared" si="24"/>
        <v>6.52280701754386</v>
      </c>
      <c r="F442" s="72">
        <f>SUM(F443:F444)</f>
        <v>1.859</v>
      </c>
      <c r="G442" s="72">
        <f>SUM(G443:G444)</f>
        <v>0.909</v>
      </c>
      <c r="H442" s="73">
        <f>SUM(H443:H444)</f>
        <v>0.95</v>
      </c>
    </row>
    <row r="443" spans="1:8" ht="15.75" customHeight="1">
      <c r="A443" s="396"/>
      <c r="B443" s="51" t="s">
        <v>89</v>
      </c>
      <c r="C443" s="35">
        <v>80</v>
      </c>
      <c r="D443" s="35"/>
      <c r="E443" s="52">
        <f t="shared" si="24"/>
        <v>11</v>
      </c>
      <c r="F443" s="36">
        <v>0.88</v>
      </c>
      <c r="G443" s="36">
        <v>0.88</v>
      </c>
      <c r="H443" s="37"/>
    </row>
    <row r="444" spans="1:8" ht="15.75" customHeight="1">
      <c r="A444" s="207"/>
      <c r="B444" s="59" t="s">
        <v>88</v>
      </c>
      <c r="C444" s="44">
        <v>205</v>
      </c>
      <c r="D444" s="44">
        <v>0</v>
      </c>
      <c r="E444" s="45">
        <f t="shared" si="24"/>
        <v>4.775609756097561</v>
      </c>
      <c r="F444" s="46">
        <v>0.979</v>
      </c>
      <c r="G444" s="46">
        <v>0.029</v>
      </c>
      <c r="H444" s="47">
        <v>0.95</v>
      </c>
    </row>
    <row r="445" spans="1:8" ht="15.75" customHeight="1">
      <c r="A445" s="209">
        <v>7</v>
      </c>
      <c r="B445" s="60" t="s">
        <v>23</v>
      </c>
      <c r="C445" s="61">
        <f>SUM(C446:C446)</f>
        <v>108</v>
      </c>
      <c r="D445" s="61">
        <f>SUM(D446:D446)</f>
        <v>0</v>
      </c>
      <c r="E445" s="70">
        <f t="shared" si="24"/>
        <v>3.888888888888889</v>
      </c>
      <c r="F445" s="72">
        <f>SUM(F446:F446)</f>
        <v>0.42</v>
      </c>
      <c r="G445" s="72">
        <f>SUM(G446:G446)</f>
        <v>0.417</v>
      </c>
      <c r="H445" s="73">
        <f>SUM(H446:H446)</f>
        <v>0</v>
      </c>
    </row>
    <row r="446" spans="1:8" ht="15.75" customHeight="1">
      <c r="A446" s="208"/>
      <c r="B446" s="53" t="s">
        <v>86</v>
      </c>
      <c r="C446" s="54">
        <v>108</v>
      </c>
      <c r="D446" s="54"/>
      <c r="E446" s="55">
        <f t="shared" si="24"/>
        <v>3.888888888888889</v>
      </c>
      <c r="F446" s="56">
        <v>0.42</v>
      </c>
      <c r="G446" s="56">
        <v>0.417</v>
      </c>
      <c r="H446" s="57"/>
    </row>
    <row r="447" spans="1:8" ht="15.75" customHeight="1">
      <c r="A447" s="203">
        <v>8</v>
      </c>
      <c r="B447" s="186" t="s">
        <v>77</v>
      </c>
      <c r="C447" s="187">
        <f>SUM(C448:C448)</f>
        <v>24</v>
      </c>
      <c r="D447" s="187">
        <f>SUM(D448:D448)</f>
        <v>0</v>
      </c>
      <c r="E447" s="58">
        <f t="shared" si="24"/>
        <v>83.33333333333333</v>
      </c>
      <c r="F447" s="41">
        <f>SUM(F448:F448)</f>
        <v>2</v>
      </c>
      <c r="G447" s="41">
        <f>SUM(G448:G448)</f>
        <v>2</v>
      </c>
      <c r="H447" s="42">
        <f>SUM(H448:H448)</f>
        <v>0</v>
      </c>
    </row>
    <row r="448" spans="1:8" ht="15.75" customHeight="1">
      <c r="A448" s="212"/>
      <c r="B448" s="189" t="s">
        <v>88</v>
      </c>
      <c r="C448" s="190">
        <v>24</v>
      </c>
      <c r="D448" s="190">
        <v>0</v>
      </c>
      <c r="E448" s="45">
        <f t="shared" si="24"/>
        <v>83.33333333333333</v>
      </c>
      <c r="F448" s="46">
        <v>2</v>
      </c>
      <c r="G448" s="46">
        <v>2</v>
      </c>
      <c r="H448" s="47">
        <v>0</v>
      </c>
    </row>
    <row r="449" spans="1:8" ht="15.75" customHeight="1">
      <c r="A449" s="209">
        <v>9</v>
      </c>
      <c r="B449" s="60" t="s">
        <v>39</v>
      </c>
      <c r="C449" s="61">
        <f>SUM(C450:C450)</f>
        <v>325</v>
      </c>
      <c r="D449" s="61">
        <f>SUM(D450:D450)</f>
        <v>0</v>
      </c>
      <c r="E449" s="202">
        <f aca="true" t="shared" si="25" ref="E449:E459">F449/C449*1000</f>
        <v>5</v>
      </c>
      <c r="F449" s="72">
        <f>SUM(F450:F450)</f>
        <v>1.625</v>
      </c>
      <c r="G449" s="72">
        <f>SUM(G450:G450)</f>
        <v>1.625</v>
      </c>
      <c r="H449" s="73">
        <f>SUM(H450:H450)</f>
        <v>0</v>
      </c>
    </row>
    <row r="450" spans="1:8" ht="15.75" customHeight="1">
      <c r="A450" s="207"/>
      <c r="B450" s="59" t="s">
        <v>89</v>
      </c>
      <c r="C450" s="44">
        <v>325</v>
      </c>
      <c r="D450" s="44"/>
      <c r="E450" s="77">
        <f t="shared" si="25"/>
        <v>5</v>
      </c>
      <c r="F450" s="46">
        <v>1.625</v>
      </c>
      <c r="G450" s="46">
        <v>1.625</v>
      </c>
      <c r="H450" s="47"/>
    </row>
    <row r="451" spans="1:8" ht="15.75" customHeight="1">
      <c r="A451" s="203">
        <v>10</v>
      </c>
      <c r="B451" s="48" t="s">
        <v>26</v>
      </c>
      <c r="C451" s="39">
        <f>SUM(C452)</f>
        <v>210</v>
      </c>
      <c r="D451" s="39">
        <f>SUM(D452)</f>
        <v>0</v>
      </c>
      <c r="E451" s="40">
        <f t="shared" si="25"/>
        <v>4.480952380952381</v>
      </c>
      <c r="F451" s="41">
        <f>SUM(F452)</f>
        <v>0.941</v>
      </c>
      <c r="G451" s="41">
        <f>SUM(G452)</f>
        <v>0.941</v>
      </c>
      <c r="H451" s="42">
        <f>SUM(H452)</f>
        <v>0</v>
      </c>
    </row>
    <row r="452" spans="1:8" ht="15.75" customHeight="1">
      <c r="A452" s="207"/>
      <c r="B452" s="59" t="s">
        <v>86</v>
      </c>
      <c r="C452" s="44">
        <v>210</v>
      </c>
      <c r="D452" s="44"/>
      <c r="E452" s="45">
        <f t="shared" si="25"/>
        <v>4.480952380952381</v>
      </c>
      <c r="F452" s="46">
        <v>0.941</v>
      </c>
      <c r="G452" s="46">
        <v>0.941</v>
      </c>
      <c r="H452" s="47"/>
    </row>
    <row r="453" spans="1:8" ht="15.75" customHeight="1">
      <c r="A453" s="209">
        <v>11</v>
      </c>
      <c r="B453" s="60" t="s">
        <v>97</v>
      </c>
      <c r="C453" s="61">
        <f>SUM(C454:C455)</f>
        <v>880</v>
      </c>
      <c r="D453" s="61">
        <f>SUM(D454:D455)</f>
        <v>0</v>
      </c>
      <c r="E453" s="70">
        <f t="shared" si="25"/>
        <v>23.00227272727273</v>
      </c>
      <c r="F453" s="72">
        <f>SUM(F454:F455)</f>
        <v>20.242</v>
      </c>
      <c r="G453" s="72">
        <f>SUM(G454:G455)</f>
        <v>20.242</v>
      </c>
      <c r="H453" s="73">
        <f>SUM(H454:H455)</f>
        <v>0</v>
      </c>
    </row>
    <row r="454" spans="1:8" ht="15.75" customHeight="1">
      <c r="A454" s="210"/>
      <c r="B454" s="196" t="s">
        <v>86</v>
      </c>
      <c r="C454" s="74">
        <v>620</v>
      </c>
      <c r="D454" s="74"/>
      <c r="E454" s="62">
        <f t="shared" si="25"/>
        <v>29.380645161290325</v>
      </c>
      <c r="F454" s="75">
        <v>18.216</v>
      </c>
      <c r="G454" s="75">
        <v>18.216</v>
      </c>
      <c r="H454" s="76"/>
    </row>
    <row r="455" spans="1:8" ht="15.75" customHeight="1">
      <c r="A455" s="207"/>
      <c r="B455" s="59" t="s">
        <v>87</v>
      </c>
      <c r="C455" s="44">
        <v>260</v>
      </c>
      <c r="D455" s="44"/>
      <c r="E455" s="45">
        <f t="shared" si="25"/>
        <v>7.792307692307691</v>
      </c>
      <c r="F455" s="46">
        <v>2.026</v>
      </c>
      <c r="G455" s="46">
        <v>2.026</v>
      </c>
      <c r="H455" s="47"/>
    </row>
    <row r="456" spans="1:8" ht="15.75" customHeight="1">
      <c r="A456" s="203">
        <v>12</v>
      </c>
      <c r="B456" s="186" t="s">
        <v>58</v>
      </c>
      <c r="C456" s="187">
        <f>SUM(C457:C457)</f>
        <v>150</v>
      </c>
      <c r="D456" s="187">
        <f>SUM(D457:D457)</f>
        <v>0</v>
      </c>
      <c r="E456" s="58">
        <f t="shared" si="25"/>
        <v>52.82666666666667</v>
      </c>
      <c r="F456" s="41">
        <f>SUM(F457:F457)</f>
        <v>7.924</v>
      </c>
      <c r="G456" s="41">
        <f>SUM(G457:G457)</f>
        <v>7.924</v>
      </c>
      <c r="H456" s="42">
        <f>SUM(H457:H457)</f>
        <v>0</v>
      </c>
    </row>
    <row r="457" spans="1:8" ht="15.75" customHeight="1">
      <c r="A457" s="212"/>
      <c r="B457" s="189" t="s">
        <v>88</v>
      </c>
      <c r="C457" s="190">
        <v>150</v>
      </c>
      <c r="D457" s="190">
        <v>0</v>
      </c>
      <c r="E457" s="45">
        <f t="shared" si="25"/>
        <v>52.82666666666667</v>
      </c>
      <c r="F457" s="46">
        <v>7.924</v>
      </c>
      <c r="G457" s="46">
        <v>7.924</v>
      </c>
      <c r="H457" s="47">
        <v>0</v>
      </c>
    </row>
    <row r="458" spans="1:8" ht="15.75" customHeight="1">
      <c r="A458" s="209">
        <v>13</v>
      </c>
      <c r="B458" s="60" t="s">
        <v>38</v>
      </c>
      <c r="C458" s="61">
        <f>SUM(C459:C459)</f>
        <v>960</v>
      </c>
      <c r="D458" s="61">
        <f>SUM(D459:D459)</f>
        <v>0</v>
      </c>
      <c r="E458" s="70">
        <f t="shared" si="25"/>
        <v>25.939583333333335</v>
      </c>
      <c r="F458" s="72">
        <f>SUM(F459:F459)</f>
        <v>24.902</v>
      </c>
      <c r="G458" s="72">
        <f>SUM(G459:G459)</f>
        <v>20</v>
      </c>
      <c r="H458" s="73">
        <f>SUM(H459:H459)</f>
        <v>4.902</v>
      </c>
    </row>
    <row r="459" spans="1:8" ht="15.75" customHeight="1">
      <c r="A459" s="332"/>
      <c r="B459" s="333" t="s">
        <v>86</v>
      </c>
      <c r="C459" s="334">
        <v>960</v>
      </c>
      <c r="D459" s="334"/>
      <c r="E459" s="31">
        <f t="shared" si="25"/>
        <v>25.939583333333335</v>
      </c>
      <c r="F459" s="334">
        <v>24.902</v>
      </c>
      <c r="G459" s="334">
        <v>20</v>
      </c>
      <c r="H459" s="335">
        <v>4.902</v>
      </c>
    </row>
    <row r="460" spans="1:8" ht="15.75" customHeight="1">
      <c r="A460" s="248" t="s">
        <v>158</v>
      </c>
      <c r="B460" s="249" t="s">
        <v>106</v>
      </c>
      <c r="C460" s="251">
        <f>C429+C432+C434+C436+C440+C442+C445+C447+C449+C453+C458+C451+C456</f>
        <v>7227</v>
      </c>
      <c r="D460" s="251"/>
      <c r="E460" s="251"/>
      <c r="F460" s="250">
        <f>F429+F432+F434+F436+F440+F442+F445+F447+F449+F453+F458+F451+F456</f>
        <v>107.49100000000001</v>
      </c>
      <c r="G460" s="250">
        <f>G429+G432+G434+G436+G440+G442+G445+G447+G449+G453+G458+G451+G456</f>
        <v>96.388</v>
      </c>
      <c r="H460" s="308">
        <f>H429+H432+H434+H436+H440+H442+H445+H447+H449+H453+H458+H451+H456</f>
        <v>5.852</v>
      </c>
    </row>
    <row r="461" spans="1:8" ht="15.75" customHeight="1">
      <c r="A461" s="394"/>
      <c r="B461" s="65" t="s">
        <v>48</v>
      </c>
      <c r="C461" s="66"/>
      <c r="D461" s="66"/>
      <c r="E461" s="69"/>
      <c r="F461" s="67"/>
      <c r="G461" s="67"/>
      <c r="H461" s="68"/>
    </row>
    <row r="462" spans="1:8" ht="15.75" customHeight="1">
      <c r="A462" s="203">
        <v>1</v>
      </c>
      <c r="B462" s="48" t="s">
        <v>125</v>
      </c>
      <c r="C462" s="39">
        <f>SUM(C463:C463)</f>
        <v>0</v>
      </c>
      <c r="D462" s="39">
        <f>SUM(D463:D463)</f>
        <v>0</v>
      </c>
      <c r="E462" s="40" t="e">
        <f aca="true" t="shared" si="26" ref="E462:E468">F462/C462*1000</f>
        <v>#DIV/0!</v>
      </c>
      <c r="F462" s="41">
        <f>SUM(F463:F463)</f>
        <v>52.8</v>
      </c>
      <c r="G462" s="41">
        <f>SUM(G463:G463)</f>
        <v>52.8</v>
      </c>
      <c r="H462" s="42">
        <f>SUM(H463:H463)</f>
        <v>0</v>
      </c>
    </row>
    <row r="463" spans="1:8" ht="15.75" customHeight="1">
      <c r="A463" s="207"/>
      <c r="B463" s="59" t="s">
        <v>88</v>
      </c>
      <c r="C463" s="44"/>
      <c r="D463" s="44"/>
      <c r="E463" s="45" t="e">
        <f t="shared" si="26"/>
        <v>#DIV/0!</v>
      </c>
      <c r="F463" s="46">
        <v>52.8</v>
      </c>
      <c r="G463" s="46">
        <v>52.8</v>
      </c>
      <c r="H463" s="47">
        <v>0</v>
      </c>
    </row>
    <row r="464" spans="1:8" ht="15.75" customHeight="1">
      <c r="A464" s="209">
        <v>2</v>
      </c>
      <c r="B464" s="60" t="s">
        <v>67</v>
      </c>
      <c r="C464" s="61">
        <f>SUM(C465)</f>
        <v>579</v>
      </c>
      <c r="D464" s="61">
        <f>SUM(D465)</f>
        <v>0</v>
      </c>
      <c r="E464" s="70">
        <f t="shared" si="26"/>
        <v>9.455958549222798</v>
      </c>
      <c r="F464" s="72">
        <f>SUM(F465)</f>
        <v>5.475</v>
      </c>
      <c r="G464" s="72">
        <f>SUM(G465)</f>
        <v>5.475</v>
      </c>
      <c r="H464" s="73">
        <f>SUM(H465)</f>
        <v>0</v>
      </c>
    </row>
    <row r="465" spans="1:8" ht="15.75" customHeight="1">
      <c r="A465" s="207"/>
      <c r="B465" s="59" t="s">
        <v>89</v>
      </c>
      <c r="C465" s="44">
        <v>579</v>
      </c>
      <c r="D465" s="44"/>
      <c r="E465" s="45">
        <f t="shared" si="26"/>
        <v>9.455958549222798</v>
      </c>
      <c r="F465" s="46">
        <v>5.475</v>
      </c>
      <c r="G465" s="46">
        <v>5.475</v>
      </c>
      <c r="H465" s="47"/>
    </row>
    <row r="466" spans="1:8" ht="15.75" customHeight="1">
      <c r="A466" s="203">
        <v>3</v>
      </c>
      <c r="B466" s="48" t="s">
        <v>59</v>
      </c>
      <c r="C466" s="39">
        <f>SUM(C467:C468)</f>
        <v>90</v>
      </c>
      <c r="D466" s="39">
        <f>SUM(D468:D468)</f>
        <v>0</v>
      </c>
      <c r="E466" s="40">
        <f t="shared" si="26"/>
        <v>49.87777777777778</v>
      </c>
      <c r="F466" s="41">
        <f>SUM(F467:F468)</f>
        <v>4.489</v>
      </c>
      <c r="G466" s="41">
        <f>SUM(G467:G468)</f>
        <v>4.489</v>
      </c>
      <c r="H466" s="42">
        <f>SUM(H467:H468)</f>
        <v>0</v>
      </c>
    </row>
    <row r="467" spans="1:8" ht="15.75" customHeight="1">
      <c r="A467" s="208"/>
      <c r="B467" s="53" t="s">
        <v>88</v>
      </c>
      <c r="C467" s="54"/>
      <c r="D467" s="54"/>
      <c r="E467" s="55"/>
      <c r="F467" s="56">
        <v>0.115</v>
      </c>
      <c r="G467" s="56">
        <v>0.115</v>
      </c>
      <c r="H467" s="57"/>
    </row>
    <row r="468" spans="1:8" ht="15.75" customHeight="1">
      <c r="A468" s="207"/>
      <c r="B468" s="59" t="s">
        <v>89</v>
      </c>
      <c r="C468" s="44">
        <v>90</v>
      </c>
      <c r="D468" s="44"/>
      <c r="E468" s="45">
        <f t="shared" si="26"/>
        <v>48.599999999999994</v>
      </c>
      <c r="F468" s="46">
        <v>4.374</v>
      </c>
      <c r="G468" s="46">
        <v>4.374</v>
      </c>
      <c r="H468" s="47"/>
    </row>
    <row r="469" spans="1:8" ht="15.75" customHeight="1">
      <c r="A469" s="209">
        <v>4</v>
      </c>
      <c r="B469" s="60" t="s">
        <v>8</v>
      </c>
      <c r="C469" s="61">
        <f>SUM(C470:C471)</f>
        <v>108</v>
      </c>
      <c r="D469" s="61">
        <f>SUM(D471:D471)</f>
        <v>0</v>
      </c>
      <c r="E469" s="70">
        <f>F469/C469*1000</f>
        <v>93.16666666666666</v>
      </c>
      <c r="F469" s="72">
        <f>SUM(F470:F471)</f>
        <v>10.062</v>
      </c>
      <c r="G469" s="72">
        <f>SUM(G470:G471)</f>
        <v>10.062</v>
      </c>
      <c r="H469" s="73">
        <f>SUM(H470:H471)</f>
        <v>0</v>
      </c>
    </row>
    <row r="470" spans="1:8" ht="15.75" customHeight="1">
      <c r="A470" s="208"/>
      <c r="B470" s="53" t="s">
        <v>88</v>
      </c>
      <c r="C470" s="54">
        <v>6</v>
      </c>
      <c r="D470" s="54">
        <v>0</v>
      </c>
      <c r="E470" s="55">
        <f>F470/C470*1000</f>
        <v>27.833333333333336</v>
      </c>
      <c r="F470" s="56">
        <v>0.167</v>
      </c>
      <c r="G470" s="56">
        <v>0.167</v>
      </c>
      <c r="H470" s="57"/>
    </row>
    <row r="471" spans="1:8" ht="15.75" customHeight="1">
      <c r="A471" s="207"/>
      <c r="B471" s="59" t="s">
        <v>89</v>
      </c>
      <c r="C471" s="44">
        <v>102</v>
      </c>
      <c r="D471" s="44"/>
      <c r="E471" s="45">
        <f>F471/C471*1000</f>
        <v>97.00980392156862</v>
      </c>
      <c r="F471" s="46">
        <v>9.895</v>
      </c>
      <c r="G471" s="46">
        <v>9.895</v>
      </c>
      <c r="H471" s="47"/>
    </row>
    <row r="472" spans="1:8" ht="15.75" customHeight="1" thickBot="1">
      <c r="A472" s="239" t="s">
        <v>158</v>
      </c>
      <c r="B472" s="240" t="s">
        <v>105</v>
      </c>
      <c r="C472" s="380">
        <f>C462+C464+C466+C469</f>
        <v>777</v>
      </c>
      <c r="D472" s="380"/>
      <c r="E472" s="241"/>
      <c r="F472" s="380">
        <f>F462+F464+F466+F469</f>
        <v>72.826</v>
      </c>
      <c r="G472" s="380">
        <f>G462+G464+G466+G469</f>
        <v>72.826</v>
      </c>
      <c r="H472" s="381">
        <f>H462+H464+H466+H469</f>
        <v>0</v>
      </c>
    </row>
    <row r="473" spans="1:8" ht="15.75" customHeight="1" thickBot="1">
      <c r="A473" s="213" t="s">
        <v>43</v>
      </c>
      <c r="B473" s="192" t="s">
        <v>11</v>
      </c>
      <c r="C473" s="193">
        <f>C472+C460+C427</f>
        <v>23460</v>
      </c>
      <c r="D473" s="193">
        <f>D472+D460+D427</f>
        <v>0</v>
      </c>
      <c r="E473" s="194"/>
      <c r="F473" s="198">
        <f>F472+F460+F427</f>
        <v>508.65600000000006</v>
      </c>
      <c r="G473" s="198">
        <f>G472+G460+G427</f>
        <v>430.39000000000004</v>
      </c>
      <c r="H473" s="199">
        <f>H472+H460+H427</f>
        <v>7.006</v>
      </c>
    </row>
    <row r="474" spans="1:8" ht="15.75" customHeight="1">
      <c r="A474" s="393" t="s">
        <v>44</v>
      </c>
      <c r="B474" s="16" t="s">
        <v>16</v>
      </c>
      <c r="C474" s="17"/>
      <c r="D474" s="17"/>
      <c r="E474" s="17"/>
      <c r="F474" s="18"/>
      <c r="G474" s="18"/>
      <c r="H474" s="19"/>
    </row>
    <row r="475" spans="1:8" ht="15.75" customHeight="1">
      <c r="A475" s="205"/>
      <c r="B475" s="20" t="s">
        <v>50</v>
      </c>
      <c r="C475" s="21"/>
      <c r="D475" s="21"/>
      <c r="E475" s="21"/>
      <c r="F475" s="22"/>
      <c r="G475" s="22"/>
      <c r="H475" s="23"/>
    </row>
    <row r="476" spans="1:8" ht="15.75" customHeight="1">
      <c r="A476" s="206">
        <v>1</v>
      </c>
      <c r="B476" s="24" t="s">
        <v>27</v>
      </c>
      <c r="C476" s="25">
        <f>SUM(C477:C477)</f>
        <v>440</v>
      </c>
      <c r="D476" s="25">
        <f>SUM(D477:D477)</f>
        <v>0</v>
      </c>
      <c r="E476" s="26">
        <f aca="true" t="shared" si="27" ref="E476:E482">F476/C476*1000</f>
        <v>32.840909090909086</v>
      </c>
      <c r="F476" s="27">
        <f>SUM(F477:F477)</f>
        <v>14.45</v>
      </c>
      <c r="G476" s="27">
        <f>SUM(G477:G477)</f>
        <v>3.45</v>
      </c>
      <c r="H476" s="28">
        <f>SUM(H477:H477)</f>
        <v>0</v>
      </c>
    </row>
    <row r="477" spans="1:8" ht="15.75" customHeight="1">
      <c r="A477" s="391"/>
      <c r="B477" s="29" t="s">
        <v>88</v>
      </c>
      <c r="C477" s="30">
        <v>440</v>
      </c>
      <c r="D477" s="30">
        <v>0</v>
      </c>
      <c r="E477" s="31">
        <f t="shared" si="27"/>
        <v>32.840909090909086</v>
      </c>
      <c r="F477" s="32">
        <v>14.45</v>
      </c>
      <c r="G477" s="32">
        <v>3.45</v>
      </c>
      <c r="H477" s="33">
        <v>0</v>
      </c>
    </row>
    <row r="478" spans="1:8" ht="15.75" customHeight="1">
      <c r="A478" s="203">
        <v>2</v>
      </c>
      <c r="B478" s="48" t="s">
        <v>18</v>
      </c>
      <c r="C478" s="39">
        <f>SUM(C479:C479)</f>
        <v>45</v>
      </c>
      <c r="D478" s="39">
        <f>SUM(D479:D479)</f>
        <v>0</v>
      </c>
      <c r="E478" s="40">
        <f t="shared" si="27"/>
        <v>11.244444444444444</v>
      </c>
      <c r="F478" s="41">
        <f>SUM(F479:F479)</f>
        <v>0.506</v>
      </c>
      <c r="G478" s="41">
        <f>SUM(G479:G479)</f>
        <v>0.506</v>
      </c>
      <c r="H478" s="42">
        <f>SUM(H479:H479)</f>
        <v>0</v>
      </c>
    </row>
    <row r="479" spans="1:8" ht="15.75" customHeight="1">
      <c r="A479" s="391"/>
      <c r="B479" s="43" t="s">
        <v>88</v>
      </c>
      <c r="C479" s="30">
        <v>45</v>
      </c>
      <c r="D479" s="30">
        <v>0</v>
      </c>
      <c r="E479" s="31">
        <v>11.244444444444444</v>
      </c>
      <c r="F479" s="32">
        <v>0.506</v>
      </c>
      <c r="G479" s="32">
        <v>0.506</v>
      </c>
      <c r="H479" s="33">
        <v>0</v>
      </c>
    </row>
    <row r="480" spans="1:8" ht="15.75" customHeight="1">
      <c r="A480" s="203">
        <v>3</v>
      </c>
      <c r="B480" s="48" t="s">
        <v>45</v>
      </c>
      <c r="C480" s="39">
        <f>SUM(C481:C481)</f>
        <v>75</v>
      </c>
      <c r="D480" s="39">
        <f>SUM(D481:D481)</f>
        <v>0</v>
      </c>
      <c r="E480" s="40">
        <f t="shared" si="27"/>
        <v>41.88</v>
      </c>
      <c r="F480" s="41">
        <f>SUM(F481:F481)</f>
        <v>3.141</v>
      </c>
      <c r="G480" s="41">
        <f>SUM(G481:G481)</f>
        <v>3.141</v>
      </c>
      <c r="H480" s="42">
        <f>SUM(H481:H481)</f>
        <v>0</v>
      </c>
    </row>
    <row r="481" spans="1:8" ht="15.75" customHeight="1">
      <c r="A481" s="208"/>
      <c r="B481" s="53" t="s">
        <v>88</v>
      </c>
      <c r="C481" s="54">
        <v>75</v>
      </c>
      <c r="D481" s="54">
        <v>0</v>
      </c>
      <c r="E481" s="55">
        <f t="shared" si="27"/>
        <v>41.88</v>
      </c>
      <c r="F481" s="56">
        <v>3.141</v>
      </c>
      <c r="G481" s="56">
        <v>3.141</v>
      </c>
      <c r="H481" s="57">
        <v>0</v>
      </c>
    </row>
    <row r="482" spans="1:8" ht="15.75" customHeight="1">
      <c r="A482" s="203">
        <v>4</v>
      </c>
      <c r="B482" s="48" t="s">
        <v>19</v>
      </c>
      <c r="C482" s="39">
        <f>SUM(C483:C483)</f>
        <v>3138</v>
      </c>
      <c r="D482" s="39">
        <f>SUM(D483:D483)</f>
        <v>0</v>
      </c>
      <c r="E482" s="40">
        <f t="shared" si="27"/>
        <v>34.124282982791584</v>
      </c>
      <c r="F482" s="41">
        <f>SUM(F483:F483)</f>
        <v>107.082</v>
      </c>
      <c r="G482" s="41">
        <f>SUM(G483:G483)</f>
        <v>79.08</v>
      </c>
      <c r="H482" s="42">
        <f>SUM(H483:H483)</f>
        <v>3</v>
      </c>
    </row>
    <row r="483" spans="1:8" ht="15.75" customHeight="1">
      <c r="A483" s="395"/>
      <c r="B483" s="43" t="s">
        <v>89</v>
      </c>
      <c r="C483" s="30">
        <v>3138</v>
      </c>
      <c r="D483" s="30"/>
      <c r="E483" s="31">
        <f>F483/C483*1000</f>
        <v>34.124282982791584</v>
      </c>
      <c r="F483" s="32">
        <v>107.082</v>
      </c>
      <c r="G483" s="32">
        <v>79.08</v>
      </c>
      <c r="H483" s="33">
        <v>3</v>
      </c>
    </row>
    <row r="484" spans="1:8" ht="15.75" customHeight="1">
      <c r="A484" s="203">
        <v>5</v>
      </c>
      <c r="B484" s="48" t="s">
        <v>20</v>
      </c>
      <c r="C484" s="39">
        <f>SUM(C485:C485)</f>
        <v>180</v>
      </c>
      <c r="D484" s="39">
        <f>SUM(D485:D485)</f>
        <v>0</v>
      </c>
      <c r="E484" s="40">
        <f>F484/C484*1000</f>
        <v>12.61111111111111</v>
      </c>
      <c r="F484" s="41">
        <f>SUM(F485:F485)</f>
        <v>2.27</v>
      </c>
      <c r="G484" s="41">
        <f>SUM(G485:G485)</f>
        <v>0</v>
      </c>
      <c r="H484" s="42">
        <f>SUM(H485:H485)</f>
        <v>2.27</v>
      </c>
    </row>
    <row r="485" spans="1:8" ht="15.75" customHeight="1">
      <c r="A485" s="207"/>
      <c r="B485" s="59" t="s">
        <v>89</v>
      </c>
      <c r="C485" s="44">
        <v>180</v>
      </c>
      <c r="D485" s="44"/>
      <c r="E485" s="45">
        <f>F485/C485*1000</f>
        <v>12.61111111111111</v>
      </c>
      <c r="F485" s="46">
        <v>2.27</v>
      </c>
      <c r="G485" s="46"/>
      <c r="H485" s="47">
        <v>2.27</v>
      </c>
    </row>
    <row r="486" spans="1:8" s="64" customFormat="1" ht="15.75" customHeight="1">
      <c r="A486" s="203">
        <v>6</v>
      </c>
      <c r="B486" s="48" t="s">
        <v>47</v>
      </c>
      <c r="C486" s="39">
        <f>SUM(C487:C487)</f>
        <v>55</v>
      </c>
      <c r="D486" s="39">
        <f>SUM(D487:D487)</f>
        <v>0</v>
      </c>
      <c r="E486" s="40">
        <f>F486/C486*1000</f>
        <v>76.85454545454547</v>
      </c>
      <c r="F486" s="41">
        <f>SUM(F487:F487)</f>
        <v>4.227</v>
      </c>
      <c r="G486" s="41">
        <f>SUM(G487:G487)</f>
        <v>4.227</v>
      </c>
      <c r="H486" s="42">
        <f>SUM(H487:H487)</f>
        <v>0</v>
      </c>
    </row>
    <row r="487" spans="1:8" ht="15.75" customHeight="1">
      <c r="A487" s="391"/>
      <c r="B487" s="43" t="s">
        <v>88</v>
      </c>
      <c r="C487" s="30">
        <v>55</v>
      </c>
      <c r="D487" s="30">
        <v>0</v>
      </c>
      <c r="E487" s="31">
        <f>F487/C487*1000</f>
        <v>76.85454545454547</v>
      </c>
      <c r="F487" s="32">
        <v>4.227</v>
      </c>
      <c r="G487" s="32">
        <v>4.227</v>
      </c>
      <c r="H487" s="33">
        <v>0</v>
      </c>
    </row>
    <row r="488" spans="1:8" ht="15.75" customHeight="1">
      <c r="A488" s="236" t="s">
        <v>182</v>
      </c>
      <c r="B488" s="237" t="s">
        <v>104</v>
      </c>
      <c r="C488" s="238">
        <f>C476+C478+C480+C482+C484+C486</f>
        <v>3933</v>
      </c>
      <c r="D488" s="238"/>
      <c r="E488" s="238"/>
      <c r="F488" s="238">
        <f>F476+F478+F480+F482+F484+F486</f>
        <v>131.676</v>
      </c>
      <c r="G488" s="238">
        <f>G476+G478+G480+G482+G484+G486</f>
        <v>90.404</v>
      </c>
      <c r="H488" s="337">
        <f>H476+H478+H480+H482+H484+H486</f>
        <v>5.27</v>
      </c>
    </row>
    <row r="489" spans="1:8" ht="15.75" customHeight="1">
      <c r="A489" s="394"/>
      <c r="B489" s="65" t="s">
        <v>51</v>
      </c>
      <c r="C489" s="66"/>
      <c r="D489" s="66"/>
      <c r="E489" s="69"/>
      <c r="F489" s="67"/>
      <c r="G489" s="67"/>
      <c r="H489" s="68"/>
    </row>
    <row r="490" spans="1:8" ht="15.75" customHeight="1">
      <c r="A490" s="209">
        <v>1</v>
      </c>
      <c r="B490" s="60" t="s">
        <v>116</v>
      </c>
      <c r="C490" s="61">
        <f>SUM(C491:C491)</f>
        <v>240</v>
      </c>
      <c r="D490" s="61">
        <f>SUM(D491:D491)</f>
        <v>0</v>
      </c>
      <c r="E490" s="70">
        <f aca="true" t="shared" si="28" ref="E490:E502">F490/C490*1000</f>
        <v>0.6166666666666666</v>
      </c>
      <c r="F490" s="72">
        <f>SUM(F491:F491)</f>
        <v>0.148</v>
      </c>
      <c r="G490" s="72">
        <f>SUM(G491:G491)</f>
        <v>0</v>
      </c>
      <c r="H490" s="73">
        <f>SUM(H491:H491)</f>
        <v>0</v>
      </c>
    </row>
    <row r="491" spans="1:8" ht="15.75" customHeight="1">
      <c r="A491" s="212"/>
      <c r="B491" s="59" t="s">
        <v>86</v>
      </c>
      <c r="C491" s="44">
        <v>240</v>
      </c>
      <c r="D491" s="44"/>
      <c r="E491" s="45">
        <f t="shared" si="28"/>
        <v>0.6166666666666666</v>
      </c>
      <c r="F491" s="46">
        <v>0.148</v>
      </c>
      <c r="G491" s="46"/>
      <c r="H491" s="47"/>
    </row>
    <row r="492" spans="1:8" ht="15.75" customHeight="1">
      <c r="A492" s="209">
        <v>2</v>
      </c>
      <c r="B492" s="60" t="s">
        <v>22</v>
      </c>
      <c r="C492" s="61">
        <f>SUM(C493:C493)</f>
        <v>2650</v>
      </c>
      <c r="D492" s="61">
        <f>SUM(D493:D493)</f>
        <v>0</v>
      </c>
      <c r="E492" s="62">
        <f t="shared" si="28"/>
        <v>3.701509433962264</v>
      </c>
      <c r="F492" s="72">
        <f>SUM(F493:F493)</f>
        <v>9.809</v>
      </c>
      <c r="G492" s="72">
        <f>SUM(G493:G493)</f>
        <v>0</v>
      </c>
      <c r="H492" s="73">
        <f>SUM(H493:H493)</f>
        <v>0</v>
      </c>
    </row>
    <row r="493" spans="1:8" ht="15.75" customHeight="1">
      <c r="A493" s="207"/>
      <c r="B493" s="59" t="s">
        <v>87</v>
      </c>
      <c r="C493" s="44">
        <v>2650</v>
      </c>
      <c r="D493" s="44"/>
      <c r="E493" s="45"/>
      <c r="F493" s="46">
        <v>9.809</v>
      </c>
      <c r="G493" s="46"/>
      <c r="H493" s="47"/>
    </row>
    <row r="494" spans="1:8" ht="15.75" customHeight="1">
      <c r="A494" s="203">
        <v>3</v>
      </c>
      <c r="B494" s="48" t="s">
        <v>127</v>
      </c>
      <c r="C494" s="39">
        <f>SUM(C495:C495)</f>
        <v>96</v>
      </c>
      <c r="D494" s="39">
        <f>SUM(D495:D495)</f>
        <v>0</v>
      </c>
      <c r="E494" s="40">
        <f>F494/C494*1000</f>
        <v>6.708333333333334</v>
      </c>
      <c r="F494" s="41">
        <f>SUM(F495:F495)</f>
        <v>0.644</v>
      </c>
      <c r="G494" s="41">
        <f>SUM(G495:G495)</f>
        <v>0.644</v>
      </c>
      <c r="H494" s="42">
        <f>SUM(H495:H495)</f>
        <v>0</v>
      </c>
    </row>
    <row r="495" spans="1:8" ht="15.75" customHeight="1">
      <c r="A495" s="207"/>
      <c r="B495" s="59" t="s">
        <v>88</v>
      </c>
      <c r="C495" s="44">
        <v>96</v>
      </c>
      <c r="D495" s="44"/>
      <c r="E495" s="45">
        <f>F495/C495*1000</f>
        <v>6.708333333333334</v>
      </c>
      <c r="F495" s="46">
        <v>0.644</v>
      </c>
      <c r="G495" s="46">
        <v>0.644</v>
      </c>
      <c r="H495" s="47">
        <v>0</v>
      </c>
    </row>
    <row r="496" spans="1:8" ht="15.75" customHeight="1">
      <c r="A496" s="209">
        <v>4</v>
      </c>
      <c r="B496" s="60" t="s">
        <v>34</v>
      </c>
      <c r="C496" s="61">
        <f>SUM(C497:C498)</f>
        <v>241</v>
      </c>
      <c r="D496" s="61">
        <f>SUM(D497:D498)</f>
        <v>0</v>
      </c>
      <c r="E496" s="70">
        <f t="shared" si="28"/>
        <v>5.186721991701245</v>
      </c>
      <c r="F496" s="72">
        <f>SUM(F497:F498)</f>
        <v>1.25</v>
      </c>
      <c r="G496" s="72">
        <f>SUM(G497:G498)</f>
        <v>1.25</v>
      </c>
      <c r="H496" s="73">
        <f>SUM(H497:H498)</f>
        <v>0</v>
      </c>
    </row>
    <row r="497" spans="1:8" ht="15.75" customHeight="1">
      <c r="A497" s="211"/>
      <c r="B497" s="43" t="s">
        <v>86</v>
      </c>
      <c r="C497" s="30">
        <v>111</v>
      </c>
      <c r="D497" s="30"/>
      <c r="E497" s="31">
        <f t="shared" si="28"/>
        <v>6.576576576576577</v>
      </c>
      <c r="F497" s="32">
        <v>0.7300000000000001</v>
      </c>
      <c r="G497" s="32">
        <v>0.7300000000000001</v>
      </c>
      <c r="H497" s="33"/>
    </row>
    <row r="498" spans="1:8" ht="15.75" customHeight="1">
      <c r="A498" s="207"/>
      <c r="B498" s="59" t="s">
        <v>89</v>
      </c>
      <c r="C498" s="44">
        <v>130</v>
      </c>
      <c r="D498" s="44"/>
      <c r="E498" s="45">
        <f t="shared" si="28"/>
        <v>4</v>
      </c>
      <c r="F498" s="46">
        <v>0.52</v>
      </c>
      <c r="G498" s="46">
        <v>0.52</v>
      </c>
      <c r="H498" s="47"/>
    </row>
    <row r="499" spans="1:8" ht="15.75" customHeight="1">
      <c r="A499" s="209">
        <v>5</v>
      </c>
      <c r="B499" s="60" t="s">
        <v>23</v>
      </c>
      <c r="C499" s="61">
        <f>SUM(C500:C500)</f>
        <v>76</v>
      </c>
      <c r="D499" s="61">
        <f>SUM(D500:D500)</f>
        <v>0</v>
      </c>
      <c r="E499" s="70">
        <f t="shared" si="28"/>
        <v>4.605263157894736</v>
      </c>
      <c r="F499" s="72">
        <f>SUM(F500:F500)</f>
        <v>0.35</v>
      </c>
      <c r="G499" s="72">
        <f>SUM(G500:G500)</f>
        <v>0.338</v>
      </c>
      <c r="H499" s="73">
        <f>SUM(H500:H500)</f>
        <v>0</v>
      </c>
    </row>
    <row r="500" spans="1:8" ht="15.75" customHeight="1">
      <c r="A500" s="212"/>
      <c r="B500" s="59" t="s">
        <v>86</v>
      </c>
      <c r="C500" s="44">
        <v>76</v>
      </c>
      <c r="D500" s="44"/>
      <c r="E500" s="45">
        <f t="shared" si="28"/>
        <v>4.605263157894736</v>
      </c>
      <c r="F500" s="46">
        <v>0.35</v>
      </c>
      <c r="G500" s="46">
        <v>0.338</v>
      </c>
      <c r="H500" s="47"/>
    </row>
    <row r="501" spans="1:8" ht="15.75" customHeight="1">
      <c r="A501" s="209">
        <v>6</v>
      </c>
      <c r="B501" s="60" t="s">
        <v>25</v>
      </c>
      <c r="C501" s="61">
        <f>SUM(C502:C502)</f>
        <v>200</v>
      </c>
      <c r="D501" s="61">
        <f>SUM(D502:D502)</f>
        <v>0</v>
      </c>
      <c r="E501" s="70">
        <f t="shared" si="28"/>
        <v>12</v>
      </c>
      <c r="F501" s="72">
        <f>SUM(F502:F502)</f>
        <v>2.4</v>
      </c>
      <c r="G501" s="72">
        <f>SUM(G502:G502)</f>
        <v>2.4</v>
      </c>
      <c r="H501" s="73">
        <f>SUM(H502:H502)</f>
        <v>0</v>
      </c>
    </row>
    <row r="502" spans="1:8" ht="15.75" customHeight="1">
      <c r="A502" s="207"/>
      <c r="B502" s="59" t="s">
        <v>89</v>
      </c>
      <c r="C502" s="44">
        <v>200</v>
      </c>
      <c r="D502" s="44"/>
      <c r="E502" s="45">
        <f t="shared" si="28"/>
        <v>12</v>
      </c>
      <c r="F502" s="46">
        <v>2.4</v>
      </c>
      <c r="G502" s="46">
        <v>2.4</v>
      </c>
      <c r="H502" s="47"/>
    </row>
    <row r="503" spans="1:8" ht="15.75" customHeight="1">
      <c r="A503" s="209">
        <v>7</v>
      </c>
      <c r="B503" s="60" t="s">
        <v>35</v>
      </c>
      <c r="C503" s="61">
        <f>SUM(C504:C504)</f>
        <v>20</v>
      </c>
      <c r="D503" s="61">
        <f>SUM(D504:D504)</f>
        <v>0</v>
      </c>
      <c r="E503" s="70">
        <f>F503/C503*1000</f>
        <v>4</v>
      </c>
      <c r="F503" s="72">
        <f>SUM(F504:F504)</f>
        <v>0.08</v>
      </c>
      <c r="G503" s="72">
        <f>SUM(G504:G504)</f>
        <v>0.08</v>
      </c>
      <c r="H503" s="73">
        <f>SUM(H504:H504)</f>
        <v>0</v>
      </c>
    </row>
    <row r="504" spans="1:8" ht="15.75" customHeight="1">
      <c r="A504" s="207"/>
      <c r="B504" s="59" t="s">
        <v>89</v>
      </c>
      <c r="C504" s="44">
        <v>20</v>
      </c>
      <c r="D504" s="44"/>
      <c r="E504" s="45">
        <f>F504/C504*1000</f>
        <v>4</v>
      </c>
      <c r="F504" s="46">
        <v>0.08</v>
      </c>
      <c r="G504" s="46">
        <v>0.08</v>
      </c>
      <c r="H504" s="47"/>
    </row>
    <row r="505" spans="1:8" ht="15.75" customHeight="1">
      <c r="A505" s="209">
        <v>8</v>
      </c>
      <c r="B505" s="60" t="s">
        <v>135</v>
      </c>
      <c r="C505" s="61">
        <f>SUM(C506:C506)</f>
        <v>20</v>
      </c>
      <c r="D505" s="61">
        <f>SUM(D506:D506)</f>
        <v>0</v>
      </c>
      <c r="E505" s="70">
        <f>F505/C505*1000</f>
        <v>10</v>
      </c>
      <c r="F505" s="72">
        <f>SUM(F506:F506)</f>
        <v>0.2</v>
      </c>
      <c r="G505" s="72">
        <f>SUM(G506:G506)</f>
        <v>0.2</v>
      </c>
      <c r="H505" s="73">
        <f>SUM(H506:H506)</f>
        <v>0</v>
      </c>
    </row>
    <row r="506" spans="1:8" ht="15.75" customHeight="1">
      <c r="A506" s="207"/>
      <c r="B506" s="59" t="s">
        <v>89</v>
      </c>
      <c r="C506" s="44">
        <v>20</v>
      </c>
      <c r="D506" s="44"/>
      <c r="E506" s="45">
        <f>F506/C506*1000</f>
        <v>10</v>
      </c>
      <c r="F506" s="46">
        <v>0.2</v>
      </c>
      <c r="G506" s="46">
        <v>0.2</v>
      </c>
      <c r="H506" s="47"/>
    </row>
    <row r="507" spans="1:8" ht="15.75" customHeight="1">
      <c r="A507" s="209">
        <v>9</v>
      </c>
      <c r="B507" s="60" t="s">
        <v>39</v>
      </c>
      <c r="C507" s="61">
        <f>SUM(C508:C508)</f>
        <v>250</v>
      </c>
      <c r="D507" s="61">
        <f>SUM(D508:D508)</f>
        <v>0</v>
      </c>
      <c r="E507" s="202">
        <f aca="true" t="shared" si="29" ref="E507:E512">F507/C507*1000</f>
        <v>22.26</v>
      </c>
      <c r="F507" s="72">
        <f>SUM(F508:F508)</f>
        <v>5.565</v>
      </c>
      <c r="G507" s="72">
        <f>SUM(G508:G508)</f>
        <v>5.565</v>
      </c>
      <c r="H507" s="73">
        <f>SUM(H508:H508)</f>
        <v>0</v>
      </c>
    </row>
    <row r="508" spans="1:8" ht="15.75" customHeight="1">
      <c r="A508" s="207"/>
      <c r="B508" s="59" t="s">
        <v>89</v>
      </c>
      <c r="C508" s="44">
        <v>250</v>
      </c>
      <c r="D508" s="44"/>
      <c r="E508" s="77">
        <f t="shared" si="29"/>
        <v>22.26</v>
      </c>
      <c r="F508" s="46">
        <v>5.565</v>
      </c>
      <c r="G508" s="46">
        <v>5.565</v>
      </c>
      <c r="H508" s="47"/>
    </row>
    <row r="509" spans="1:8" ht="15.75" customHeight="1">
      <c r="A509" s="209">
        <v>10</v>
      </c>
      <c r="B509" s="60" t="s">
        <v>60</v>
      </c>
      <c r="C509" s="61">
        <f>SUM(C510)</f>
        <v>30</v>
      </c>
      <c r="D509" s="61">
        <f>SUM(D510)</f>
        <v>0</v>
      </c>
      <c r="E509" s="70">
        <f t="shared" si="29"/>
        <v>12.9</v>
      </c>
      <c r="F509" s="72">
        <f>SUM(F510)</f>
        <v>0.387</v>
      </c>
      <c r="G509" s="72">
        <f>SUM(G510)</f>
        <v>0.387</v>
      </c>
      <c r="H509" s="73">
        <f>SUM(H510)</f>
        <v>0</v>
      </c>
    </row>
    <row r="510" spans="1:8" ht="15.75" customHeight="1">
      <c r="A510" s="207"/>
      <c r="B510" s="59" t="s">
        <v>86</v>
      </c>
      <c r="C510" s="44">
        <v>30</v>
      </c>
      <c r="D510" s="44"/>
      <c r="E510" s="45">
        <f t="shared" si="29"/>
        <v>12.9</v>
      </c>
      <c r="F510" s="46">
        <v>0.387</v>
      </c>
      <c r="G510" s="46">
        <v>0.387</v>
      </c>
      <c r="H510" s="47"/>
    </row>
    <row r="511" spans="1:8" ht="15.75" customHeight="1">
      <c r="A511" s="209">
        <v>11</v>
      </c>
      <c r="B511" s="60" t="s">
        <v>97</v>
      </c>
      <c r="C511" s="61">
        <f>SUM(C512:C512)</f>
        <v>310</v>
      </c>
      <c r="D511" s="61">
        <f>SUM(D512:D512)</f>
        <v>0</v>
      </c>
      <c r="E511" s="70">
        <f t="shared" si="29"/>
        <v>49.770967741935486</v>
      </c>
      <c r="F511" s="72">
        <f>SUM(F512:F512)</f>
        <v>15.429</v>
      </c>
      <c r="G511" s="72">
        <f>SUM(G512:G512)</f>
        <v>15.429</v>
      </c>
      <c r="H511" s="73">
        <f>SUM(H512:H512)</f>
        <v>0</v>
      </c>
    </row>
    <row r="512" spans="1:8" ht="15.75" customHeight="1">
      <c r="A512" s="210"/>
      <c r="B512" s="196" t="s">
        <v>86</v>
      </c>
      <c r="C512" s="74">
        <v>310</v>
      </c>
      <c r="D512" s="74"/>
      <c r="E512" s="62">
        <f t="shared" si="29"/>
        <v>49.770967741935486</v>
      </c>
      <c r="F512" s="75">
        <v>15.429</v>
      </c>
      <c r="G512" s="75">
        <v>15.429</v>
      </c>
      <c r="H512" s="76"/>
    </row>
    <row r="513" spans="1:8" ht="15.75" customHeight="1">
      <c r="A513" s="248" t="s">
        <v>44</v>
      </c>
      <c r="B513" s="249" t="s">
        <v>106</v>
      </c>
      <c r="C513" s="251">
        <f>C490+C492+C494+C496+C499+C501+C503+C505+C507+C509+C511</f>
        <v>4133</v>
      </c>
      <c r="D513" s="251"/>
      <c r="E513" s="251"/>
      <c r="F513" s="250">
        <f>F490+F492+F494+F496+F499+F501+F503+F505+F507+F509+F511</f>
        <v>36.262</v>
      </c>
      <c r="G513" s="250">
        <f>G490+G492+G494+G496+G499+G501+G503+G505+G507+G509+G511</f>
        <v>26.293</v>
      </c>
      <c r="H513" s="250">
        <f>H490+H492+H494+H496+H499+H501+H503+H505+H507+H509+H511</f>
        <v>0</v>
      </c>
    </row>
    <row r="514" spans="1:8" ht="15.75" customHeight="1">
      <c r="A514" s="394"/>
      <c r="B514" s="65" t="s">
        <v>48</v>
      </c>
      <c r="C514" s="66"/>
      <c r="D514" s="66"/>
      <c r="E514" s="69"/>
      <c r="F514" s="67"/>
      <c r="G514" s="67"/>
      <c r="H514" s="68"/>
    </row>
    <row r="515" spans="1:8" ht="15.75" customHeight="1">
      <c r="A515" s="209">
        <v>1</v>
      </c>
      <c r="B515" s="60" t="s">
        <v>67</v>
      </c>
      <c r="C515" s="61">
        <f>SUM(C516)</f>
        <v>1089</v>
      </c>
      <c r="D515" s="61">
        <f>SUM(D516)</f>
        <v>0</v>
      </c>
      <c r="E515" s="70">
        <f aca="true" t="shared" si="30" ref="E515:E529">F515/C515*1000</f>
        <v>17.708907254361797</v>
      </c>
      <c r="F515" s="72">
        <f>SUM(F516)</f>
        <v>19.285</v>
      </c>
      <c r="G515" s="72">
        <f>SUM(G516)</f>
        <v>19.285</v>
      </c>
      <c r="H515" s="73">
        <f>SUM(H516)</f>
        <v>0</v>
      </c>
    </row>
    <row r="516" spans="1:8" ht="15.75" customHeight="1">
      <c r="A516" s="207"/>
      <c r="B516" s="59" t="s">
        <v>89</v>
      </c>
      <c r="C516" s="44">
        <v>1089</v>
      </c>
      <c r="D516" s="44"/>
      <c r="E516" s="45">
        <f t="shared" si="30"/>
        <v>17.708907254361797</v>
      </c>
      <c r="F516" s="46">
        <v>19.285</v>
      </c>
      <c r="G516" s="46">
        <v>19.285</v>
      </c>
      <c r="H516" s="47"/>
    </row>
    <row r="517" spans="1:8" ht="15.75" customHeight="1">
      <c r="A517" s="203">
        <v>2</v>
      </c>
      <c r="B517" s="48" t="s">
        <v>59</v>
      </c>
      <c r="C517" s="39">
        <f>SUM(C518:C518)</f>
        <v>0</v>
      </c>
      <c r="D517" s="39">
        <f>SUM(D518:D518)</f>
        <v>0</v>
      </c>
      <c r="E517" s="40" t="e">
        <f t="shared" si="30"/>
        <v>#DIV/0!</v>
      </c>
      <c r="F517" s="41">
        <f>SUM(F518:F518)</f>
        <v>0.115</v>
      </c>
      <c r="G517" s="41">
        <f>SUM(G518:G518)</f>
        <v>0.115</v>
      </c>
      <c r="H517" s="42">
        <f>SUM(H518:H518)</f>
        <v>0</v>
      </c>
    </row>
    <row r="518" spans="1:8" ht="15.75" customHeight="1">
      <c r="A518" s="207"/>
      <c r="B518" s="59" t="s">
        <v>88</v>
      </c>
      <c r="C518" s="44"/>
      <c r="D518" s="44"/>
      <c r="E518" s="45" t="e">
        <f t="shared" si="30"/>
        <v>#DIV/0!</v>
      </c>
      <c r="F518" s="46">
        <v>0.115</v>
      </c>
      <c r="G518" s="46">
        <v>0.115</v>
      </c>
      <c r="H518" s="47"/>
    </row>
    <row r="519" spans="1:8" ht="15.75" customHeight="1">
      <c r="A519" s="203">
        <v>3</v>
      </c>
      <c r="B519" s="48" t="s">
        <v>167</v>
      </c>
      <c r="C519" s="39">
        <f>SUM(C520:C520)</f>
        <v>40</v>
      </c>
      <c r="D519" s="39">
        <f>SUM(D520:D520)</f>
        <v>0</v>
      </c>
      <c r="E519" s="40">
        <f t="shared" si="30"/>
        <v>48.125</v>
      </c>
      <c r="F519" s="41">
        <f>SUM(F520:F520)</f>
        <v>1.925</v>
      </c>
      <c r="G519" s="41">
        <f>SUM(G520:G520)</f>
        <v>1.925</v>
      </c>
      <c r="H519" s="42">
        <f>SUM(H520:H520)</f>
        <v>0</v>
      </c>
    </row>
    <row r="520" spans="1:8" ht="15.75" customHeight="1">
      <c r="A520" s="207"/>
      <c r="B520" s="59" t="s">
        <v>88</v>
      </c>
      <c r="C520" s="44">
        <v>40</v>
      </c>
      <c r="D520" s="44">
        <v>0</v>
      </c>
      <c r="E520" s="45">
        <f t="shared" si="30"/>
        <v>48.125</v>
      </c>
      <c r="F520" s="46">
        <v>1.925</v>
      </c>
      <c r="G520" s="46">
        <v>1.925</v>
      </c>
      <c r="H520" s="47">
        <v>0</v>
      </c>
    </row>
    <row r="521" spans="1:8" ht="15.75" customHeight="1">
      <c r="A521" s="209">
        <v>4</v>
      </c>
      <c r="B521" s="60" t="s">
        <v>82</v>
      </c>
      <c r="C521" s="61">
        <f>SUM(C522:C523)</f>
        <v>101</v>
      </c>
      <c r="D521" s="61">
        <f>SUM(D522:D523)</f>
        <v>0</v>
      </c>
      <c r="E521" s="70">
        <f t="shared" si="30"/>
        <v>23.425742574257427</v>
      </c>
      <c r="F521" s="72">
        <f>SUM(F522:F523)</f>
        <v>2.366</v>
      </c>
      <c r="G521" s="72">
        <f>SUM(G522:G523)</f>
        <v>2.511</v>
      </c>
      <c r="H521" s="73">
        <f>SUM(H522:H523)</f>
        <v>0</v>
      </c>
    </row>
    <row r="522" spans="1:8" ht="15.75" customHeight="1">
      <c r="A522" s="208"/>
      <c r="B522" s="53" t="s">
        <v>86</v>
      </c>
      <c r="C522" s="54">
        <v>19</v>
      </c>
      <c r="D522" s="54"/>
      <c r="E522" s="55">
        <f t="shared" si="30"/>
        <v>34.526315789473685</v>
      </c>
      <c r="F522" s="56">
        <v>0.656</v>
      </c>
      <c r="G522" s="56">
        <v>0.656</v>
      </c>
      <c r="H522" s="57"/>
    </row>
    <row r="523" spans="1:8" ht="15.75" customHeight="1">
      <c r="A523" s="207"/>
      <c r="B523" s="59" t="s">
        <v>88</v>
      </c>
      <c r="C523" s="44">
        <v>82</v>
      </c>
      <c r="D523" s="44"/>
      <c r="E523" s="45">
        <f t="shared" si="30"/>
        <v>20.853658536585368</v>
      </c>
      <c r="F523" s="46">
        <v>1.71</v>
      </c>
      <c r="G523" s="46">
        <v>1.855</v>
      </c>
      <c r="H523" s="47">
        <v>0</v>
      </c>
    </row>
    <row r="524" spans="1:8" ht="15.75" customHeight="1">
      <c r="A524" s="203">
        <v>5</v>
      </c>
      <c r="B524" s="48" t="s">
        <v>132</v>
      </c>
      <c r="C524" s="39">
        <f>SUM(C525:C525)</f>
        <v>18</v>
      </c>
      <c r="D524" s="39">
        <f>SUM(D525:D525)</f>
        <v>1.5</v>
      </c>
      <c r="E524" s="40">
        <f>F524/C524*1000</f>
        <v>11.11111111111111</v>
      </c>
      <c r="F524" s="41">
        <f>SUM(F525:F525)</f>
        <v>0.2</v>
      </c>
      <c r="G524" s="41">
        <f>SUM(G525:G525)</f>
        <v>0.2</v>
      </c>
      <c r="H524" s="42">
        <f>SUM(H525:H525)</f>
        <v>0</v>
      </c>
    </row>
    <row r="525" spans="1:8" ht="15.75" customHeight="1">
      <c r="A525" s="207"/>
      <c r="B525" s="59" t="s">
        <v>88</v>
      </c>
      <c r="C525" s="44">
        <v>18</v>
      </c>
      <c r="D525" s="44">
        <v>1.5</v>
      </c>
      <c r="E525" s="45">
        <f>F525/C525*1000</f>
        <v>11.11111111111111</v>
      </c>
      <c r="F525" s="46">
        <v>0.2</v>
      </c>
      <c r="G525" s="46">
        <v>0.2</v>
      </c>
      <c r="H525" s="47">
        <v>0</v>
      </c>
    </row>
    <row r="526" spans="1:8" ht="15.75" customHeight="1">
      <c r="A526" s="203">
        <v>6</v>
      </c>
      <c r="B526" s="48" t="s">
        <v>37</v>
      </c>
      <c r="C526" s="39">
        <f>SUM(C527:C527)</f>
        <v>36</v>
      </c>
      <c r="D526" s="39">
        <f>SUM(D527:D527)</f>
        <v>0</v>
      </c>
      <c r="E526" s="40">
        <f t="shared" si="30"/>
        <v>21.88888888888889</v>
      </c>
      <c r="F526" s="41">
        <f>SUM(F527:F527)</f>
        <v>0.788</v>
      </c>
      <c r="G526" s="41">
        <f>SUM(G527:G527)</f>
        <v>0.788</v>
      </c>
      <c r="H526" s="42">
        <f>SUM(H527:H527)</f>
        <v>0</v>
      </c>
    </row>
    <row r="527" spans="1:8" ht="15.75" customHeight="1">
      <c r="A527" s="207"/>
      <c r="B527" s="59" t="s">
        <v>86</v>
      </c>
      <c r="C527" s="44">
        <v>36</v>
      </c>
      <c r="D527" s="44"/>
      <c r="E527" s="45">
        <f t="shared" si="30"/>
        <v>21.88888888888889</v>
      </c>
      <c r="F527" s="46">
        <v>0.788</v>
      </c>
      <c r="G527" s="46">
        <v>0.788</v>
      </c>
      <c r="H527" s="47"/>
    </row>
    <row r="528" spans="1:8" ht="15.75" customHeight="1">
      <c r="A528" s="209">
        <v>7</v>
      </c>
      <c r="B528" s="60" t="s">
        <v>8</v>
      </c>
      <c r="C528" s="61">
        <f>SUM(C529:C529)</f>
        <v>58</v>
      </c>
      <c r="D528" s="61">
        <f>SUM(D529:D529)</f>
        <v>0</v>
      </c>
      <c r="E528" s="70">
        <f t="shared" si="30"/>
        <v>70.3448275862069</v>
      </c>
      <c r="F528" s="72">
        <f>SUM(F529:F529)</f>
        <v>4.08</v>
      </c>
      <c r="G528" s="72">
        <f>SUM(G529:G529)</f>
        <v>4.08</v>
      </c>
      <c r="H528" s="73">
        <f>SUM(H529:H529)</f>
        <v>0</v>
      </c>
    </row>
    <row r="529" spans="1:8" ht="15.75" customHeight="1">
      <c r="A529" s="207"/>
      <c r="B529" s="59" t="s">
        <v>88</v>
      </c>
      <c r="C529" s="44">
        <v>58</v>
      </c>
      <c r="D529" s="44"/>
      <c r="E529" s="45">
        <f t="shared" si="30"/>
        <v>70.3448275862069</v>
      </c>
      <c r="F529" s="46">
        <v>4.08</v>
      </c>
      <c r="G529" s="46">
        <v>4.08</v>
      </c>
      <c r="H529" s="47">
        <v>0</v>
      </c>
    </row>
    <row r="530" spans="1:8" ht="15.75" customHeight="1" thickBot="1">
      <c r="A530" s="239" t="s">
        <v>44</v>
      </c>
      <c r="B530" s="240" t="s">
        <v>105</v>
      </c>
      <c r="C530" s="241">
        <f>C515+C521+C528+C526+C517+C519+C524</f>
        <v>1342</v>
      </c>
      <c r="D530" s="241"/>
      <c r="E530" s="241"/>
      <c r="F530" s="241">
        <f>F515+F521+F528+F526+F517+F519+F524</f>
        <v>28.759</v>
      </c>
      <c r="G530" s="241">
        <f>G515+G521+G528+G526+G517+G519+G524</f>
        <v>28.903999999999996</v>
      </c>
      <c r="H530" s="357">
        <f>H515+H521+H528+H526+H517+H519+H524</f>
        <v>0</v>
      </c>
    </row>
    <row r="531" spans="1:8" ht="15.75" customHeight="1" thickBot="1">
      <c r="A531" s="213" t="s">
        <v>44</v>
      </c>
      <c r="B531" s="192" t="s">
        <v>12</v>
      </c>
      <c r="C531" s="193">
        <f>C530+C513+C488</f>
        <v>9408</v>
      </c>
      <c r="D531" s="193">
        <f>D530+D513+D488</f>
        <v>0</v>
      </c>
      <c r="E531" s="194"/>
      <c r="F531" s="198">
        <f>F530+F513+F488</f>
        <v>196.697</v>
      </c>
      <c r="G531" s="198">
        <f>G530+G513+G488</f>
        <v>145.601</v>
      </c>
      <c r="H531" s="199">
        <f>H530+H513+H488</f>
        <v>5.27</v>
      </c>
    </row>
    <row r="532" spans="1:8" ht="15.75" customHeight="1" thickBot="1">
      <c r="A532" s="326" t="s">
        <v>146</v>
      </c>
      <c r="B532" s="327" t="s">
        <v>41</v>
      </c>
      <c r="C532" s="328"/>
      <c r="D532" s="328"/>
      <c r="E532" s="329"/>
      <c r="F532" s="330"/>
      <c r="G532" s="330"/>
      <c r="H532" s="331"/>
    </row>
    <row r="533" spans="1:8" ht="15.75" customHeight="1">
      <c r="A533" s="205"/>
      <c r="B533" s="20" t="s">
        <v>50</v>
      </c>
      <c r="C533" s="21"/>
      <c r="D533" s="21"/>
      <c r="E533" s="21"/>
      <c r="F533" s="22"/>
      <c r="G533" s="22"/>
      <c r="H533" s="23"/>
    </row>
    <row r="534" spans="1:8" ht="15.75" customHeight="1">
      <c r="A534" s="203">
        <v>1</v>
      </c>
      <c r="B534" s="48" t="s">
        <v>126</v>
      </c>
      <c r="C534" s="39">
        <f>SUM(C535:C535)</f>
        <v>20</v>
      </c>
      <c r="D534" s="39">
        <f>SUM(D535:D535)</f>
        <v>0</v>
      </c>
      <c r="E534" s="188">
        <f aca="true" t="shared" si="31" ref="E534:E539">F534/C534*1000</f>
        <v>2.0500000000000003</v>
      </c>
      <c r="F534" s="41">
        <f>SUM(F535:F535)</f>
        <v>0.041</v>
      </c>
      <c r="G534" s="41">
        <f>SUM(G535:G535)</f>
        <v>0.041</v>
      </c>
      <c r="H534" s="42">
        <f>SUM(H535:H535)</f>
        <v>0</v>
      </c>
    </row>
    <row r="535" spans="1:8" ht="15.75" customHeight="1">
      <c r="A535" s="208"/>
      <c r="B535" s="59" t="s">
        <v>86</v>
      </c>
      <c r="C535" s="54">
        <v>20</v>
      </c>
      <c r="D535" s="54"/>
      <c r="E535" s="31">
        <f>F535/C535*1000</f>
        <v>2.0500000000000003</v>
      </c>
      <c r="F535" s="56">
        <v>0.041</v>
      </c>
      <c r="G535" s="56">
        <v>0.041</v>
      </c>
      <c r="H535" s="57"/>
    </row>
    <row r="536" spans="1:8" ht="15.75" customHeight="1">
      <c r="A536" s="203">
        <v>2</v>
      </c>
      <c r="B536" s="50" t="s">
        <v>55</v>
      </c>
      <c r="C536" s="39">
        <f>SUM(C537)</f>
        <v>85</v>
      </c>
      <c r="D536" s="39">
        <f>SUM(D537)</f>
        <v>0</v>
      </c>
      <c r="E536" s="58">
        <f t="shared" si="31"/>
        <v>3</v>
      </c>
      <c r="F536" s="41">
        <f>SUM(F537)</f>
        <v>0.255</v>
      </c>
      <c r="G536" s="41">
        <f>SUM(G537)</f>
        <v>0.255</v>
      </c>
      <c r="H536" s="42">
        <f>SUM(H537)</f>
        <v>0</v>
      </c>
    </row>
    <row r="537" spans="1:8" ht="15.75" customHeight="1">
      <c r="A537" s="207"/>
      <c r="B537" s="309" t="s">
        <v>89</v>
      </c>
      <c r="C537" s="44">
        <v>85</v>
      </c>
      <c r="D537" s="44"/>
      <c r="E537" s="45">
        <f t="shared" si="31"/>
        <v>3</v>
      </c>
      <c r="F537" s="46">
        <v>0.255</v>
      </c>
      <c r="G537" s="46">
        <v>0.255</v>
      </c>
      <c r="H537" s="47"/>
    </row>
    <row r="538" spans="1:8" ht="15.75" customHeight="1">
      <c r="A538" s="203">
        <v>3</v>
      </c>
      <c r="B538" s="50" t="s">
        <v>85</v>
      </c>
      <c r="C538" s="39">
        <f>SUM(C539)</f>
        <v>20</v>
      </c>
      <c r="D538" s="39">
        <f>SUM(D539)</f>
        <v>0</v>
      </c>
      <c r="E538" s="40">
        <f t="shared" si="31"/>
        <v>7.2</v>
      </c>
      <c r="F538" s="41">
        <f>SUM(F539)</f>
        <v>0.144</v>
      </c>
      <c r="G538" s="41">
        <f>SUM(G539)</f>
        <v>0.144</v>
      </c>
      <c r="H538" s="42">
        <f>SUM(H539)</f>
        <v>0</v>
      </c>
    </row>
    <row r="539" spans="1:8" ht="15.75" customHeight="1">
      <c r="A539" s="207"/>
      <c r="B539" s="309" t="s">
        <v>89</v>
      </c>
      <c r="C539" s="44">
        <v>20</v>
      </c>
      <c r="D539" s="44"/>
      <c r="E539" s="45">
        <f t="shared" si="31"/>
        <v>7.2</v>
      </c>
      <c r="F539" s="46">
        <v>0.144</v>
      </c>
      <c r="G539" s="46">
        <v>0.144</v>
      </c>
      <c r="H539" s="47"/>
    </row>
    <row r="540" spans="1:8" ht="15.75" customHeight="1">
      <c r="A540" s="203">
        <v>4</v>
      </c>
      <c r="B540" s="48" t="s">
        <v>19</v>
      </c>
      <c r="C540" s="39">
        <f>SUM(C541:C541)</f>
        <v>1434</v>
      </c>
      <c r="D540" s="39">
        <f>SUM(D541:D541)</f>
        <v>0</v>
      </c>
      <c r="E540" s="40">
        <f>F540/C540*1000</f>
        <v>28.772663877266385</v>
      </c>
      <c r="F540" s="41">
        <f>SUM(F541:F541)</f>
        <v>41.26</v>
      </c>
      <c r="G540" s="41">
        <f>SUM(G541:G541)</f>
        <v>37.46</v>
      </c>
      <c r="H540" s="42">
        <f>SUM(H541:H541)</f>
        <v>0</v>
      </c>
    </row>
    <row r="541" spans="1:8" ht="15.75" customHeight="1">
      <c r="A541" s="395"/>
      <c r="B541" s="43" t="s">
        <v>89</v>
      </c>
      <c r="C541" s="30">
        <v>1434</v>
      </c>
      <c r="D541" s="30"/>
      <c r="E541" s="31">
        <f>F541/C541*1000</f>
        <v>28.772663877266385</v>
      </c>
      <c r="F541" s="32">
        <v>41.26</v>
      </c>
      <c r="G541" s="32">
        <v>37.46</v>
      </c>
      <c r="H541" s="33"/>
    </row>
    <row r="542" spans="1:8" ht="15.75" customHeight="1">
      <c r="A542" s="203">
        <v>5</v>
      </c>
      <c r="B542" s="48" t="s">
        <v>20</v>
      </c>
      <c r="C542" s="39">
        <f>SUM(C543)</f>
        <v>1250</v>
      </c>
      <c r="D542" s="39">
        <f>SUM(D543)</f>
        <v>0</v>
      </c>
      <c r="E542" s="40">
        <f>F542/C542*1000</f>
        <v>19</v>
      </c>
      <c r="F542" s="41">
        <f>SUM(F543)</f>
        <v>23.75</v>
      </c>
      <c r="G542" s="41">
        <f>SUM(G543)</f>
        <v>22.5</v>
      </c>
      <c r="H542" s="42">
        <f>SUM(H543)</f>
        <v>0</v>
      </c>
    </row>
    <row r="543" spans="1:8" ht="15.75" customHeight="1">
      <c r="A543" s="207"/>
      <c r="B543" s="59" t="s">
        <v>89</v>
      </c>
      <c r="C543" s="44">
        <v>1250</v>
      </c>
      <c r="D543" s="44"/>
      <c r="E543" s="45">
        <f>F543/C543*1000</f>
        <v>19</v>
      </c>
      <c r="F543" s="46">
        <v>23.75</v>
      </c>
      <c r="G543" s="46">
        <v>22.5</v>
      </c>
      <c r="H543" s="47"/>
    </row>
    <row r="544" spans="1:8" ht="15.75" customHeight="1">
      <c r="A544" s="236" t="s">
        <v>146</v>
      </c>
      <c r="B544" s="237" t="s">
        <v>104</v>
      </c>
      <c r="C544" s="238">
        <f>C534+C536+C538+C540+C542</f>
        <v>2809</v>
      </c>
      <c r="D544" s="238">
        <f>D534+D536+D538+D540+D542</f>
        <v>0</v>
      </c>
      <c r="E544" s="446"/>
      <c r="F544" s="238">
        <f>F534+F536+F538+F540+F542</f>
        <v>65.44999999999999</v>
      </c>
      <c r="G544" s="238">
        <f>G534+G536+G538+G540+G542</f>
        <v>60.4</v>
      </c>
      <c r="H544" s="337">
        <f>H534+H536+H538+H540+H542</f>
        <v>0</v>
      </c>
    </row>
    <row r="545" spans="1:8" ht="15.75" customHeight="1">
      <c r="A545" s="394"/>
      <c r="B545" s="65" t="s">
        <v>51</v>
      </c>
      <c r="C545" s="66"/>
      <c r="D545" s="66"/>
      <c r="E545" s="69"/>
      <c r="F545" s="67"/>
      <c r="G545" s="67"/>
      <c r="H545" s="68"/>
    </row>
    <row r="546" spans="1:8" ht="15.75" customHeight="1">
      <c r="A546" s="209">
        <v>1</v>
      </c>
      <c r="B546" s="60" t="s">
        <v>34</v>
      </c>
      <c r="C546" s="61">
        <f>SUM(C547:C547)</f>
        <v>70</v>
      </c>
      <c r="D546" s="61">
        <f>SUM(D547:D547)</f>
        <v>0</v>
      </c>
      <c r="E546" s="70">
        <f>F546/C546*1000</f>
        <v>2.5</v>
      </c>
      <c r="F546" s="72">
        <f>SUM(F547:F547)</f>
        <v>0.175</v>
      </c>
      <c r="G546" s="72">
        <f>SUM(G547:G547)</f>
        <v>0.175</v>
      </c>
      <c r="H546" s="73">
        <f>SUM(H547:H547)</f>
        <v>0</v>
      </c>
    </row>
    <row r="547" spans="1:8" ht="15.75" customHeight="1">
      <c r="A547" s="207"/>
      <c r="B547" s="59" t="s">
        <v>89</v>
      </c>
      <c r="C547" s="44">
        <v>70</v>
      </c>
      <c r="D547" s="44"/>
      <c r="E547" s="45">
        <f>F547/C547*1000</f>
        <v>2.5</v>
      </c>
      <c r="F547" s="46">
        <v>0.175</v>
      </c>
      <c r="G547" s="46">
        <v>0.175</v>
      </c>
      <c r="H547" s="47"/>
    </row>
    <row r="548" spans="1:8" ht="15.75" customHeight="1">
      <c r="A548" s="366" t="s">
        <v>146</v>
      </c>
      <c r="B548" s="367" t="s">
        <v>106</v>
      </c>
      <c r="C548" s="371">
        <f>C546</f>
        <v>70</v>
      </c>
      <c r="D548" s="371"/>
      <c r="E548" s="371">
        <f>E546</f>
        <v>2.5</v>
      </c>
      <c r="F548" s="372">
        <f>F546</f>
        <v>0.175</v>
      </c>
      <c r="G548" s="372">
        <f>G546</f>
        <v>0.175</v>
      </c>
      <c r="H548" s="373">
        <f>H546</f>
        <v>0</v>
      </c>
    </row>
    <row r="549" spans="1:8" ht="15.75" customHeight="1">
      <c r="A549" s="394"/>
      <c r="B549" s="65" t="s">
        <v>48</v>
      </c>
      <c r="C549" s="66"/>
      <c r="D549" s="66"/>
      <c r="E549" s="69"/>
      <c r="F549" s="67"/>
      <c r="G549" s="67"/>
      <c r="H549" s="68"/>
    </row>
    <row r="550" spans="1:8" ht="15.75" customHeight="1">
      <c r="A550" s="209">
        <v>1</v>
      </c>
      <c r="B550" s="60" t="s">
        <v>67</v>
      </c>
      <c r="C550" s="61">
        <f>SUM(C551)</f>
        <v>900</v>
      </c>
      <c r="D550" s="61">
        <f>SUM(D551)</f>
        <v>0</v>
      </c>
      <c r="E550" s="70">
        <f>F550/C550*1000</f>
        <v>16</v>
      </c>
      <c r="F550" s="72">
        <f>SUM(F551)</f>
        <v>14.4</v>
      </c>
      <c r="G550" s="72">
        <f>SUM(G551)</f>
        <v>14.4</v>
      </c>
      <c r="H550" s="73">
        <f>SUM(H551)</f>
        <v>0</v>
      </c>
    </row>
    <row r="551" spans="1:8" ht="15.75" customHeight="1">
      <c r="A551" s="207"/>
      <c r="B551" s="59" t="s">
        <v>89</v>
      </c>
      <c r="C551" s="44">
        <v>900</v>
      </c>
      <c r="D551" s="44"/>
      <c r="E551" s="45">
        <f>F551/C551*1000</f>
        <v>16</v>
      </c>
      <c r="F551" s="46">
        <v>14.4</v>
      </c>
      <c r="G551" s="46">
        <v>14.4</v>
      </c>
      <c r="H551" s="47"/>
    </row>
    <row r="552" spans="1:8" ht="15.75" customHeight="1">
      <c r="A552" s="209">
        <v>2</v>
      </c>
      <c r="B552" s="60" t="s">
        <v>102</v>
      </c>
      <c r="C552" s="61">
        <f>SUM(C553)</f>
        <v>10</v>
      </c>
      <c r="D552" s="61">
        <f>SUM(D553)</f>
        <v>0</v>
      </c>
      <c r="E552" s="70">
        <f>F552/C552*1000</f>
        <v>1.6</v>
      </c>
      <c r="F552" s="72">
        <f>SUM(F553)</f>
        <v>0.016</v>
      </c>
      <c r="G552" s="72">
        <f>SUM(G553)</f>
        <v>0.016</v>
      </c>
      <c r="H552" s="73">
        <f>SUM(H553)</f>
        <v>0</v>
      </c>
    </row>
    <row r="553" spans="1:8" ht="15.75" customHeight="1" thickBot="1">
      <c r="A553" s="207"/>
      <c r="B553" s="59" t="s">
        <v>89</v>
      </c>
      <c r="C553" s="44">
        <v>10</v>
      </c>
      <c r="D553" s="44"/>
      <c r="E553" s="45">
        <f>F553/C553*1000</f>
        <v>1.6</v>
      </c>
      <c r="F553" s="46">
        <v>0.016</v>
      </c>
      <c r="G553" s="46">
        <v>0.016</v>
      </c>
      <c r="H553" s="47"/>
    </row>
    <row r="554" spans="1:8" ht="15.75" customHeight="1" thickBot="1">
      <c r="A554" s="364" t="s">
        <v>146</v>
      </c>
      <c r="B554" s="365" t="s">
        <v>105</v>
      </c>
      <c r="C554" s="374">
        <f aca="true" t="shared" si="32" ref="C554:H554">C550+C552</f>
        <v>910</v>
      </c>
      <c r="D554" s="374">
        <f t="shared" si="32"/>
        <v>0</v>
      </c>
      <c r="E554" s="374">
        <f t="shared" si="32"/>
        <v>17.6</v>
      </c>
      <c r="F554" s="415">
        <f t="shared" si="32"/>
        <v>14.416</v>
      </c>
      <c r="G554" s="374">
        <f t="shared" si="32"/>
        <v>14.416</v>
      </c>
      <c r="H554" s="375">
        <f t="shared" si="32"/>
        <v>0</v>
      </c>
    </row>
    <row r="555" spans="1:8" ht="15.75" customHeight="1" thickBot="1">
      <c r="A555" s="213" t="s">
        <v>146</v>
      </c>
      <c r="B555" s="192" t="s">
        <v>61</v>
      </c>
      <c r="C555" s="193">
        <f>C554+C548+C544</f>
        <v>3789</v>
      </c>
      <c r="D555" s="193">
        <f>D554+D548+D544</f>
        <v>0</v>
      </c>
      <c r="E555" s="194"/>
      <c r="F555" s="198">
        <f>F554+F548+F544</f>
        <v>80.041</v>
      </c>
      <c r="G555" s="198">
        <f>G554+G548+G544</f>
        <v>74.991</v>
      </c>
      <c r="H555" s="199">
        <f>H554+H548+H544</f>
        <v>0</v>
      </c>
    </row>
    <row r="556" spans="1:8" ht="15.75" customHeight="1">
      <c r="A556" s="393" t="s">
        <v>143</v>
      </c>
      <c r="B556" s="16" t="s">
        <v>72</v>
      </c>
      <c r="C556" s="17"/>
      <c r="D556" s="17"/>
      <c r="E556" s="17"/>
      <c r="F556" s="18"/>
      <c r="G556" s="18"/>
      <c r="H556" s="19"/>
    </row>
    <row r="557" spans="1:8" ht="15" customHeight="1">
      <c r="A557" s="394"/>
      <c r="B557" s="65" t="s">
        <v>50</v>
      </c>
      <c r="C557" s="66"/>
      <c r="D557" s="66"/>
      <c r="E557" s="66"/>
      <c r="F557" s="67"/>
      <c r="G557" s="67"/>
      <c r="H557" s="68"/>
    </row>
    <row r="558" spans="1:8" ht="15.75" customHeight="1">
      <c r="A558" s="236" t="s">
        <v>143</v>
      </c>
      <c r="B558" s="237" t="s">
        <v>104</v>
      </c>
      <c r="C558" s="238">
        <v>0</v>
      </c>
      <c r="D558" s="238">
        <v>0</v>
      </c>
      <c r="E558" s="238"/>
      <c r="F558" s="376">
        <v>0</v>
      </c>
      <c r="G558" s="376">
        <v>0</v>
      </c>
      <c r="H558" s="377">
        <v>0</v>
      </c>
    </row>
    <row r="559" spans="1:8" ht="15.75" customHeight="1">
      <c r="A559" s="394"/>
      <c r="B559" s="65" t="s">
        <v>51</v>
      </c>
      <c r="C559" s="66"/>
      <c r="D559" s="66"/>
      <c r="E559" s="69"/>
      <c r="F559" s="67"/>
      <c r="G559" s="67"/>
      <c r="H559" s="68"/>
    </row>
    <row r="560" spans="1:8" ht="15.75" customHeight="1">
      <c r="A560" s="203">
        <v>1</v>
      </c>
      <c r="B560" s="186" t="s">
        <v>128</v>
      </c>
      <c r="C560" s="187">
        <f>SUM(C561)</f>
        <v>126</v>
      </c>
      <c r="D560" s="187">
        <f>SUM(D561)</f>
        <v>0</v>
      </c>
      <c r="E560" s="188">
        <f>F560/C560*1000</f>
        <v>1.3095238095238098</v>
      </c>
      <c r="F560" s="41">
        <f>SUM(F561)</f>
        <v>0.165</v>
      </c>
      <c r="G560" s="41">
        <f>SUM(G561)</f>
        <v>0.165</v>
      </c>
      <c r="H560" s="307">
        <f>SUM(H561)</f>
        <v>0</v>
      </c>
    </row>
    <row r="561" spans="1:8" ht="15.75" customHeight="1">
      <c r="A561" s="207"/>
      <c r="B561" s="189" t="s">
        <v>86</v>
      </c>
      <c r="C561" s="190">
        <v>126</v>
      </c>
      <c r="D561" s="190"/>
      <c r="E561" s="191">
        <f>F561/C561*1000</f>
        <v>1.3095238095238098</v>
      </c>
      <c r="F561" s="46">
        <v>0.165</v>
      </c>
      <c r="G561" s="46">
        <v>0.165</v>
      </c>
      <c r="H561" s="47"/>
    </row>
    <row r="562" spans="1:8" ht="15.75" customHeight="1">
      <c r="A562" s="209">
        <v>2</v>
      </c>
      <c r="B562" s="60" t="s">
        <v>39</v>
      </c>
      <c r="C562" s="61">
        <f>SUM(C563:C563)</f>
        <v>140</v>
      </c>
      <c r="D562" s="61">
        <f>SUM(D563:D563)</f>
        <v>0</v>
      </c>
      <c r="E562" s="313">
        <f>F562/C562*1000</f>
        <v>2.7142857142857144</v>
      </c>
      <c r="F562" s="72">
        <f>SUM(F563:F563)</f>
        <v>0.38</v>
      </c>
      <c r="G562" s="72">
        <f>SUM(G563:G563)</f>
        <v>0.38</v>
      </c>
      <c r="H562" s="73">
        <f>SUM(H563:H563)</f>
        <v>0</v>
      </c>
    </row>
    <row r="563" spans="1:8" ht="15.75" customHeight="1">
      <c r="A563" s="208"/>
      <c r="B563" s="53" t="s">
        <v>86</v>
      </c>
      <c r="C563" s="54">
        <v>140</v>
      </c>
      <c r="D563" s="54"/>
      <c r="E563" s="201">
        <f>F563/C563*1000</f>
        <v>2.7142857142857144</v>
      </c>
      <c r="F563" s="56">
        <v>0.38</v>
      </c>
      <c r="G563" s="56">
        <v>0.38</v>
      </c>
      <c r="H563" s="57"/>
    </row>
    <row r="564" spans="1:8" ht="15.75" customHeight="1">
      <c r="A564" s="248" t="s">
        <v>143</v>
      </c>
      <c r="B564" s="249" t="s">
        <v>106</v>
      </c>
      <c r="C564" s="250">
        <f>C560+C562</f>
        <v>266</v>
      </c>
      <c r="D564" s="250"/>
      <c r="E564" s="250"/>
      <c r="F564" s="250">
        <f>F560+F562</f>
        <v>0.545</v>
      </c>
      <c r="G564" s="250">
        <f>G560+G562</f>
        <v>0.545</v>
      </c>
      <c r="H564" s="308">
        <f>H560+H562</f>
        <v>0</v>
      </c>
    </row>
    <row r="565" spans="1:8" ht="15.75" customHeight="1">
      <c r="A565" s="394"/>
      <c r="B565" s="65" t="s">
        <v>48</v>
      </c>
      <c r="C565" s="66"/>
      <c r="D565" s="66"/>
      <c r="E565" s="69"/>
      <c r="F565" s="67"/>
      <c r="G565" s="67"/>
      <c r="H565" s="68"/>
    </row>
    <row r="566" spans="1:8" ht="15.75" customHeight="1">
      <c r="A566" s="209">
        <v>1</v>
      </c>
      <c r="B566" s="60" t="s">
        <v>67</v>
      </c>
      <c r="C566" s="61">
        <f>SUM(C567)</f>
        <v>1800</v>
      </c>
      <c r="D566" s="61">
        <f>SUM(D567)</f>
        <v>0</v>
      </c>
      <c r="E566" s="70">
        <f>F566/C566*1000</f>
        <v>46</v>
      </c>
      <c r="F566" s="72">
        <f>SUM(F567)</f>
        <v>82.8</v>
      </c>
      <c r="G566" s="72">
        <f>SUM(G567)</f>
        <v>82.8</v>
      </c>
      <c r="H566" s="73">
        <f>SUM(H567)</f>
        <v>0</v>
      </c>
    </row>
    <row r="567" spans="1:8" ht="15.75" customHeight="1">
      <c r="A567" s="207"/>
      <c r="B567" s="59" t="s">
        <v>89</v>
      </c>
      <c r="C567" s="44">
        <v>1800</v>
      </c>
      <c r="D567" s="44"/>
      <c r="E567" s="45">
        <f>F567/C567*1000</f>
        <v>46</v>
      </c>
      <c r="F567" s="46">
        <v>82.8</v>
      </c>
      <c r="G567" s="46">
        <v>82.8</v>
      </c>
      <c r="H567" s="47"/>
    </row>
    <row r="568" spans="1:8" ht="15.75" customHeight="1">
      <c r="A568" s="209">
        <v>2</v>
      </c>
      <c r="B568" s="60" t="s">
        <v>8</v>
      </c>
      <c r="C568" s="61">
        <f>SUM(C569:C569)</f>
        <v>66</v>
      </c>
      <c r="D568" s="61">
        <f>SUM(D569:D569)</f>
        <v>0</v>
      </c>
      <c r="E568" s="70">
        <f>F568/C568*1000</f>
        <v>64.07575757575758</v>
      </c>
      <c r="F568" s="72">
        <f>SUM(F569:F569)</f>
        <v>4.229</v>
      </c>
      <c r="G568" s="72">
        <f>SUM(G569:G569)</f>
        <v>4.229</v>
      </c>
      <c r="H568" s="73">
        <f>SUM(H569:H569)</f>
        <v>0</v>
      </c>
    </row>
    <row r="569" spans="1:8" ht="15.75" customHeight="1">
      <c r="A569" s="212"/>
      <c r="B569" s="59" t="s">
        <v>86</v>
      </c>
      <c r="C569" s="44">
        <v>66</v>
      </c>
      <c r="D569" s="44"/>
      <c r="E569" s="45">
        <f>F569/C569*1000</f>
        <v>64.07575757575758</v>
      </c>
      <c r="F569" s="46">
        <v>4.229</v>
      </c>
      <c r="G569" s="46">
        <v>4.229</v>
      </c>
      <c r="H569" s="47"/>
    </row>
    <row r="570" spans="1:8" ht="15.75" customHeight="1" thickBot="1">
      <c r="A570" s="239" t="s">
        <v>143</v>
      </c>
      <c r="B570" s="240" t="s">
        <v>105</v>
      </c>
      <c r="C570" s="241">
        <f>C566+C568</f>
        <v>1866</v>
      </c>
      <c r="D570" s="241"/>
      <c r="E570" s="241"/>
      <c r="F570" s="380">
        <f>F566+F568</f>
        <v>87.029</v>
      </c>
      <c r="G570" s="380">
        <f>G566+G568</f>
        <v>87.029</v>
      </c>
      <c r="H570" s="357">
        <f>H566+H568</f>
        <v>0</v>
      </c>
    </row>
    <row r="571" spans="1:8" ht="15.75" customHeight="1" thickBot="1">
      <c r="A571" s="213" t="s">
        <v>143</v>
      </c>
      <c r="B571" s="192" t="s">
        <v>71</v>
      </c>
      <c r="C571" s="193">
        <f>C558+C564+C570</f>
        <v>2132</v>
      </c>
      <c r="D571" s="194">
        <f>D558+D564+D570</f>
        <v>0</v>
      </c>
      <c r="E571" s="194"/>
      <c r="F571" s="198">
        <f>F558+F564+F570</f>
        <v>87.574</v>
      </c>
      <c r="G571" s="198">
        <f>G558+G564+G570</f>
        <v>87.574</v>
      </c>
      <c r="H571" s="199">
        <f>H558+H564+H570</f>
        <v>0</v>
      </c>
    </row>
    <row r="572" spans="1:8" ht="15.75" customHeight="1">
      <c r="A572" s="393" t="s">
        <v>122</v>
      </c>
      <c r="B572" s="16" t="s">
        <v>80</v>
      </c>
      <c r="C572" s="17"/>
      <c r="D572" s="17"/>
      <c r="E572" s="17"/>
      <c r="F572" s="18"/>
      <c r="G572" s="18"/>
      <c r="H572" s="19"/>
    </row>
    <row r="573" spans="1:8" ht="15.75" customHeight="1">
      <c r="A573" s="205"/>
      <c r="B573" s="20" t="s">
        <v>50</v>
      </c>
      <c r="C573" s="21"/>
      <c r="D573" s="21"/>
      <c r="E573" s="21"/>
      <c r="F573" s="22"/>
      <c r="G573" s="22"/>
      <c r="H573" s="23"/>
    </row>
    <row r="574" spans="1:8" ht="15.75" customHeight="1">
      <c r="A574" s="236" t="s">
        <v>122</v>
      </c>
      <c r="B574" s="237" t="s">
        <v>104</v>
      </c>
      <c r="C574" s="238">
        <v>0</v>
      </c>
      <c r="D574" s="238"/>
      <c r="E574" s="238"/>
      <c r="F574" s="238">
        <v>0</v>
      </c>
      <c r="G574" s="238">
        <v>0</v>
      </c>
      <c r="H574" s="337">
        <v>0</v>
      </c>
    </row>
    <row r="575" spans="1:8" ht="15.75" customHeight="1">
      <c r="A575" s="394"/>
      <c r="B575" s="65" t="s">
        <v>51</v>
      </c>
      <c r="C575" s="66"/>
      <c r="D575" s="66"/>
      <c r="E575" s="69"/>
      <c r="F575" s="67"/>
      <c r="G575" s="67"/>
      <c r="H575" s="68"/>
    </row>
    <row r="576" spans="1:8" ht="15.75" customHeight="1">
      <c r="A576" s="203">
        <v>1</v>
      </c>
      <c r="B576" s="38" t="s">
        <v>124</v>
      </c>
      <c r="C576" s="39">
        <f>SUM(C577)</f>
        <v>12.5</v>
      </c>
      <c r="D576" s="39">
        <f>SUM(D577)</f>
        <v>0</v>
      </c>
      <c r="E576" s="40">
        <f aca="true" t="shared" si="33" ref="E576:E581">F576/C576*1000</f>
        <v>0.72</v>
      </c>
      <c r="F576" s="41">
        <f>SUM(F577)</f>
        <v>0.009</v>
      </c>
      <c r="G576" s="41">
        <f>SUM(G577)</f>
        <v>0.009</v>
      </c>
      <c r="H576" s="42">
        <f>SUM(H577)</f>
        <v>0</v>
      </c>
    </row>
    <row r="577" spans="1:8" ht="15.75" customHeight="1">
      <c r="A577" s="207"/>
      <c r="B577" s="49" t="s">
        <v>86</v>
      </c>
      <c r="C577" s="44">
        <v>12.5</v>
      </c>
      <c r="D577" s="44"/>
      <c r="E577" s="45">
        <f t="shared" si="33"/>
        <v>0.72</v>
      </c>
      <c r="F577" s="46">
        <v>0.009</v>
      </c>
      <c r="G577" s="46">
        <v>0.009</v>
      </c>
      <c r="H577" s="47"/>
    </row>
    <row r="578" spans="1:8" ht="15.75" customHeight="1">
      <c r="A578" s="209">
        <v>2</v>
      </c>
      <c r="B578" s="60" t="s">
        <v>97</v>
      </c>
      <c r="C578" s="61">
        <f>SUM(C579:C579)</f>
        <v>200</v>
      </c>
      <c r="D578" s="61">
        <f>SUM(D579:D579)</f>
        <v>0</v>
      </c>
      <c r="E578" s="70">
        <f t="shared" si="33"/>
        <v>0.21000000000000002</v>
      </c>
      <c r="F578" s="72">
        <f>SUM(F579:F579)</f>
        <v>0.042</v>
      </c>
      <c r="G578" s="72">
        <f>SUM(G579:G579)</f>
        <v>0</v>
      </c>
      <c r="H578" s="73">
        <f>SUM(H579:H579)</f>
        <v>0</v>
      </c>
    </row>
    <row r="579" spans="1:8" ht="15.75" customHeight="1">
      <c r="A579" s="391"/>
      <c r="B579" s="43" t="s">
        <v>86</v>
      </c>
      <c r="C579" s="30">
        <v>200</v>
      </c>
      <c r="D579" s="30"/>
      <c r="E579" s="31">
        <f t="shared" si="33"/>
        <v>0.21000000000000002</v>
      </c>
      <c r="F579" s="32">
        <v>0.042</v>
      </c>
      <c r="G579" s="32"/>
      <c r="H579" s="33"/>
    </row>
    <row r="580" spans="1:8" s="64" customFormat="1" ht="15.75" customHeight="1">
      <c r="A580" s="203">
        <v>3</v>
      </c>
      <c r="B580" s="38" t="s">
        <v>58</v>
      </c>
      <c r="C580" s="39">
        <f>SUM(C581)</f>
        <v>28</v>
      </c>
      <c r="D580" s="39">
        <f>SUM(D581)</f>
        <v>0</v>
      </c>
      <c r="E580" s="40">
        <f t="shared" si="33"/>
        <v>0.10714285714285715</v>
      </c>
      <c r="F580" s="41">
        <f>SUM(F581)</f>
        <v>0.003</v>
      </c>
      <c r="G580" s="41">
        <f>SUM(G581)</f>
        <v>0</v>
      </c>
      <c r="H580" s="42">
        <f>SUM(H581)</f>
        <v>0</v>
      </c>
    </row>
    <row r="581" spans="1:8" ht="15.75" customHeight="1">
      <c r="A581" s="207"/>
      <c r="B581" s="49" t="s">
        <v>86</v>
      </c>
      <c r="C581" s="44">
        <v>28</v>
      </c>
      <c r="D581" s="44"/>
      <c r="E581" s="45">
        <f t="shared" si="33"/>
        <v>0.10714285714285715</v>
      </c>
      <c r="F581" s="46">
        <v>0.003</v>
      </c>
      <c r="G581" s="46"/>
      <c r="H581" s="47"/>
    </row>
    <row r="582" spans="1:8" ht="15.75" customHeight="1">
      <c r="A582" s="242" t="s">
        <v>122</v>
      </c>
      <c r="B582" s="243" t="s">
        <v>106</v>
      </c>
      <c r="C582" s="378">
        <f>C576+C578+C580</f>
        <v>240.5</v>
      </c>
      <c r="D582" s="378"/>
      <c r="E582" s="378"/>
      <c r="F582" s="250">
        <f>F576+F578+F580</f>
        <v>0.054000000000000006</v>
      </c>
      <c r="G582" s="250">
        <f>G576+G578+G580</f>
        <v>0.009</v>
      </c>
      <c r="H582" s="379">
        <f>H576+H578+H580</f>
        <v>0</v>
      </c>
    </row>
    <row r="583" spans="1:8" ht="15.75" customHeight="1">
      <c r="A583" s="394"/>
      <c r="B583" s="65" t="s">
        <v>48</v>
      </c>
      <c r="C583" s="66"/>
      <c r="D583" s="66"/>
      <c r="E583" s="69"/>
      <c r="F583" s="67"/>
      <c r="G583" s="67"/>
      <c r="H583" s="68"/>
    </row>
    <row r="584" spans="1:8" ht="15.75" customHeight="1">
      <c r="A584" s="209">
        <v>1</v>
      </c>
      <c r="B584" s="60" t="s">
        <v>67</v>
      </c>
      <c r="C584" s="61">
        <f>SUM(C585)</f>
        <v>350</v>
      </c>
      <c r="D584" s="61">
        <f>SUM(D585)</f>
        <v>0</v>
      </c>
      <c r="E584" s="70">
        <f>F584/C584*1000</f>
        <v>26</v>
      </c>
      <c r="F584" s="72">
        <f>SUM(F585)</f>
        <v>9.1</v>
      </c>
      <c r="G584" s="72">
        <f>SUM(G585)</f>
        <v>9.1</v>
      </c>
      <c r="H584" s="73">
        <f>SUM(H585)</f>
        <v>0</v>
      </c>
    </row>
    <row r="585" spans="1:8" ht="15.75" customHeight="1">
      <c r="A585" s="207"/>
      <c r="B585" s="59" t="s">
        <v>89</v>
      </c>
      <c r="C585" s="44">
        <v>350</v>
      </c>
      <c r="D585" s="44"/>
      <c r="E585" s="45">
        <f>F585/C585*1000</f>
        <v>26</v>
      </c>
      <c r="F585" s="46">
        <v>9.1</v>
      </c>
      <c r="G585" s="46">
        <v>9.1</v>
      </c>
      <c r="H585" s="47"/>
    </row>
    <row r="586" spans="1:8" ht="15.75" customHeight="1" thickBot="1">
      <c r="A586" s="239" t="s">
        <v>122</v>
      </c>
      <c r="B586" s="240" t="s">
        <v>105</v>
      </c>
      <c r="C586" s="380">
        <f>C584</f>
        <v>350</v>
      </c>
      <c r="D586" s="380">
        <f>D584</f>
        <v>0</v>
      </c>
      <c r="E586" s="380"/>
      <c r="F586" s="380">
        <f>F584</f>
        <v>9.1</v>
      </c>
      <c r="G586" s="380">
        <f>G584</f>
        <v>9.1</v>
      </c>
      <c r="H586" s="381">
        <f>H584</f>
        <v>0</v>
      </c>
    </row>
    <row r="587" spans="1:8" ht="15.75" customHeight="1" thickBot="1">
      <c r="A587" s="246" t="s">
        <v>122</v>
      </c>
      <c r="B587" s="247" t="s">
        <v>108</v>
      </c>
      <c r="C587" s="369">
        <f>C574+C582+C586</f>
        <v>590.5</v>
      </c>
      <c r="D587" s="368">
        <f>D574+D582+D586</f>
        <v>0</v>
      </c>
      <c r="E587" s="368"/>
      <c r="F587" s="369">
        <f>F574+F582+F586</f>
        <v>9.154</v>
      </c>
      <c r="G587" s="369">
        <f>G574+G582+G586</f>
        <v>9.109</v>
      </c>
      <c r="H587" s="370">
        <f>H574+H582+H586</f>
        <v>0</v>
      </c>
    </row>
    <row r="588" spans="1:8" ht="15.75" customHeight="1">
      <c r="A588" s="393" t="s">
        <v>183</v>
      </c>
      <c r="B588" s="16" t="s">
        <v>95</v>
      </c>
      <c r="C588" s="17"/>
      <c r="D588" s="17"/>
      <c r="E588" s="17"/>
      <c r="F588" s="18"/>
      <c r="G588" s="18"/>
      <c r="H588" s="19"/>
    </row>
    <row r="589" spans="1:8" ht="15.75" customHeight="1">
      <c r="A589" s="394"/>
      <c r="B589" s="65" t="s">
        <v>50</v>
      </c>
      <c r="C589" s="66"/>
      <c r="D589" s="66"/>
      <c r="E589" s="66"/>
      <c r="F589" s="67"/>
      <c r="G589" s="67"/>
      <c r="H589" s="68"/>
    </row>
    <row r="590" spans="1:8" s="64" customFormat="1" ht="15.75" customHeight="1">
      <c r="A590" s="203">
        <v>1</v>
      </c>
      <c r="B590" s="48" t="s">
        <v>47</v>
      </c>
      <c r="C590" s="39">
        <f>SUM(C591:C591)</f>
        <v>150</v>
      </c>
      <c r="D590" s="39">
        <f>SUM(D591:D591)</f>
        <v>0</v>
      </c>
      <c r="E590" s="58">
        <f aca="true" t="shared" si="34" ref="E590:E597">F590/C590*1000</f>
        <v>0.7333333333333334</v>
      </c>
      <c r="F590" s="41">
        <f>SUM(F591:F591)</f>
        <v>0.11</v>
      </c>
      <c r="G590" s="41">
        <f>SUM(G591:G591)</f>
        <v>0</v>
      </c>
      <c r="H590" s="42">
        <f>SUM(H591:H591)</f>
        <v>0</v>
      </c>
    </row>
    <row r="591" spans="1:8" ht="15.75" customHeight="1">
      <c r="A591" s="391"/>
      <c r="B591" s="43" t="s">
        <v>86</v>
      </c>
      <c r="C591" s="30">
        <v>150</v>
      </c>
      <c r="D591" s="30"/>
      <c r="E591" s="31">
        <f t="shared" si="34"/>
        <v>0.7333333333333334</v>
      </c>
      <c r="F591" s="32">
        <v>0.11</v>
      </c>
      <c r="G591" s="32"/>
      <c r="H591" s="33"/>
    </row>
    <row r="592" spans="1:8" ht="15.75" customHeight="1">
      <c r="A592" s="236" t="s">
        <v>183</v>
      </c>
      <c r="B592" s="237" t="s">
        <v>104</v>
      </c>
      <c r="C592" s="238">
        <f>C590</f>
        <v>150</v>
      </c>
      <c r="D592" s="238">
        <f>D590</f>
        <v>0</v>
      </c>
      <c r="E592" s="238"/>
      <c r="F592" s="376">
        <f>F590</f>
        <v>0.11</v>
      </c>
      <c r="G592" s="376">
        <f>G590</f>
        <v>0</v>
      </c>
      <c r="H592" s="337">
        <f>H590</f>
        <v>0</v>
      </c>
    </row>
    <row r="593" spans="1:8" ht="15.75" customHeight="1">
      <c r="A593" s="205"/>
      <c r="B593" s="20" t="s">
        <v>51</v>
      </c>
      <c r="C593" s="21"/>
      <c r="D593" s="21"/>
      <c r="E593" s="55"/>
      <c r="F593" s="22"/>
      <c r="G593" s="22"/>
      <c r="H593" s="23"/>
    </row>
    <row r="594" spans="1:8" ht="14.25">
      <c r="A594" s="203">
        <v>1</v>
      </c>
      <c r="B594" s="48" t="s">
        <v>149</v>
      </c>
      <c r="C594" s="39">
        <f>SUM(C595)</f>
        <v>42</v>
      </c>
      <c r="D594" s="39">
        <f>SUM(D595)</f>
        <v>0</v>
      </c>
      <c r="E594" s="71">
        <f t="shared" si="34"/>
        <v>4.190476190476191</v>
      </c>
      <c r="F594" s="41">
        <f>SUM(F595)</f>
        <v>0.176</v>
      </c>
      <c r="G594" s="41">
        <f>SUM(G595)</f>
        <v>0.176</v>
      </c>
      <c r="H594" s="42">
        <f>SUM(H595)</f>
        <v>0</v>
      </c>
    </row>
    <row r="595" spans="1:8" ht="15.75" customHeight="1">
      <c r="A595" s="207"/>
      <c r="B595" s="59" t="s">
        <v>86</v>
      </c>
      <c r="C595" s="44">
        <v>42</v>
      </c>
      <c r="D595" s="44"/>
      <c r="E595" s="45">
        <f t="shared" si="34"/>
        <v>4.190476190476191</v>
      </c>
      <c r="F595" s="46">
        <v>0.176</v>
      </c>
      <c r="G595" s="46">
        <v>0.176</v>
      </c>
      <c r="H595" s="47"/>
    </row>
    <row r="596" spans="1:8" ht="15.75" customHeight="1">
      <c r="A596" s="209">
        <v>2</v>
      </c>
      <c r="B596" s="60" t="s">
        <v>34</v>
      </c>
      <c r="C596" s="61">
        <f>SUM(C597:C597)</f>
        <v>40</v>
      </c>
      <c r="D596" s="61">
        <f>SUM(D597:D597)</f>
        <v>0</v>
      </c>
      <c r="E596" s="70">
        <f t="shared" si="34"/>
        <v>1.95</v>
      </c>
      <c r="F596" s="72">
        <f>SUM(F597:F597)</f>
        <v>0.078</v>
      </c>
      <c r="G596" s="72">
        <f>SUM(G597:G597)</f>
        <v>0.078</v>
      </c>
      <c r="H596" s="73">
        <f>SUM(H597:H597)</f>
        <v>0</v>
      </c>
    </row>
    <row r="597" spans="1:8" ht="15.75" customHeight="1">
      <c r="A597" s="207"/>
      <c r="B597" s="59" t="s">
        <v>89</v>
      </c>
      <c r="C597" s="44">
        <v>40</v>
      </c>
      <c r="D597" s="44"/>
      <c r="E597" s="45">
        <f t="shared" si="34"/>
        <v>1.95</v>
      </c>
      <c r="F597" s="46">
        <v>0.078</v>
      </c>
      <c r="G597" s="46">
        <v>0.078</v>
      </c>
      <c r="H597" s="47"/>
    </row>
    <row r="598" spans="1:8" ht="15.75" customHeight="1">
      <c r="A598" s="244" t="s">
        <v>183</v>
      </c>
      <c r="B598" s="245" t="s">
        <v>106</v>
      </c>
      <c r="C598" s="378">
        <f>C594+C596</f>
        <v>82</v>
      </c>
      <c r="D598" s="378">
        <f>D594+D596</f>
        <v>0</v>
      </c>
      <c r="E598" s="378"/>
      <c r="F598" s="250">
        <f>F594+F596</f>
        <v>0.254</v>
      </c>
      <c r="G598" s="378">
        <f>G594+G596</f>
        <v>0.254</v>
      </c>
      <c r="H598" s="379">
        <f>H594+H596</f>
        <v>0</v>
      </c>
    </row>
    <row r="599" spans="1:8" ht="15.75" customHeight="1">
      <c r="A599" s="394"/>
      <c r="B599" s="65" t="s">
        <v>48</v>
      </c>
      <c r="C599" s="66"/>
      <c r="D599" s="66"/>
      <c r="E599" s="69"/>
      <c r="F599" s="67"/>
      <c r="G599" s="67"/>
      <c r="H599" s="68"/>
    </row>
    <row r="600" spans="1:8" ht="15.75" customHeight="1" thickBot="1">
      <c r="A600" s="239" t="s">
        <v>183</v>
      </c>
      <c r="B600" s="240" t="s">
        <v>105</v>
      </c>
      <c r="C600" s="241">
        <v>0</v>
      </c>
      <c r="D600" s="241"/>
      <c r="E600" s="241"/>
      <c r="F600" s="380">
        <v>0</v>
      </c>
      <c r="G600" s="380">
        <v>0</v>
      </c>
      <c r="H600" s="381">
        <v>0</v>
      </c>
    </row>
    <row r="601" spans="1:8" ht="15.75" customHeight="1" thickBot="1">
      <c r="A601" s="213" t="s">
        <v>183</v>
      </c>
      <c r="B601" s="192" t="s">
        <v>134</v>
      </c>
      <c r="C601" s="368">
        <f>C600+C598+C592</f>
        <v>232</v>
      </c>
      <c r="D601" s="368"/>
      <c r="E601" s="368"/>
      <c r="F601" s="369">
        <f>F600+F598+F592</f>
        <v>0.364</v>
      </c>
      <c r="G601" s="369">
        <f>G600+G598+G592</f>
        <v>0.254</v>
      </c>
      <c r="H601" s="370">
        <f>H600+H598+H592</f>
        <v>0</v>
      </c>
    </row>
    <row r="602" spans="1:8" ht="15.75" customHeight="1">
      <c r="A602" s="214" t="s">
        <v>121</v>
      </c>
      <c r="B602" s="79" t="s">
        <v>115</v>
      </c>
      <c r="C602" s="80" t="s">
        <v>5</v>
      </c>
      <c r="D602" s="80"/>
      <c r="E602" s="81"/>
      <c r="F602" s="82" t="s">
        <v>5</v>
      </c>
      <c r="G602" s="82"/>
      <c r="H602" s="83"/>
    </row>
    <row r="603" spans="1:8" ht="15.75" customHeight="1">
      <c r="A603" s="215"/>
      <c r="B603" s="84" t="s">
        <v>50</v>
      </c>
      <c r="C603" s="85"/>
      <c r="D603" s="85"/>
      <c r="E603" s="69"/>
      <c r="F603" s="86"/>
      <c r="G603" s="86"/>
      <c r="H603" s="87"/>
    </row>
    <row r="604" spans="1:8" ht="15.75" customHeight="1">
      <c r="A604" s="218">
        <v>2</v>
      </c>
      <c r="B604" s="38" t="s">
        <v>18</v>
      </c>
      <c r="C604" s="88">
        <f>SUM(C605:C605)</f>
        <v>40</v>
      </c>
      <c r="D604" s="88"/>
      <c r="E604" s="40">
        <f>F604/C604*1000</f>
        <v>0.675</v>
      </c>
      <c r="F604" s="89">
        <f>SUM(F605:F605)</f>
        <v>0.027</v>
      </c>
      <c r="G604" s="89">
        <f>SUM(G605:G605)</f>
        <v>0.026</v>
      </c>
      <c r="H604" s="90">
        <f>SUM(H605:H605)</f>
        <v>0</v>
      </c>
    </row>
    <row r="605" spans="1:8" ht="15.75" customHeight="1" thickBot="1">
      <c r="A605" s="216"/>
      <c r="B605" s="29" t="s">
        <v>86</v>
      </c>
      <c r="C605" s="91">
        <v>40</v>
      </c>
      <c r="D605" s="91"/>
      <c r="E605" s="31">
        <f>F605/C605*1000</f>
        <v>0.675</v>
      </c>
      <c r="F605" s="92">
        <v>0.027</v>
      </c>
      <c r="G605" s="92">
        <v>0.026</v>
      </c>
      <c r="H605" s="93"/>
    </row>
    <row r="606" spans="1:8" ht="15.75" customHeight="1" thickBot="1">
      <c r="A606" s="254" t="s">
        <v>121</v>
      </c>
      <c r="B606" s="255" t="s">
        <v>104</v>
      </c>
      <c r="C606" s="256">
        <f>C604</f>
        <v>40</v>
      </c>
      <c r="D606" s="256"/>
      <c r="E606" s="256"/>
      <c r="F606" s="401">
        <f>F604</f>
        <v>0.027</v>
      </c>
      <c r="G606" s="401">
        <f>G604</f>
        <v>0.026</v>
      </c>
      <c r="H606" s="338">
        <f>H604</f>
        <v>0</v>
      </c>
    </row>
    <row r="607" spans="1:8" ht="15.75" customHeight="1" thickBot="1">
      <c r="A607" s="221"/>
      <c r="B607" s="112" t="s">
        <v>51</v>
      </c>
      <c r="C607" s="113"/>
      <c r="D607" s="113"/>
      <c r="E607" s="55" t="s">
        <v>5</v>
      </c>
      <c r="F607" s="114"/>
      <c r="G607" s="114"/>
      <c r="H607" s="115"/>
    </row>
    <row r="608" spans="1:8" ht="15.75" customHeight="1" thickBot="1">
      <c r="A608" s="252" t="s">
        <v>121</v>
      </c>
      <c r="B608" s="253" t="s">
        <v>106</v>
      </c>
      <c r="C608" s="447">
        <v>0</v>
      </c>
      <c r="D608" s="447"/>
      <c r="E608" s="447"/>
      <c r="F608" s="448">
        <v>0</v>
      </c>
      <c r="G608" s="448">
        <v>0</v>
      </c>
      <c r="H608" s="449">
        <v>0</v>
      </c>
    </row>
    <row r="609" spans="1:8" ht="15.75" customHeight="1" thickBot="1">
      <c r="A609" s="221"/>
      <c r="B609" s="112" t="s">
        <v>48</v>
      </c>
      <c r="C609" s="113"/>
      <c r="D609" s="113"/>
      <c r="E609" s="55" t="s">
        <v>5</v>
      </c>
      <c r="F609" s="114"/>
      <c r="G609" s="114"/>
      <c r="H609" s="115"/>
    </row>
    <row r="610" spans="1:8" ht="15.75" customHeight="1" thickBot="1">
      <c r="A610" s="257" t="s">
        <v>121</v>
      </c>
      <c r="B610" s="258" t="s">
        <v>105</v>
      </c>
      <c r="C610" s="259">
        <v>0</v>
      </c>
      <c r="D610" s="259"/>
      <c r="E610" s="259"/>
      <c r="F610" s="259">
        <v>0</v>
      </c>
      <c r="G610" s="259">
        <v>0</v>
      </c>
      <c r="H610" s="260">
        <v>0</v>
      </c>
    </row>
    <row r="611" spans="1:8" ht="15.75" customHeight="1" thickBot="1">
      <c r="A611" s="261" t="s">
        <v>121</v>
      </c>
      <c r="B611" s="262" t="s">
        <v>123</v>
      </c>
      <c r="C611" s="263">
        <f>C606+C608+C610</f>
        <v>40</v>
      </c>
      <c r="D611" s="263"/>
      <c r="E611" s="263"/>
      <c r="F611" s="263">
        <f>F606+F608+F610</f>
        <v>0.027</v>
      </c>
      <c r="G611" s="263">
        <f>G606+G608+G610</f>
        <v>0.026</v>
      </c>
      <c r="H611" s="264">
        <f>H606+H608+H610</f>
        <v>0</v>
      </c>
    </row>
    <row r="612" spans="1:8" ht="15.75" customHeight="1">
      <c r="A612" s="224" t="s">
        <v>184</v>
      </c>
      <c r="B612" s="125" t="s">
        <v>136</v>
      </c>
      <c r="C612" s="118"/>
      <c r="D612" s="118"/>
      <c r="E612" s="126"/>
      <c r="F612" s="119"/>
      <c r="G612" s="119"/>
      <c r="H612" s="120"/>
    </row>
    <row r="613" spans="1:8" ht="15.75" customHeight="1" thickBot="1">
      <c r="A613" s="225"/>
      <c r="B613" s="128" t="s">
        <v>50</v>
      </c>
      <c r="C613" s="129"/>
      <c r="D613" s="129"/>
      <c r="E613" s="130"/>
      <c r="F613" s="131"/>
      <c r="G613" s="131"/>
      <c r="H613" s="132"/>
    </row>
    <row r="614" spans="1:8" ht="15.75" customHeight="1" thickBot="1">
      <c r="A614" s="254" t="s">
        <v>185</v>
      </c>
      <c r="B614" s="255" t="s">
        <v>104</v>
      </c>
      <c r="C614" s="256">
        <v>0</v>
      </c>
      <c r="D614" s="256"/>
      <c r="E614" s="256"/>
      <c r="F614" s="401">
        <v>0</v>
      </c>
      <c r="G614" s="401">
        <v>0</v>
      </c>
      <c r="H614" s="450">
        <v>0</v>
      </c>
    </row>
    <row r="615" spans="1:8" ht="15.75" customHeight="1" thickBot="1">
      <c r="A615" s="221"/>
      <c r="B615" s="112" t="s">
        <v>51</v>
      </c>
      <c r="C615" s="113"/>
      <c r="D615" s="113"/>
      <c r="E615" s="55"/>
      <c r="F615" s="114"/>
      <c r="G615" s="114"/>
      <c r="H615" s="115"/>
    </row>
    <row r="616" spans="1:8" ht="15.75" customHeight="1" thickBot="1">
      <c r="A616" s="265" t="s">
        <v>186</v>
      </c>
      <c r="B616" s="266" t="s">
        <v>106</v>
      </c>
      <c r="C616" s="267">
        <v>0</v>
      </c>
      <c r="D616" s="267"/>
      <c r="E616" s="267"/>
      <c r="F616" s="275">
        <v>0</v>
      </c>
      <c r="G616" s="275">
        <v>0</v>
      </c>
      <c r="H616" s="339">
        <v>0</v>
      </c>
    </row>
    <row r="617" spans="1:8" ht="15.75" customHeight="1" thickBot="1">
      <c r="A617" s="227"/>
      <c r="B617" s="140" t="s">
        <v>48</v>
      </c>
      <c r="C617" s="141"/>
      <c r="D617" s="141"/>
      <c r="E617" s="142"/>
      <c r="F617" s="143"/>
      <c r="G617" s="143"/>
      <c r="H617" s="144"/>
    </row>
    <row r="618" spans="1:8" ht="15.75" customHeight="1" thickBot="1">
      <c r="A618" s="257" t="s">
        <v>186</v>
      </c>
      <c r="B618" s="258" t="s">
        <v>105</v>
      </c>
      <c r="C618" s="268"/>
      <c r="D618" s="268"/>
      <c r="E618" s="268"/>
      <c r="F618" s="259">
        <v>0</v>
      </c>
      <c r="G618" s="259">
        <v>0</v>
      </c>
      <c r="H618" s="260">
        <v>0</v>
      </c>
    </row>
    <row r="619" spans="1:8" ht="15.75" customHeight="1" thickBot="1">
      <c r="A619" s="295" t="s">
        <v>185</v>
      </c>
      <c r="B619" s="296" t="s">
        <v>137</v>
      </c>
      <c r="C619" s="278"/>
      <c r="D619" s="278"/>
      <c r="E619" s="278"/>
      <c r="F619" s="279">
        <f>F618+F616+F614</f>
        <v>0</v>
      </c>
      <c r="G619" s="279">
        <f>G618+G616+G614</f>
        <v>0</v>
      </c>
      <c r="H619" s="280">
        <f>H618+H616+H614</f>
        <v>0</v>
      </c>
    </row>
    <row r="620" spans="1:8" ht="15.75" customHeight="1">
      <c r="A620" s="228" t="s">
        <v>187</v>
      </c>
      <c r="B620" s="145" t="s">
        <v>138</v>
      </c>
      <c r="C620" s="118"/>
      <c r="D620" s="118"/>
      <c r="E620" s="126"/>
      <c r="F620" s="119"/>
      <c r="G620" s="119"/>
      <c r="H620" s="120"/>
    </row>
    <row r="621" spans="1:8" ht="15.75" customHeight="1">
      <c r="A621" s="215"/>
      <c r="B621" s="84" t="s">
        <v>50</v>
      </c>
      <c r="C621" s="85"/>
      <c r="D621" s="85"/>
      <c r="E621" s="69"/>
      <c r="F621" s="86"/>
      <c r="G621" s="86"/>
      <c r="H621" s="87"/>
    </row>
    <row r="622" spans="1:8" ht="15.75" customHeight="1">
      <c r="A622" s="218">
        <v>1</v>
      </c>
      <c r="B622" s="102" t="s">
        <v>19</v>
      </c>
      <c r="C622" s="88"/>
      <c r="D622" s="88"/>
      <c r="E622" s="40"/>
      <c r="F622" s="89">
        <f>SUM(F623:F623)</f>
        <v>0.48</v>
      </c>
      <c r="G622" s="89">
        <f>SUM(G623:G623)</f>
        <v>0.48</v>
      </c>
      <c r="H622" s="90">
        <f>SUM(H623:H623)</f>
        <v>0</v>
      </c>
    </row>
    <row r="623" spans="1:8" ht="15.75" customHeight="1">
      <c r="A623" s="217"/>
      <c r="B623" s="49" t="s">
        <v>86</v>
      </c>
      <c r="C623" s="91">
        <v>240</v>
      </c>
      <c r="D623" s="91"/>
      <c r="E623" s="31">
        <f>F623/C623*1000</f>
        <v>2</v>
      </c>
      <c r="F623" s="92">
        <v>0.48</v>
      </c>
      <c r="G623" s="92">
        <v>0.48</v>
      </c>
      <c r="H623" s="93"/>
    </row>
    <row r="624" spans="1:8" ht="15.75" customHeight="1">
      <c r="A624" s="223">
        <v>2</v>
      </c>
      <c r="B624" s="98" t="s">
        <v>66</v>
      </c>
      <c r="C624" s="88"/>
      <c r="D624" s="88"/>
      <c r="E624" s="40" t="e">
        <f>F624/C624*1000</f>
        <v>#DIV/0!</v>
      </c>
      <c r="F624" s="89">
        <f>SUM(F625:F625)</f>
        <v>0.17</v>
      </c>
      <c r="G624" s="89">
        <f>SUM(G625:G625)</f>
        <v>0</v>
      </c>
      <c r="H624" s="90">
        <f>SUM(H625:H625)</f>
        <v>0</v>
      </c>
    </row>
    <row r="625" spans="1:8" ht="15.75" customHeight="1">
      <c r="A625" s="217"/>
      <c r="B625" s="49" t="s">
        <v>86</v>
      </c>
      <c r="C625" s="95">
        <v>60</v>
      </c>
      <c r="D625" s="95"/>
      <c r="E625" s="45">
        <f>F625/C625*1000</f>
        <v>2.8333333333333335</v>
      </c>
      <c r="F625" s="96">
        <v>0.17</v>
      </c>
      <c r="G625" s="96"/>
      <c r="H625" s="97"/>
    </row>
    <row r="626" spans="1:8" ht="15.75" customHeight="1">
      <c r="A626" s="223">
        <v>3</v>
      </c>
      <c r="B626" s="98" t="s">
        <v>47</v>
      </c>
      <c r="C626" s="99"/>
      <c r="D626" s="99"/>
      <c r="E626" s="70" t="e">
        <f>F626/C626*1000</f>
        <v>#DIV/0!</v>
      </c>
      <c r="F626" s="100">
        <f>SUM(F627:F627)</f>
        <v>3.411</v>
      </c>
      <c r="G626" s="100">
        <f>SUM(G627:G627)</f>
        <v>3.411</v>
      </c>
      <c r="H626" s="101">
        <f>SUM(H627:H627)</f>
        <v>0</v>
      </c>
    </row>
    <row r="627" spans="1:9" ht="15.75" customHeight="1">
      <c r="A627" s="216"/>
      <c r="B627" s="29" t="s">
        <v>86</v>
      </c>
      <c r="C627" s="91">
        <v>250</v>
      </c>
      <c r="D627" s="91"/>
      <c r="E627" s="31">
        <f>F627/C627*1000</f>
        <v>13.644</v>
      </c>
      <c r="F627" s="92">
        <v>3.411</v>
      </c>
      <c r="G627" s="92">
        <v>3.411</v>
      </c>
      <c r="H627" s="93"/>
      <c r="I627" s="94"/>
    </row>
    <row r="628" spans="1:8" ht="15.75" customHeight="1">
      <c r="A628" s="269" t="s">
        <v>187</v>
      </c>
      <c r="B628" s="270" t="s">
        <v>104</v>
      </c>
      <c r="C628" s="271"/>
      <c r="D628" s="271"/>
      <c r="E628" s="271"/>
      <c r="F628" s="272">
        <f>F622+F624+F626</f>
        <v>4.061</v>
      </c>
      <c r="G628" s="272">
        <f>G622+G624+G626</f>
        <v>3.891</v>
      </c>
      <c r="H628" s="273">
        <f>H622+H624+H626</f>
        <v>0</v>
      </c>
    </row>
    <row r="629" spans="1:8" ht="15.75" customHeight="1">
      <c r="A629" s="221"/>
      <c r="B629" s="112" t="s">
        <v>51</v>
      </c>
      <c r="C629" s="113"/>
      <c r="D629" s="113"/>
      <c r="E629" s="55"/>
      <c r="F629" s="114"/>
      <c r="G629" s="114"/>
      <c r="H629" s="115"/>
    </row>
    <row r="630" spans="1:8" ht="15.75" customHeight="1">
      <c r="A630" s="121">
        <v>1</v>
      </c>
      <c r="B630" s="102" t="s">
        <v>23</v>
      </c>
      <c r="C630" s="88"/>
      <c r="D630" s="88"/>
      <c r="E630" s="40"/>
      <c r="F630" s="89">
        <f>SUM(F631:F631)</f>
        <v>0.008</v>
      </c>
      <c r="G630" s="89">
        <f>SUM(G631:G631)</f>
        <v>0.008</v>
      </c>
      <c r="H630" s="90">
        <f>SUM(H631:H631)</f>
        <v>0</v>
      </c>
    </row>
    <row r="631" spans="1:8" ht="15.75" customHeight="1" thickBot="1">
      <c r="A631" s="310"/>
      <c r="B631" s="311" t="s">
        <v>86</v>
      </c>
      <c r="C631" s="113">
        <v>93</v>
      </c>
      <c r="D631" s="113"/>
      <c r="E631" s="55"/>
      <c r="F631" s="114">
        <v>0.008</v>
      </c>
      <c r="G631" s="114">
        <v>0.008</v>
      </c>
      <c r="H631" s="115"/>
    </row>
    <row r="632" spans="1:8" ht="15.75" customHeight="1" thickBot="1">
      <c r="A632" s="265" t="s">
        <v>187</v>
      </c>
      <c r="B632" s="266" t="s">
        <v>106</v>
      </c>
      <c r="C632" s="274"/>
      <c r="D632" s="274"/>
      <c r="E632" s="274"/>
      <c r="F632" s="275">
        <f>F630</f>
        <v>0.008</v>
      </c>
      <c r="G632" s="275">
        <f>G630</f>
        <v>0.008</v>
      </c>
      <c r="H632" s="339">
        <f>H630</f>
        <v>0</v>
      </c>
    </row>
    <row r="633" spans="1:8" ht="15.75" customHeight="1" thickBot="1">
      <c r="A633" s="227"/>
      <c r="B633" s="140" t="s">
        <v>48</v>
      </c>
      <c r="C633" s="141"/>
      <c r="D633" s="141"/>
      <c r="E633" s="142"/>
      <c r="F633" s="143"/>
      <c r="G633" s="143"/>
      <c r="H633" s="144"/>
    </row>
    <row r="634" spans="1:8" ht="15.75" customHeight="1" thickBot="1">
      <c r="A634" s="257" t="s">
        <v>187</v>
      </c>
      <c r="B634" s="258" t="s">
        <v>105</v>
      </c>
      <c r="C634" s="268"/>
      <c r="D634" s="268"/>
      <c r="E634" s="268"/>
      <c r="F634" s="259">
        <v>0</v>
      </c>
      <c r="G634" s="259">
        <v>0</v>
      </c>
      <c r="H634" s="260">
        <v>0</v>
      </c>
    </row>
    <row r="635" spans="1:8" ht="15.75" customHeight="1" thickBot="1">
      <c r="A635" s="276" t="s">
        <v>187</v>
      </c>
      <c r="B635" s="277" t="s">
        <v>139</v>
      </c>
      <c r="C635" s="278"/>
      <c r="D635" s="278"/>
      <c r="E635" s="278"/>
      <c r="F635" s="279">
        <f>F628+F632+F634</f>
        <v>4.069</v>
      </c>
      <c r="G635" s="279">
        <f>G628+G632+G634</f>
        <v>3.899</v>
      </c>
      <c r="H635" s="280">
        <f>H628+H632+H634</f>
        <v>0</v>
      </c>
    </row>
    <row r="636" spans="1:8" ht="15.75" customHeight="1">
      <c r="A636" s="229" t="s">
        <v>170</v>
      </c>
      <c r="B636" s="195" t="s">
        <v>140</v>
      </c>
      <c r="C636" s="155"/>
      <c r="D636" s="155"/>
      <c r="E636" s="156"/>
      <c r="F636" s="157"/>
      <c r="G636" s="157"/>
      <c r="H636" s="158"/>
    </row>
    <row r="637" spans="1:8" s="64" customFormat="1" ht="15.75" customHeight="1">
      <c r="A637" s="230"/>
      <c r="B637" s="159" t="s">
        <v>50</v>
      </c>
      <c r="C637" s="124"/>
      <c r="D637" s="124"/>
      <c r="E637" s="160"/>
      <c r="F637" s="161"/>
      <c r="G637" s="161"/>
      <c r="H637" s="162"/>
    </row>
    <row r="638" spans="1:8" ht="15.75" customHeight="1">
      <c r="A638" s="218">
        <v>1</v>
      </c>
      <c r="B638" s="163" t="s">
        <v>91</v>
      </c>
      <c r="C638" s="104"/>
      <c r="D638" s="104"/>
      <c r="E638" s="104"/>
      <c r="F638" s="116">
        <f>SUM(F639:F639)</f>
        <v>1.24</v>
      </c>
      <c r="G638" s="116">
        <f>SUM(G639:G639)</f>
        <v>0.9</v>
      </c>
      <c r="H638" s="117">
        <f>SUM(H639:H639)</f>
        <v>0</v>
      </c>
    </row>
    <row r="639" spans="1:8" ht="15.75" customHeight="1" thickBot="1">
      <c r="A639" s="226"/>
      <c r="B639" s="164" t="s">
        <v>86</v>
      </c>
      <c r="C639" s="105">
        <v>469</v>
      </c>
      <c r="D639" s="105"/>
      <c r="E639" s="106"/>
      <c r="F639" s="107">
        <v>1.24</v>
      </c>
      <c r="G639" s="107">
        <v>0.9</v>
      </c>
      <c r="H639" s="108"/>
    </row>
    <row r="640" spans="1:8" ht="15.75" customHeight="1" thickBot="1">
      <c r="A640" s="281" t="s">
        <v>170</v>
      </c>
      <c r="B640" s="282" t="s">
        <v>104</v>
      </c>
      <c r="C640" s="283"/>
      <c r="D640" s="283"/>
      <c r="E640" s="283"/>
      <c r="F640" s="284">
        <f>F638</f>
        <v>1.24</v>
      </c>
      <c r="G640" s="284">
        <f>G638</f>
        <v>0.9</v>
      </c>
      <c r="H640" s="294">
        <f>H638</f>
        <v>0</v>
      </c>
    </row>
    <row r="641" spans="1:8" s="64" customFormat="1" ht="15.75" customHeight="1" thickBot="1">
      <c r="A641" s="231"/>
      <c r="B641" s="167" t="s">
        <v>51</v>
      </c>
      <c r="C641" s="155"/>
      <c r="D641" s="155"/>
      <c r="E641" s="168"/>
      <c r="F641" s="157"/>
      <c r="G641" s="157"/>
      <c r="H641" s="158"/>
    </row>
    <row r="642" spans="1:8" ht="15.75" customHeight="1" thickBot="1">
      <c r="A642" s="285" t="s">
        <v>170</v>
      </c>
      <c r="B642" s="286" t="s">
        <v>106</v>
      </c>
      <c r="C642" s="287"/>
      <c r="D642" s="287"/>
      <c r="E642" s="287"/>
      <c r="F642" s="288">
        <v>0</v>
      </c>
      <c r="G642" s="288">
        <v>0</v>
      </c>
      <c r="H642" s="340">
        <v>0</v>
      </c>
    </row>
    <row r="643" spans="1:8" ht="15.75" customHeight="1" thickBot="1">
      <c r="A643" s="224"/>
      <c r="B643" s="125" t="s">
        <v>48</v>
      </c>
      <c r="C643" s="118"/>
      <c r="D643" s="118"/>
      <c r="E643" s="126"/>
      <c r="F643" s="119"/>
      <c r="G643" s="119"/>
      <c r="H643" s="169"/>
    </row>
    <row r="644" spans="1:8" ht="15.75" customHeight="1" thickBot="1">
      <c r="A644" s="289" t="s">
        <v>170</v>
      </c>
      <c r="B644" s="290" t="s">
        <v>105</v>
      </c>
      <c r="C644" s="291"/>
      <c r="D644" s="291"/>
      <c r="E644" s="291"/>
      <c r="F644" s="292">
        <v>0</v>
      </c>
      <c r="G644" s="292">
        <v>0</v>
      </c>
      <c r="H644" s="293">
        <v>0</v>
      </c>
    </row>
    <row r="645" spans="1:8" ht="15.75" customHeight="1" thickBot="1">
      <c r="A645" s="295" t="s">
        <v>170</v>
      </c>
      <c r="B645" s="296" t="s">
        <v>142</v>
      </c>
      <c r="C645" s="278"/>
      <c r="D645" s="278"/>
      <c r="E645" s="278"/>
      <c r="F645" s="279">
        <f>F640+F642+F644</f>
        <v>1.24</v>
      </c>
      <c r="G645" s="279">
        <f>G640+G642+G644</f>
        <v>0.9</v>
      </c>
      <c r="H645" s="280">
        <f>H640+H642+H644</f>
        <v>0</v>
      </c>
    </row>
    <row r="646" spans="1:8" ht="15.75" customHeight="1">
      <c r="A646" s="231" t="s">
        <v>171</v>
      </c>
      <c r="B646" s="167" t="s">
        <v>150</v>
      </c>
      <c r="C646" s="170"/>
      <c r="D646" s="170"/>
      <c r="E646" s="168"/>
      <c r="F646" s="171"/>
      <c r="G646" s="171"/>
      <c r="H646" s="172"/>
    </row>
    <row r="647" spans="1:8" ht="15.75" customHeight="1">
      <c r="A647" s="225"/>
      <c r="B647" s="128" t="s">
        <v>92</v>
      </c>
      <c r="C647" s="129"/>
      <c r="D647" s="129"/>
      <c r="E647" s="130"/>
      <c r="F647" s="131"/>
      <c r="G647" s="131"/>
      <c r="H647" s="132"/>
    </row>
    <row r="648" spans="1:8" ht="15.75" customHeight="1">
      <c r="A648" s="218">
        <v>1</v>
      </c>
      <c r="B648" s="163" t="s">
        <v>18</v>
      </c>
      <c r="C648" s="104"/>
      <c r="D648" s="104"/>
      <c r="E648" s="104"/>
      <c r="F648" s="116">
        <f>SUM(F649:F649)</f>
        <v>0.07</v>
      </c>
      <c r="G648" s="116">
        <f>SUM(G649:G649)</f>
        <v>0</v>
      </c>
      <c r="H648" s="117">
        <f>SUM(H649:H649)</f>
        <v>0</v>
      </c>
    </row>
    <row r="649" spans="1:8" ht="15.75" customHeight="1" thickBot="1">
      <c r="A649" s="222"/>
      <c r="B649" s="165" t="s">
        <v>89</v>
      </c>
      <c r="C649" s="109">
        <v>35</v>
      </c>
      <c r="D649" s="109"/>
      <c r="E649" s="122"/>
      <c r="F649" s="110">
        <v>0.07</v>
      </c>
      <c r="G649" s="110"/>
      <c r="H649" s="111"/>
    </row>
    <row r="650" spans="1:8" ht="15.75" customHeight="1" thickBot="1">
      <c r="A650" s="281" t="s">
        <v>171</v>
      </c>
      <c r="B650" s="282" t="s">
        <v>104</v>
      </c>
      <c r="C650" s="283"/>
      <c r="D650" s="283"/>
      <c r="E650" s="283"/>
      <c r="F650" s="284">
        <f>F648</f>
        <v>0.07</v>
      </c>
      <c r="G650" s="284">
        <f>G648</f>
        <v>0</v>
      </c>
      <c r="H650" s="294">
        <f>H648</f>
        <v>0</v>
      </c>
    </row>
    <row r="651" spans="1:8" ht="15.75" customHeight="1" thickBot="1">
      <c r="A651" s="231"/>
      <c r="B651" s="167" t="s">
        <v>51</v>
      </c>
      <c r="C651" s="170"/>
      <c r="D651" s="170"/>
      <c r="E651" s="168"/>
      <c r="F651" s="171"/>
      <c r="G651" s="171"/>
      <c r="H651" s="172"/>
    </row>
    <row r="652" spans="1:8" s="64" customFormat="1" ht="15.75" customHeight="1" thickBot="1">
      <c r="A652" s="285" t="s">
        <v>171</v>
      </c>
      <c r="B652" s="286" t="s">
        <v>106</v>
      </c>
      <c r="C652" s="287"/>
      <c r="D652" s="287"/>
      <c r="E652" s="287"/>
      <c r="F652" s="288">
        <v>0</v>
      </c>
      <c r="G652" s="288">
        <v>0</v>
      </c>
      <c r="H652" s="340">
        <v>0</v>
      </c>
    </row>
    <row r="653" spans="1:8" ht="15.75" customHeight="1" thickBot="1">
      <c r="A653" s="231"/>
      <c r="B653" s="167" t="s">
        <v>48</v>
      </c>
      <c r="C653" s="170"/>
      <c r="D653" s="170"/>
      <c r="E653" s="168"/>
      <c r="F653" s="171"/>
      <c r="G653" s="171"/>
      <c r="H653" s="172"/>
    </row>
    <row r="654" spans="1:8" ht="15.75" customHeight="1" thickBot="1">
      <c r="A654" s="289" t="s">
        <v>171</v>
      </c>
      <c r="B654" s="290" t="s">
        <v>105</v>
      </c>
      <c r="C654" s="291"/>
      <c r="D654" s="291"/>
      <c r="E654" s="291"/>
      <c r="F654" s="292">
        <v>0</v>
      </c>
      <c r="G654" s="292">
        <v>0</v>
      </c>
      <c r="H654" s="293">
        <v>0</v>
      </c>
    </row>
    <row r="655" spans="1:8" ht="15.75" customHeight="1" thickBot="1">
      <c r="A655" s="295" t="s">
        <v>171</v>
      </c>
      <c r="B655" s="296" t="s">
        <v>151</v>
      </c>
      <c r="C655" s="297"/>
      <c r="D655" s="297"/>
      <c r="E655" s="297"/>
      <c r="F655" s="279">
        <f>F650+F652+F654</f>
        <v>0.07</v>
      </c>
      <c r="G655" s="279">
        <f>G650+G652+G654</f>
        <v>0</v>
      </c>
      <c r="H655" s="280">
        <f>H650+H652+H654</f>
        <v>0</v>
      </c>
    </row>
    <row r="656" spans="1:8" ht="15.75" customHeight="1">
      <c r="A656" s="231" t="s">
        <v>161</v>
      </c>
      <c r="B656" s="167" t="s">
        <v>162</v>
      </c>
      <c r="C656" s="170"/>
      <c r="D656" s="170"/>
      <c r="E656" s="168"/>
      <c r="F656" s="171"/>
      <c r="G656" s="171"/>
      <c r="H656" s="172"/>
    </row>
    <row r="657" spans="1:8" ht="15.75" customHeight="1" thickBot="1">
      <c r="A657" s="225"/>
      <c r="B657" s="128" t="s">
        <v>92</v>
      </c>
      <c r="C657" s="129"/>
      <c r="D657" s="129"/>
      <c r="E657" s="407"/>
      <c r="F657" s="131"/>
      <c r="G657" s="131"/>
      <c r="H657" s="132"/>
    </row>
    <row r="658" spans="1:8" ht="15.75" customHeight="1" thickBot="1">
      <c r="A658" s="281" t="s">
        <v>161</v>
      </c>
      <c r="B658" s="282" t="s">
        <v>104</v>
      </c>
      <c r="C658" s="283"/>
      <c r="D658" s="283"/>
      <c r="E658" s="408"/>
      <c r="F658" s="284">
        <v>0</v>
      </c>
      <c r="G658" s="284">
        <v>0</v>
      </c>
      <c r="H658" s="294">
        <v>0</v>
      </c>
    </row>
    <row r="659" spans="1:8" ht="15.75" customHeight="1" thickBot="1">
      <c r="A659" s="285" t="s">
        <v>161</v>
      </c>
      <c r="B659" s="286" t="s">
        <v>106</v>
      </c>
      <c r="C659" s="287"/>
      <c r="D659" s="287"/>
      <c r="E659" s="409"/>
      <c r="F659" s="288">
        <v>0</v>
      </c>
      <c r="G659" s="288">
        <v>0</v>
      </c>
      <c r="H659" s="340">
        <v>0</v>
      </c>
    </row>
    <row r="660" spans="1:8" ht="15.75" customHeight="1" thickBot="1">
      <c r="A660" s="224"/>
      <c r="B660" s="125" t="s">
        <v>48</v>
      </c>
      <c r="C660" s="118"/>
      <c r="D660" s="118"/>
      <c r="E660" s="126"/>
      <c r="F660" s="119"/>
      <c r="G660" s="119"/>
      <c r="H660" s="120"/>
    </row>
    <row r="661" spans="1:8" ht="15.75" customHeight="1" thickBot="1">
      <c r="A661" s="289" t="s">
        <v>161</v>
      </c>
      <c r="B661" s="290" t="s">
        <v>105</v>
      </c>
      <c r="C661" s="291"/>
      <c r="D661" s="291"/>
      <c r="E661" s="291"/>
      <c r="F661" s="292">
        <v>0</v>
      </c>
      <c r="G661" s="292">
        <v>0</v>
      </c>
      <c r="H661" s="293">
        <v>0</v>
      </c>
    </row>
    <row r="662" spans="1:8" ht="15.75" customHeight="1" thickBot="1">
      <c r="A662" s="295" t="s">
        <v>161</v>
      </c>
      <c r="B662" s="296" t="s">
        <v>163</v>
      </c>
      <c r="C662" s="278"/>
      <c r="D662" s="278"/>
      <c r="E662" s="278"/>
      <c r="F662" s="279">
        <f>F658+F659+F661</f>
        <v>0</v>
      </c>
      <c r="G662" s="279">
        <f>G658+G659+G661</f>
        <v>0</v>
      </c>
      <c r="H662" s="280">
        <f>H658+H659+H661</f>
        <v>0</v>
      </c>
    </row>
    <row r="663" spans="1:8" ht="15.75" customHeight="1">
      <c r="A663" s="231" t="s">
        <v>172</v>
      </c>
      <c r="B663" s="167" t="s">
        <v>173</v>
      </c>
      <c r="C663" s="170"/>
      <c r="D663" s="170"/>
      <c r="E663" s="168"/>
      <c r="F663" s="171"/>
      <c r="G663" s="171"/>
      <c r="H663" s="172"/>
    </row>
    <row r="664" spans="1:8" ht="15.75" customHeight="1" thickBot="1">
      <c r="A664" s="225" t="s">
        <v>172</v>
      </c>
      <c r="B664" s="128" t="s">
        <v>92</v>
      </c>
      <c r="C664" s="129"/>
      <c r="D664" s="129"/>
      <c r="E664" s="130"/>
      <c r="F664" s="131"/>
      <c r="G664" s="131"/>
      <c r="H664" s="132"/>
    </row>
    <row r="665" spans="1:8" ht="15.75" customHeight="1" thickBot="1">
      <c r="A665" s="281" t="s">
        <v>172</v>
      </c>
      <c r="B665" s="282" t="s">
        <v>104</v>
      </c>
      <c r="C665" s="283"/>
      <c r="D665" s="283"/>
      <c r="E665" s="283"/>
      <c r="F665" s="284">
        <v>0</v>
      </c>
      <c r="G665" s="284">
        <v>0</v>
      </c>
      <c r="H665" s="294">
        <v>0</v>
      </c>
    </row>
    <row r="666" spans="1:8" ht="15.75" customHeight="1" thickBot="1">
      <c r="A666" s="231" t="s">
        <v>172</v>
      </c>
      <c r="B666" s="167" t="s">
        <v>51</v>
      </c>
      <c r="C666" s="170"/>
      <c r="D666" s="170"/>
      <c r="E666" s="168"/>
      <c r="F666" s="171"/>
      <c r="G666" s="171"/>
      <c r="H666" s="172"/>
    </row>
    <row r="667" spans="1:8" ht="15.75" customHeight="1" thickBot="1">
      <c r="A667" s="285" t="s">
        <v>172</v>
      </c>
      <c r="B667" s="286" t="s">
        <v>106</v>
      </c>
      <c r="C667" s="287"/>
      <c r="D667" s="287"/>
      <c r="E667" s="410"/>
      <c r="F667" s="288">
        <v>0</v>
      </c>
      <c r="G667" s="288">
        <v>0</v>
      </c>
      <c r="H667" s="340">
        <v>0</v>
      </c>
    </row>
    <row r="668" spans="1:8" ht="15.75" customHeight="1" thickBot="1">
      <c r="A668" s="231" t="s">
        <v>172</v>
      </c>
      <c r="B668" s="167" t="s">
        <v>48</v>
      </c>
      <c r="C668" s="170"/>
      <c r="D668" s="170"/>
      <c r="E668" s="168"/>
      <c r="F668" s="171"/>
      <c r="G668" s="171"/>
      <c r="H668" s="172"/>
    </row>
    <row r="669" spans="1:8" ht="15.75" customHeight="1" thickBot="1">
      <c r="A669" s="289" t="s">
        <v>172</v>
      </c>
      <c r="B669" s="290" t="s">
        <v>105</v>
      </c>
      <c r="C669" s="291"/>
      <c r="D669" s="291"/>
      <c r="E669" s="291"/>
      <c r="F669" s="292">
        <v>0</v>
      </c>
      <c r="G669" s="292">
        <v>0</v>
      </c>
      <c r="H669" s="293">
        <v>0</v>
      </c>
    </row>
    <row r="670" spans="1:8" ht="15.75" customHeight="1" thickBot="1">
      <c r="A670" s="295" t="s">
        <v>172</v>
      </c>
      <c r="B670" s="296" t="s">
        <v>174</v>
      </c>
      <c r="C670" s="278"/>
      <c r="D670" s="278"/>
      <c r="E670" s="278"/>
      <c r="F670" s="279">
        <f>F665+F667+F669</f>
        <v>0</v>
      </c>
      <c r="G670" s="279">
        <f>G665+G667+G669</f>
        <v>0</v>
      </c>
      <c r="H670" s="280">
        <f>H665+H667+H669</f>
        <v>0</v>
      </c>
    </row>
    <row r="671" spans="1:8" ht="15.75" customHeight="1">
      <c r="A671" s="231" t="s">
        <v>188</v>
      </c>
      <c r="B671" s="167" t="s">
        <v>189</v>
      </c>
      <c r="C671" s="155"/>
      <c r="D671" s="155"/>
      <c r="E671" s="156"/>
      <c r="F671" s="157"/>
      <c r="G671" s="157"/>
      <c r="H671" s="158"/>
    </row>
    <row r="672" spans="1:8" ht="15.75" customHeight="1">
      <c r="A672" s="225"/>
      <c r="B672" s="128" t="s">
        <v>92</v>
      </c>
      <c r="C672" s="129"/>
      <c r="D672" s="129"/>
      <c r="E672" s="130"/>
      <c r="F672" s="131"/>
      <c r="G672" s="131"/>
      <c r="H672" s="132"/>
    </row>
    <row r="673" spans="1:8" ht="15.75" customHeight="1">
      <c r="A673" s="218">
        <v>1</v>
      </c>
      <c r="B673" s="163" t="s">
        <v>94</v>
      </c>
      <c r="C673" s="104">
        <f>SUM(C674:C674)</f>
        <v>8</v>
      </c>
      <c r="D673" s="104"/>
      <c r="E673" s="104"/>
      <c r="F673" s="116">
        <f>SUM(F674:F674)</f>
        <v>0.024</v>
      </c>
      <c r="G673" s="116">
        <f>SUM(G674:G674)</f>
        <v>0</v>
      </c>
      <c r="H673" s="117">
        <f>SUM(H674:H674)</f>
        <v>0</v>
      </c>
    </row>
    <row r="674" spans="1:8" ht="15.75" customHeight="1">
      <c r="A674" s="222"/>
      <c r="B674" s="165" t="s">
        <v>89</v>
      </c>
      <c r="C674" s="109">
        <v>8</v>
      </c>
      <c r="D674" s="109"/>
      <c r="E674" s="122"/>
      <c r="F674" s="110">
        <v>0.024</v>
      </c>
      <c r="G674" s="110"/>
      <c r="H674" s="111"/>
    </row>
    <row r="675" spans="1:8" s="64" customFormat="1" ht="15.75" customHeight="1">
      <c r="A675" s="223">
        <v>2</v>
      </c>
      <c r="B675" s="173" t="s">
        <v>19</v>
      </c>
      <c r="C675" s="148">
        <f>SUM(C676:C676)</f>
        <v>2000</v>
      </c>
      <c r="D675" s="146"/>
      <c r="E675" s="147"/>
      <c r="F675" s="148">
        <f>SUM(F676:F676)</f>
        <v>54</v>
      </c>
      <c r="G675" s="148">
        <f>SUM(G676:G676)</f>
        <v>0</v>
      </c>
      <c r="H675" s="149"/>
    </row>
    <row r="676" spans="1:8" ht="15.75" customHeight="1" thickBot="1">
      <c r="A676" s="219"/>
      <c r="B676" s="166" t="s">
        <v>89</v>
      </c>
      <c r="C676" s="152">
        <v>2000</v>
      </c>
      <c r="D676" s="152"/>
      <c r="E676" s="139"/>
      <c r="F676" s="153">
        <v>54</v>
      </c>
      <c r="G676" s="153"/>
      <c r="H676" s="154"/>
    </row>
    <row r="677" spans="1:8" s="64" customFormat="1" ht="15.75" customHeight="1" thickBot="1">
      <c r="A677" s="281" t="s">
        <v>188</v>
      </c>
      <c r="B677" s="282" t="s">
        <v>104</v>
      </c>
      <c r="C677" s="283">
        <f>C673+C675</f>
        <v>2008</v>
      </c>
      <c r="D677" s="283"/>
      <c r="E677" s="283"/>
      <c r="F677" s="284">
        <f>F673+F675</f>
        <v>54.024</v>
      </c>
      <c r="G677" s="284">
        <f>G673+G675</f>
        <v>0</v>
      </c>
      <c r="H677" s="294">
        <f>H673+H675</f>
        <v>0</v>
      </c>
    </row>
    <row r="678" spans="1:8" ht="15.75" customHeight="1" thickBot="1">
      <c r="A678" s="295" t="s">
        <v>188</v>
      </c>
      <c r="B678" s="296" t="s">
        <v>190</v>
      </c>
      <c r="C678" s="278"/>
      <c r="D678" s="278"/>
      <c r="E678" s="298"/>
      <c r="F678" s="279">
        <f>F677</f>
        <v>54.024</v>
      </c>
      <c r="G678" s="279">
        <f>G677</f>
        <v>0</v>
      </c>
      <c r="H678" s="280">
        <f>H677</f>
        <v>0</v>
      </c>
    </row>
    <row r="679" spans="1:8" ht="15.75" customHeight="1">
      <c r="A679" s="507" t="s">
        <v>79</v>
      </c>
      <c r="B679" s="508"/>
      <c r="C679" s="508"/>
      <c r="D679" s="508"/>
      <c r="E679" s="508"/>
      <c r="F679" s="508"/>
      <c r="G679" s="508"/>
      <c r="H679" s="509"/>
    </row>
    <row r="680" spans="1:8" ht="15.75" customHeight="1">
      <c r="A680" s="127" t="s">
        <v>159</v>
      </c>
      <c r="B680" s="432" t="s">
        <v>7</v>
      </c>
      <c r="C680" s="299"/>
      <c r="D680" s="299"/>
      <c r="E680" s="299"/>
      <c r="F680" s="299"/>
      <c r="G680" s="299"/>
      <c r="H680" s="300"/>
    </row>
    <row r="681" spans="1:8" ht="15.75" customHeight="1">
      <c r="A681" s="127"/>
      <c r="B681" s="432" t="s">
        <v>51</v>
      </c>
      <c r="C681" s="299"/>
      <c r="D681" s="299"/>
      <c r="E681" s="299"/>
      <c r="F681" s="299"/>
      <c r="G681" s="299"/>
      <c r="H681" s="300"/>
    </row>
    <row r="682" spans="1:8" ht="15.75" customHeight="1">
      <c r="A682" s="103">
        <v>1</v>
      </c>
      <c r="B682" s="301" t="s">
        <v>177</v>
      </c>
      <c r="C682" s="302">
        <f>SUM(C683)</f>
        <v>0</v>
      </c>
      <c r="D682" s="302">
        <f>SUM(D683)</f>
        <v>0</v>
      </c>
      <c r="E682" s="302" t="e">
        <f>F682/C682*1000</f>
        <v>#DIV/0!</v>
      </c>
      <c r="F682" s="302">
        <f>SUM(F683)</f>
        <v>1.2</v>
      </c>
      <c r="G682" s="302">
        <f>SUM(G683)</f>
        <v>1.2</v>
      </c>
      <c r="H682" s="336">
        <f>SUM(H683)</f>
        <v>0</v>
      </c>
    </row>
    <row r="683" spans="1:8" ht="15.75" customHeight="1" thickBot="1">
      <c r="A683" s="433"/>
      <c r="B683" s="434" t="s">
        <v>88</v>
      </c>
      <c r="C683" s="435"/>
      <c r="D683" s="435"/>
      <c r="E683" s="435" t="e">
        <f>F683/C683*1000</f>
        <v>#DIV/0!</v>
      </c>
      <c r="F683" s="435">
        <v>1.2</v>
      </c>
      <c r="G683" s="435">
        <v>1.2</v>
      </c>
      <c r="H683" s="436"/>
    </row>
    <row r="684" spans="1:8" s="64" customFormat="1" ht="15.75" customHeight="1" thickBot="1">
      <c r="A684" s="437"/>
      <c r="B684" s="438" t="s">
        <v>106</v>
      </c>
      <c r="C684" s="439">
        <f aca="true" t="shared" si="35" ref="C684:H684">C682</f>
        <v>0</v>
      </c>
      <c r="D684" s="439">
        <f t="shared" si="35"/>
        <v>0</v>
      </c>
      <c r="E684" s="439" t="e">
        <f t="shared" si="35"/>
        <v>#DIV/0!</v>
      </c>
      <c r="F684" s="439">
        <f t="shared" si="35"/>
        <v>1.2</v>
      </c>
      <c r="G684" s="439">
        <f t="shared" si="35"/>
        <v>1.2</v>
      </c>
      <c r="H684" s="440">
        <f t="shared" si="35"/>
        <v>0</v>
      </c>
    </row>
    <row r="685" spans="1:8" s="64" customFormat="1" ht="15.75" customHeight="1" thickBot="1">
      <c r="A685" s="441" t="s">
        <v>159</v>
      </c>
      <c r="B685" s="442" t="s">
        <v>117</v>
      </c>
      <c r="C685" s="443">
        <f>C684</f>
        <v>0</v>
      </c>
      <c r="D685" s="443">
        <f>D684</f>
        <v>0</v>
      </c>
      <c r="E685" s="443"/>
      <c r="F685" s="443">
        <f>F684</f>
        <v>1.2</v>
      </c>
      <c r="G685" s="443">
        <f>G684</f>
        <v>1.2</v>
      </c>
      <c r="H685" s="444">
        <f>H684</f>
        <v>0</v>
      </c>
    </row>
    <row r="686" spans="1:8" ht="15.75" customHeight="1">
      <c r="A686" s="127" t="s">
        <v>181</v>
      </c>
      <c r="B686" s="432" t="s">
        <v>13</v>
      </c>
      <c r="C686" s="299"/>
      <c r="D686" s="299"/>
      <c r="E686" s="299"/>
      <c r="F686" s="299"/>
      <c r="G686" s="299"/>
      <c r="H686" s="300"/>
    </row>
    <row r="687" spans="1:8" ht="15.75" customHeight="1">
      <c r="A687" s="127"/>
      <c r="B687" s="432" t="s">
        <v>51</v>
      </c>
      <c r="C687" s="299"/>
      <c r="D687" s="299"/>
      <c r="E687" s="299"/>
      <c r="F687" s="299"/>
      <c r="G687" s="299"/>
      <c r="H687" s="300"/>
    </row>
    <row r="688" spans="1:8" ht="15.75" customHeight="1">
      <c r="A688" s="103">
        <v>1</v>
      </c>
      <c r="B688" s="301" t="s">
        <v>141</v>
      </c>
      <c r="C688" s="302">
        <f>SUM(C689)</f>
        <v>0</v>
      </c>
      <c r="D688" s="302">
        <f>SUM(D689)</f>
        <v>0</v>
      </c>
      <c r="E688" s="302" t="e">
        <f>F688/C688*1000</f>
        <v>#DIV/0!</v>
      </c>
      <c r="F688" s="302">
        <f>SUM(F689)</f>
        <v>0.8</v>
      </c>
      <c r="G688" s="302">
        <f>SUM(G689)</f>
        <v>0.8</v>
      </c>
      <c r="H688" s="336">
        <f>SUM(H689)</f>
        <v>0</v>
      </c>
    </row>
    <row r="689" spans="1:8" ht="15.75" customHeight="1" thickBot="1">
      <c r="A689" s="433"/>
      <c r="B689" s="434" t="s">
        <v>88</v>
      </c>
      <c r="C689" s="435"/>
      <c r="D689" s="435"/>
      <c r="E689" s="435" t="e">
        <f>F689/C689*1000</f>
        <v>#DIV/0!</v>
      </c>
      <c r="F689" s="435">
        <v>0.8</v>
      </c>
      <c r="G689" s="435">
        <v>0.8</v>
      </c>
      <c r="H689" s="436"/>
    </row>
    <row r="690" spans="1:8" s="64" customFormat="1" ht="15.75" customHeight="1" thickBot="1">
      <c r="A690" s="437"/>
      <c r="B690" s="438" t="s">
        <v>106</v>
      </c>
      <c r="C690" s="439">
        <f aca="true" t="shared" si="36" ref="C690:H690">C688</f>
        <v>0</v>
      </c>
      <c r="D690" s="439">
        <f t="shared" si="36"/>
        <v>0</v>
      </c>
      <c r="E690" s="439" t="e">
        <f t="shared" si="36"/>
        <v>#DIV/0!</v>
      </c>
      <c r="F690" s="439">
        <f t="shared" si="36"/>
        <v>0.8</v>
      </c>
      <c r="G690" s="439">
        <f t="shared" si="36"/>
        <v>0.8</v>
      </c>
      <c r="H690" s="440">
        <f t="shared" si="36"/>
        <v>0</v>
      </c>
    </row>
    <row r="691" spans="1:8" s="64" customFormat="1" ht="15.75" customHeight="1" thickBot="1">
      <c r="A691" s="441" t="s">
        <v>181</v>
      </c>
      <c r="B691" s="442" t="s">
        <v>9</v>
      </c>
      <c r="C691" s="443">
        <f>C690</f>
        <v>0</v>
      </c>
      <c r="D691" s="443">
        <f>D690</f>
        <v>0</v>
      </c>
      <c r="E691" s="443"/>
      <c r="F691" s="443">
        <f>F690</f>
        <v>0.8</v>
      </c>
      <c r="G691" s="443">
        <f>G690</f>
        <v>0.8</v>
      </c>
      <c r="H691" s="444">
        <f>H690</f>
        <v>0</v>
      </c>
    </row>
    <row r="692" spans="1:8" ht="15.75" customHeight="1">
      <c r="A692" s="346"/>
      <c r="B692" s="358"/>
      <c r="C692" s="359"/>
      <c r="D692" s="359"/>
      <c r="E692" s="360"/>
      <c r="F692" s="361"/>
      <c r="G692" s="361"/>
      <c r="H692" s="361"/>
    </row>
    <row r="693" spans="1:8" ht="15.75" customHeight="1">
      <c r="A693" s="347"/>
      <c r="B693" s="353"/>
      <c r="C693" s="362"/>
      <c r="D693" s="362"/>
      <c r="E693" s="363"/>
      <c r="F693" s="150"/>
      <c r="G693" s="150"/>
      <c r="H693" s="150"/>
    </row>
    <row r="694" spans="1:8" ht="15.75" customHeight="1">
      <c r="A694" s="510" t="s">
        <v>54</v>
      </c>
      <c r="B694" s="510"/>
      <c r="C694" s="510"/>
      <c r="D694" s="510"/>
      <c r="E694" s="510"/>
      <c r="F694" s="510"/>
      <c r="G694" s="510"/>
      <c r="H694" s="510"/>
    </row>
    <row r="695" spans="1:8" ht="15.75" customHeight="1" thickBot="1">
      <c r="A695" s="348"/>
      <c r="B695" s="349"/>
      <c r="C695" s="350"/>
      <c r="D695" s="350"/>
      <c r="E695" s="351"/>
      <c r="F695" s="352"/>
      <c r="G695" s="352"/>
      <c r="H695" s="352"/>
    </row>
    <row r="696" spans="1:8" ht="15.75" customHeight="1">
      <c r="A696" s="511" t="s">
        <v>74</v>
      </c>
      <c r="B696" s="491" t="s">
        <v>6</v>
      </c>
      <c r="C696" s="494" t="s">
        <v>75</v>
      </c>
      <c r="D696" s="494"/>
      <c r="E696" s="519" t="s">
        <v>0</v>
      </c>
      <c r="F696" s="519"/>
      <c r="G696" s="513" t="s">
        <v>1</v>
      </c>
      <c r="H696" s="514"/>
    </row>
    <row r="697" spans="1:8" ht="15.75" customHeight="1">
      <c r="A697" s="512"/>
      <c r="B697" s="492"/>
      <c r="C697" s="495"/>
      <c r="D697" s="495"/>
      <c r="E697" s="520"/>
      <c r="F697" s="520"/>
      <c r="G697" s="515" t="s">
        <v>3</v>
      </c>
      <c r="H697" s="502" t="s">
        <v>4</v>
      </c>
    </row>
    <row r="698" spans="1:8" ht="43.5" customHeight="1">
      <c r="A698" s="512"/>
      <c r="B698" s="518"/>
      <c r="C698" s="354" t="s">
        <v>98</v>
      </c>
      <c r="D698" s="354" t="s">
        <v>99</v>
      </c>
      <c r="E698" s="178" t="s">
        <v>100</v>
      </c>
      <c r="F698" s="355" t="s">
        <v>2</v>
      </c>
      <c r="G698" s="516"/>
      <c r="H698" s="517"/>
    </row>
    <row r="699" spans="1:8" ht="15.75" customHeight="1">
      <c r="A699" s="496" t="s">
        <v>76</v>
      </c>
      <c r="B699" s="497"/>
      <c r="C699" s="497"/>
      <c r="D699" s="497"/>
      <c r="E699" s="497"/>
      <c r="F699" s="497"/>
      <c r="G699" s="497"/>
      <c r="H699" s="498"/>
    </row>
    <row r="700" spans="1:8" ht="15.75" customHeight="1">
      <c r="A700" s="429" t="s">
        <v>159</v>
      </c>
      <c r="B700" s="48" t="s">
        <v>7</v>
      </c>
      <c r="C700" s="481">
        <f>C174</f>
        <v>205267.5</v>
      </c>
      <c r="D700" s="479">
        <f>D174</f>
        <v>29598.989999999994</v>
      </c>
      <c r="E700" s="479"/>
      <c r="F700" s="479">
        <f>F174</f>
        <v>4197.900000000001</v>
      </c>
      <c r="G700" s="479">
        <f>G174</f>
        <v>3169.708</v>
      </c>
      <c r="H700" s="480">
        <f>H174</f>
        <v>908.702</v>
      </c>
    </row>
    <row r="701" spans="1:8" ht="15.75" customHeight="1">
      <c r="A701" s="314" t="s">
        <v>30</v>
      </c>
      <c r="B701" s="315" t="s">
        <v>13</v>
      </c>
      <c r="C701" s="402">
        <f>C293</f>
        <v>92193.5</v>
      </c>
      <c r="D701" s="74"/>
      <c r="E701" s="74"/>
      <c r="F701" s="74">
        <f>F293</f>
        <v>2025.8280000000004</v>
      </c>
      <c r="G701" s="74">
        <f>G293</f>
        <v>1735.5500000000002</v>
      </c>
      <c r="H701" s="403">
        <f>H293</f>
        <v>219.173</v>
      </c>
    </row>
    <row r="702" spans="1:8" ht="15.75" customHeight="1">
      <c r="A702" s="232" t="s">
        <v>42</v>
      </c>
      <c r="B702" s="179" t="s">
        <v>14</v>
      </c>
      <c r="C702" s="402">
        <f>C392</f>
        <v>35375.5</v>
      </c>
      <c r="D702" s="74">
        <f>D392</f>
        <v>0</v>
      </c>
      <c r="E702" s="74"/>
      <c r="F702" s="75">
        <f>F392</f>
        <v>749.5029999999999</v>
      </c>
      <c r="G702" s="74">
        <f>G392</f>
        <v>534.536</v>
      </c>
      <c r="H702" s="403">
        <f>H392</f>
        <v>162.92000000000002</v>
      </c>
    </row>
    <row r="703" spans="1:8" ht="15.75" customHeight="1">
      <c r="A703" s="232" t="s">
        <v>43</v>
      </c>
      <c r="B703" s="179" t="s">
        <v>15</v>
      </c>
      <c r="C703" s="402">
        <f>C473</f>
        <v>23460</v>
      </c>
      <c r="D703" s="74">
        <f>D473</f>
        <v>0</v>
      </c>
      <c r="E703" s="74"/>
      <c r="F703" s="75">
        <f>F473</f>
        <v>508.65600000000006</v>
      </c>
      <c r="G703" s="74">
        <f>G473</f>
        <v>430.39000000000004</v>
      </c>
      <c r="H703" s="403">
        <f>H473</f>
        <v>7.006</v>
      </c>
    </row>
    <row r="704" spans="1:8" ht="15.75" customHeight="1">
      <c r="A704" s="232" t="s">
        <v>44</v>
      </c>
      <c r="B704" s="179" t="s">
        <v>16</v>
      </c>
      <c r="C704" s="75">
        <f>C531</f>
        <v>9408</v>
      </c>
      <c r="D704" s="75">
        <f>D531</f>
        <v>0</v>
      </c>
      <c r="E704" s="75"/>
      <c r="F704" s="75">
        <f>F531</f>
        <v>196.697</v>
      </c>
      <c r="G704" s="75">
        <f>G531</f>
        <v>145.601</v>
      </c>
      <c r="H704" s="76">
        <f>H531</f>
        <v>5.27</v>
      </c>
    </row>
    <row r="705" spans="1:8" ht="15.75" customHeight="1">
      <c r="A705" s="232" t="s">
        <v>93</v>
      </c>
      <c r="B705" s="179" t="s">
        <v>41</v>
      </c>
      <c r="C705" s="75">
        <f>C555</f>
        <v>3789</v>
      </c>
      <c r="D705" s="75">
        <f>D555</f>
        <v>0</v>
      </c>
      <c r="E705" s="75"/>
      <c r="F705" s="75">
        <f>F555</f>
        <v>80.041</v>
      </c>
      <c r="G705" s="75">
        <f>G555</f>
        <v>74.991</v>
      </c>
      <c r="H705" s="76">
        <f>H555</f>
        <v>0</v>
      </c>
    </row>
    <row r="706" spans="1:8" ht="15.75" customHeight="1">
      <c r="A706" s="232" t="s">
        <v>64</v>
      </c>
      <c r="B706" s="179" t="s">
        <v>72</v>
      </c>
      <c r="C706" s="92">
        <f>C571</f>
        <v>2132</v>
      </c>
      <c r="D706" s="92">
        <f>D571</f>
        <v>0</v>
      </c>
      <c r="E706" s="92"/>
      <c r="F706" s="92">
        <f>F571</f>
        <v>87.574</v>
      </c>
      <c r="G706" s="92">
        <f>G571</f>
        <v>87.574</v>
      </c>
      <c r="H706" s="93">
        <f>H571</f>
        <v>0</v>
      </c>
    </row>
    <row r="707" spans="1:8" ht="15.75" customHeight="1">
      <c r="A707" s="232" t="s">
        <v>109</v>
      </c>
      <c r="B707" s="179" t="s">
        <v>80</v>
      </c>
      <c r="C707" s="92">
        <f>C587</f>
        <v>590.5</v>
      </c>
      <c r="D707" s="92"/>
      <c r="E707" s="92"/>
      <c r="F707" s="92">
        <f>F587</f>
        <v>9.154</v>
      </c>
      <c r="G707" s="92">
        <f>G587</f>
        <v>9.109</v>
      </c>
      <c r="H707" s="93">
        <f>H587</f>
        <v>0</v>
      </c>
    </row>
    <row r="708" spans="1:8" ht="15.75" customHeight="1">
      <c r="A708" s="232" t="s">
        <v>103</v>
      </c>
      <c r="B708" s="179" t="s">
        <v>95</v>
      </c>
      <c r="C708" s="92">
        <f>C601</f>
        <v>232</v>
      </c>
      <c r="D708" s="92"/>
      <c r="E708" s="92"/>
      <c r="F708" s="92">
        <f>F601</f>
        <v>0.364</v>
      </c>
      <c r="G708" s="92">
        <f>G601</f>
        <v>0.254</v>
      </c>
      <c r="H708" s="93">
        <f>H601</f>
        <v>0</v>
      </c>
    </row>
    <row r="709" spans="1:8" ht="15.75" customHeight="1">
      <c r="A709" s="232" t="s">
        <v>114</v>
      </c>
      <c r="B709" s="179" t="s">
        <v>115</v>
      </c>
      <c r="C709" s="92">
        <f>C611</f>
        <v>40</v>
      </c>
      <c r="D709" s="92"/>
      <c r="E709" s="92"/>
      <c r="F709" s="92">
        <f>F611</f>
        <v>0.027</v>
      </c>
      <c r="G709" s="92">
        <f>G611</f>
        <v>0.026</v>
      </c>
      <c r="H709" s="93">
        <f>H611</f>
        <v>0</v>
      </c>
    </row>
    <row r="710" spans="1:8" ht="15.75" customHeight="1">
      <c r="A710" s="232" t="s">
        <v>129</v>
      </c>
      <c r="B710" s="179" t="s">
        <v>136</v>
      </c>
      <c r="C710" s="92"/>
      <c r="D710" s="92"/>
      <c r="E710" s="92"/>
      <c r="F710" s="92">
        <f>F619</f>
        <v>0</v>
      </c>
      <c r="G710" s="92">
        <f>G619</f>
        <v>0</v>
      </c>
      <c r="H710" s="93">
        <f>H619</f>
        <v>0</v>
      </c>
    </row>
    <row r="711" spans="1:8" ht="15.75" customHeight="1">
      <c r="A711" s="324" t="s">
        <v>130</v>
      </c>
      <c r="B711" s="183" t="s">
        <v>138</v>
      </c>
      <c r="C711" s="92"/>
      <c r="D711" s="92"/>
      <c r="E711" s="92"/>
      <c r="F711" s="92">
        <f>F635</f>
        <v>4.069</v>
      </c>
      <c r="G711" s="92">
        <f>G635</f>
        <v>3.899</v>
      </c>
      <c r="H711" s="93">
        <f>H635</f>
        <v>0</v>
      </c>
    </row>
    <row r="712" spans="1:8" ht="15.75" customHeight="1">
      <c r="A712" s="342" t="s">
        <v>144</v>
      </c>
      <c r="B712" s="183" t="s">
        <v>140</v>
      </c>
      <c r="C712" s="92"/>
      <c r="D712" s="92"/>
      <c r="E712" s="92"/>
      <c r="F712" s="92">
        <f>F645</f>
        <v>1.24</v>
      </c>
      <c r="G712" s="92">
        <f>G645</f>
        <v>0.9</v>
      </c>
      <c r="H712" s="93">
        <f>H645</f>
        <v>0</v>
      </c>
    </row>
    <row r="713" spans="1:8" ht="15.75" customHeight="1">
      <c r="A713" s="416" t="s">
        <v>156</v>
      </c>
      <c r="B713" s="183" t="s">
        <v>150</v>
      </c>
      <c r="C713" s="92"/>
      <c r="D713" s="92"/>
      <c r="E713" s="92"/>
      <c r="F713" s="92">
        <f>F655</f>
        <v>0.07</v>
      </c>
      <c r="G713" s="92">
        <f>G655</f>
        <v>0</v>
      </c>
      <c r="H713" s="93">
        <f>H655</f>
        <v>0</v>
      </c>
    </row>
    <row r="714" spans="1:8" ht="15.75" customHeight="1">
      <c r="A714" s="416" t="s">
        <v>168</v>
      </c>
      <c r="B714" s="183" t="s">
        <v>162</v>
      </c>
      <c r="C714" s="92"/>
      <c r="D714" s="92"/>
      <c r="E714" s="92"/>
      <c r="F714" s="92">
        <f>F662</f>
        <v>0</v>
      </c>
      <c r="G714" s="92">
        <f>G662</f>
        <v>0</v>
      </c>
      <c r="H714" s="93">
        <f>H662</f>
        <v>0</v>
      </c>
    </row>
    <row r="715" spans="1:8" ht="15.75" customHeight="1">
      <c r="A715" s="416" t="s">
        <v>175</v>
      </c>
      <c r="B715" s="183" t="s">
        <v>173</v>
      </c>
      <c r="C715" s="92"/>
      <c r="D715" s="92"/>
      <c r="E715" s="92"/>
      <c r="F715" s="92">
        <f>F670</f>
        <v>0</v>
      </c>
      <c r="G715" s="92">
        <f>G670</f>
        <v>0</v>
      </c>
      <c r="H715" s="93">
        <f>H670</f>
        <v>0</v>
      </c>
    </row>
    <row r="716" spans="1:8" ht="15.75" customHeight="1" thickBot="1">
      <c r="A716" s="483" t="s">
        <v>201</v>
      </c>
      <c r="B716" s="482" t="s">
        <v>189</v>
      </c>
      <c r="C716" s="114"/>
      <c r="D716" s="114"/>
      <c r="E716" s="114"/>
      <c r="F716" s="322">
        <f>F678</f>
        <v>54.024</v>
      </c>
      <c r="G716" s="322">
        <f>G678</f>
        <v>0</v>
      </c>
      <c r="H716" s="323">
        <f>H678</f>
        <v>0</v>
      </c>
    </row>
    <row r="717" spans="1:15" ht="15.75" customHeight="1" thickBot="1">
      <c r="A717" s="220"/>
      <c r="B717" s="180" t="s">
        <v>78</v>
      </c>
      <c r="C717" s="123"/>
      <c r="D717" s="123"/>
      <c r="E717" s="123"/>
      <c r="F717" s="455">
        <f>SUM(F700:F716)</f>
        <v>7915.147000000001</v>
      </c>
      <c r="G717" s="455">
        <f>SUM(G700:G716)</f>
        <v>6192.538</v>
      </c>
      <c r="H717" s="456">
        <f>SUM(H700:H716)</f>
        <v>1303.0710000000001</v>
      </c>
      <c r="J717" s="6"/>
      <c r="K717" s="6"/>
      <c r="L717" s="6"/>
      <c r="M717" s="6"/>
      <c r="N717" s="6"/>
      <c r="O717" s="6"/>
    </row>
    <row r="718" spans="1:14" ht="15.75" customHeight="1">
      <c r="A718" s="499" t="s">
        <v>79</v>
      </c>
      <c r="B718" s="500"/>
      <c r="C718" s="500"/>
      <c r="D718" s="500"/>
      <c r="E718" s="500"/>
      <c r="F718" s="500"/>
      <c r="G718" s="500"/>
      <c r="H718" s="501"/>
      <c r="J718" s="6"/>
      <c r="L718" s="6"/>
      <c r="N718" s="6"/>
    </row>
    <row r="719" spans="1:8" ht="15.75" customHeight="1" thickBot="1">
      <c r="A719" s="475" t="s">
        <v>159</v>
      </c>
      <c r="B719" s="476" t="s">
        <v>7</v>
      </c>
      <c r="C719" s="477"/>
      <c r="D719" s="477"/>
      <c r="E719" s="477"/>
      <c r="F719" s="477">
        <f>F685</f>
        <v>1.2</v>
      </c>
      <c r="G719" s="477">
        <f>G685</f>
        <v>1.2</v>
      </c>
      <c r="H719" s="478">
        <v>0</v>
      </c>
    </row>
    <row r="720" spans="1:8" ht="15.75" customHeight="1" thickBot="1">
      <c r="A720" s="475" t="s">
        <v>181</v>
      </c>
      <c r="B720" s="476" t="s">
        <v>13</v>
      </c>
      <c r="C720" s="477">
        <f aca="true" t="shared" si="37" ref="C720:H720">C691</f>
        <v>0</v>
      </c>
      <c r="D720" s="477">
        <f t="shared" si="37"/>
        <v>0</v>
      </c>
      <c r="E720" s="477">
        <f t="shared" si="37"/>
        <v>0</v>
      </c>
      <c r="F720" s="477">
        <f t="shared" si="37"/>
        <v>0.8</v>
      </c>
      <c r="G720" s="477">
        <f t="shared" si="37"/>
        <v>0.8</v>
      </c>
      <c r="H720" s="478">
        <f t="shared" si="37"/>
        <v>0</v>
      </c>
    </row>
    <row r="721" spans="1:8" ht="15.75" customHeight="1" thickBot="1">
      <c r="A721" s="220"/>
      <c r="B721" s="180" t="s">
        <v>78</v>
      </c>
      <c r="C721" s="123"/>
      <c r="D721" s="123"/>
      <c r="E721" s="123"/>
      <c r="F721" s="455">
        <f>SUM(F719:F720)</f>
        <v>2</v>
      </c>
      <c r="G721" s="455">
        <f>SUM(G719:G720)</f>
        <v>2</v>
      </c>
      <c r="H721" s="456">
        <f>SUM(H719:H720)</f>
        <v>0</v>
      </c>
    </row>
    <row r="722" spans="1:21" ht="15.75" customHeight="1" thickBot="1">
      <c r="A722" s="261"/>
      <c r="B722" s="303" t="s">
        <v>62</v>
      </c>
      <c r="C722" s="304"/>
      <c r="D722" s="304"/>
      <c r="E722" s="304"/>
      <c r="F722" s="451">
        <f>F717+F721</f>
        <v>7917.147000000001</v>
      </c>
      <c r="G722" s="451">
        <f>G717+G721</f>
        <v>6194.538</v>
      </c>
      <c r="H722" s="452">
        <f>H717+H721</f>
        <v>1303.0710000000001</v>
      </c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8" ht="15.75" customHeight="1">
      <c r="A723" s="221"/>
      <c r="B723" s="182" t="s">
        <v>65</v>
      </c>
      <c r="C723" s="113"/>
      <c r="D723" s="113"/>
      <c r="E723" s="55"/>
      <c r="F723" s="114"/>
      <c r="G723" s="114"/>
      <c r="H723" s="115"/>
    </row>
    <row r="724" spans="1:17" ht="15.75" customHeight="1">
      <c r="A724" s="269"/>
      <c r="B724" s="316" t="s">
        <v>50</v>
      </c>
      <c r="C724" s="271">
        <f aca="true" t="shared" si="38" ref="C724:H724">SUM(C725:C741)</f>
        <v>83596</v>
      </c>
      <c r="D724" s="271">
        <f t="shared" si="38"/>
        <v>69.35000000000001</v>
      </c>
      <c r="E724" s="271">
        <f t="shared" si="38"/>
        <v>0</v>
      </c>
      <c r="F724" s="271">
        <f t="shared" si="38"/>
        <v>3070.5409999999997</v>
      </c>
      <c r="G724" s="271">
        <f t="shared" si="38"/>
        <v>1595.4540000000004</v>
      </c>
      <c r="H724" s="345">
        <f t="shared" si="38"/>
        <v>1259.5729999999999</v>
      </c>
      <c r="J724" s="6"/>
      <c r="K724" s="6"/>
      <c r="L724" s="6"/>
      <c r="M724" s="6"/>
      <c r="N724" s="6"/>
      <c r="O724" s="6"/>
      <c r="P724" s="6"/>
      <c r="Q724" s="6"/>
    </row>
    <row r="725" spans="1:17" ht="15.75" customHeight="1">
      <c r="A725" s="422" t="s">
        <v>159</v>
      </c>
      <c r="B725" s="423" t="s">
        <v>7</v>
      </c>
      <c r="C725" s="88">
        <f aca="true" t="shared" si="39" ref="C725:H725">C43</f>
        <v>24162.5</v>
      </c>
      <c r="D725" s="88">
        <f t="shared" si="39"/>
        <v>69.35000000000001</v>
      </c>
      <c r="E725" s="88">
        <f t="shared" si="39"/>
        <v>0</v>
      </c>
      <c r="F725" s="88">
        <f t="shared" si="39"/>
        <v>1078.278</v>
      </c>
      <c r="G725" s="88">
        <f t="shared" si="39"/>
        <v>202.227</v>
      </c>
      <c r="H725" s="462">
        <f t="shared" si="39"/>
        <v>873.756</v>
      </c>
      <c r="J725" s="6"/>
      <c r="K725" s="6"/>
      <c r="L725" s="6"/>
      <c r="M725" s="6"/>
      <c r="N725" s="6"/>
      <c r="O725" s="6"/>
      <c r="P725" s="6"/>
      <c r="Q725" s="6"/>
    </row>
    <row r="726" spans="1:17" s="424" customFormat="1" ht="15.75" customHeight="1">
      <c r="A726" s="314" t="s">
        <v>30</v>
      </c>
      <c r="B726" s="315" t="s">
        <v>13</v>
      </c>
      <c r="C726" s="404">
        <f>C206</f>
        <v>26966.5</v>
      </c>
      <c r="D726" s="404"/>
      <c r="E726" s="404">
        <f>E206</f>
        <v>0</v>
      </c>
      <c r="F726" s="404">
        <f>F206</f>
        <v>1018.639</v>
      </c>
      <c r="G726" s="404">
        <f>G206</f>
        <v>775.199</v>
      </c>
      <c r="H726" s="405">
        <f>H206</f>
        <v>217.523</v>
      </c>
      <c r="J726" s="425"/>
      <c r="K726" s="425"/>
      <c r="L726" s="425"/>
      <c r="M726" s="425"/>
      <c r="N726" s="425"/>
      <c r="O726" s="425"/>
      <c r="P726" s="425"/>
      <c r="Q726" s="425"/>
    </row>
    <row r="727" spans="1:14" ht="15.75" customHeight="1">
      <c r="A727" s="232" t="s">
        <v>42</v>
      </c>
      <c r="B727" s="179" t="s">
        <v>14</v>
      </c>
      <c r="C727" s="133">
        <f aca="true" t="shared" si="40" ref="C727:H727">C319</f>
        <v>10079</v>
      </c>
      <c r="D727" s="133">
        <f t="shared" si="40"/>
        <v>0</v>
      </c>
      <c r="E727" s="133">
        <f t="shared" si="40"/>
        <v>0</v>
      </c>
      <c r="F727" s="133">
        <f t="shared" si="40"/>
        <v>388.62699999999995</v>
      </c>
      <c r="G727" s="133">
        <f t="shared" si="40"/>
        <v>201.23099999999997</v>
      </c>
      <c r="H727" s="185">
        <f t="shared" si="40"/>
        <v>161.87</v>
      </c>
      <c r="J727" s="6"/>
      <c r="K727" s="6"/>
      <c r="L727" s="6"/>
      <c r="M727" s="6"/>
      <c r="N727" s="6"/>
    </row>
    <row r="728" spans="1:8" ht="15.75" customHeight="1">
      <c r="A728" s="232" t="s">
        <v>43</v>
      </c>
      <c r="B728" s="179" t="s">
        <v>15</v>
      </c>
      <c r="C728" s="404">
        <f>C427</f>
        <v>15456</v>
      </c>
      <c r="D728" s="404">
        <f>D427</f>
        <v>0</v>
      </c>
      <c r="E728" s="404"/>
      <c r="F728" s="404">
        <f>F427</f>
        <v>328.33900000000006</v>
      </c>
      <c r="G728" s="404">
        <f>G427</f>
        <v>261.17600000000004</v>
      </c>
      <c r="H728" s="405">
        <f>H427</f>
        <v>1.154</v>
      </c>
    </row>
    <row r="729" spans="1:8" ht="15.75" customHeight="1">
      <c r="A729" s="232" t="s">
        <v>44</v>
      </c>
      <c r="B729" s="179" t="s">
        <v>16</v>
      </c>
      <c r="C729" s="133">
        <f>C488</f>
        <v>3933</v>
      </c>
      <c r="D729" s="133">
        <f>D488</f>
        <v>0</v>
      </c>
      <c r="E729" s="133"/>
      <c r="F729" s="134">
        <f>F488</f>
        <v>131.676</v>
      </c>
      <c r="G729" s="134">
        <f>G488</f>
        <v>90.404</v>
      </c>
      <c r="H729" s="135">
        <f>H488</f>
        <v>5.27</v>
      </c>
    </row>
    <row r="730" spans="1:20" ht="15.75" customHeight="1">
      <c r="A730" s="232" t="s">
        <v>93</v>
      </c>
      <c r="B730" s="179" t="s">
        <v>41</v>
      </c>
      <c r="C730" s="133">
        <f>C544</f>
        <v>2809</v>
      </c>
      <c r="D730" s="133"/>
      <c r="E730" s="133"/>
      <c r="F730" s="134">
        <f>F544</f>
        <v>65.44999999999999</v>
      </c>
      <c r="G730" s="134">
        <f>G544</f>
        <v>60.4</v>
      </c>
      <c r="H730" s="135">
        <f>H544</f>
        <v>0</v>
      </c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8" ht="15.75" customHeight="1">
      <c r="A731" s="232" t="s">
        <v>64</v>
      </c>
      <c r="B731" s="179" t="s">
        <v>72</v>
      </c>
      <c r="C731" s="136">
        <f>C558</f>
        <v>0</v>
      </c>
      <c r="D731" s="136">
        <f>D558</f>
        <v>0</v>
      </c>
      <c r="E731" s="136"/>
      <c r="F731" s="137">
        <f>F558</f>
        <v>0</v>
      </c>
      <c r="G731" s="137">
        <f>G558</f>
        <v>0</v>
      </c>
      <c r="H731" s="138">
        <f>H558</f>
        <v>0</v>
      </c>
    </row>
    <row r="732" spans="1:8" ht="15.75" customHeight="1">
      <c r="A732" s="232" t="s">
        <v>109</v>
      </c>
      <c r="B732" s="179" t="s">
        <v>80</v>
      </c>
      <c r="C732" s="105">
        <f>C574</f>
        <v>0</v>
      </c>
      <c r="D732" s="105"/>
      <c r="E732" s="105"/>
      <c r="F732" s="107">
        <f>F574</f>
        <v>0</v>
      </c>
      <c r="G732" s="107">
        <f>G574</f>
        <v>0</v>
      </c>
      <c r="H732" s="108">
        <f>H574</f>
        <v>0</v>
      </c>
    </row>
    <row r="733" spans="1:8" ht="15.75" customHeight="1">
      <c r="A733" s="233" t="s">
        <v>103</v>
      </c>
      <c r="B733" s="181" t="s">
        <v>95</v>
      </c>
      <c r="C733" s="105">
        <f>C592</f>
        <v>150</v>
      </c>
      <c r="D733" s="105"/>
      <c r="E733" s="105"/>
      <c r="F733" s="107">
        <f>F592</f>
        <v>0.11</v>
      </c>
      <c r="G733" s="107">
        <f>G592</f>
        <v>0</v>
      </c>
      <c r="H733" s="108">
        <f>H592</f>
        <v>0</v>
      </c>
    </row>
    <row r="734" spans="1:8" ht="15.75" customHeight="1">
      <c r="A734" s="233" t="s">
        <v>121</v>
      </c>
      <c r="B734" s="181" t="s">
        <v>115</v>
      </c>
      <c r="C734" s="105">
        <f>C606</f>
        <v>40</v>
      </c>
      <c r="D734" s="105"/>
      <c r="E734" s="105"/>
      <c r="F734" s="107">
        <f>F606</f>
        <v>0.027</v>
      </c>
      <c r="G734" s="107">
        <f>G606</f>
        <v>0.026</v>
      </c>
      <c r="H734" s="108">
        <f>H606</f>
        <v>0</v>
      </c>
    </row>
    <row r="735" spans="1:8" ht="15.75" customHeight="1">
      <c r="A735" s="233" t="s">
        <v>129</v>
      </c>
      <c r="B735" s="181" t="s">
        <v>136</v>
      </c>
      <c r="C735" s="105"/>
      <c r="D735" s="105"/>
      <c r="E735" s="105"/>
      <c r="F735" s="107">
        <f>F614</f>
        <v>0</v>
      </c>
      <c r="G735" s="107">
        <f>G614</f>
        <v>0</v>
      </c>
      <c r="H735" s="108">
        <f>H614</f>
        <v>0</v>
      </c>
    </row>
    <row r="736" spans="1:8" ht="15.75" customHeight="1">
      <c r="A736" s="341" t="s">
        <v>130</v>
      </c>
      <c r="B736" s="325" t="s">
        <v>138</v>
      </c>
      <c r="C736" s="105"/>
      <c r="D736" s="105"/>
      <c r="E736" s="105"/>
      <c r="F736" s="107">
        <f>F628</f>
        <v>4.061</v>
      </c>
      <c r="G736" s="107">
        <f>G628</f>
        <v>3.891</v>
      </c>
      <c r="H736" s="108">
        <f>H628</f>
        <v>0</v>
      </c>
    </row>
    <row r="737" spans="1:8" ht="15.75" customHeight="1">
      <c r="A737" s="384" t="s">
        <v>144</v>
      </c>
      <c r="B737" s="125" t="s">
        <v>140</v>
      </c>
      <c r="C737" s="105"/>
      <c r="D737" s="105"/>
      <c r="E737" s="106"/>
      <c r="F737" s="107">
        <f>F640</f>
        <v>1.24</v>
      </c>
      <c r="G737" s="107">
        <f>G640</f>
        <v>0.9</v>
      </c>
      <c r="H737" s="108">
        <f>H640</f>
        <v>0</v>
      </c>
    </row>
    <row r="738" spans="1:8" ht="15.75" customHeight="1">
      <c r="A738" s="386" t="s">
        <v>156</v>
      </c>
      <c r="B738" s="325" t="s">
        <v>150</v>
      </c>
      <c r="C738" s="105"/>
      <c r="D738" s="105"/>
      <c r="E738" s="106"/>
      <c r="F738" s="107">
        <f>F650</f>
        <v>0.07</v>
      </c>
      <c r="G738" s="107">
        <f>G650</f>
        <v>0</v>
      </c>
      <c r="H738" s="108">
        <f>H650</f>
        <v>0</v>
      </c>
    </row>
    <row r="739" spans="1:8" ht="15.75" customHeight="1">
      <c r="A739" s="384" t="s">
        <v>168</v>
      </c>
      <c r="B739" s="125" t="s">
        <v>162</v>
      </c>
      <c r="C739" s="152"/>
      <c r="D739" s="152"/>
      <c r="E739" s="139"/>
      <c r="F739" s="153">
        <f>F658</f>
        <v>0</v>
      </c>
      <c r="G739" s="153">
        <f>G658</f>
        <v>0</v>
      </c>
      <c r="H739" s="154">
        <f>H658</f>
        <v>0</v>
      </c>
    </row>
    <row r="740" spans="1:8" ht="15.75" customHeight="1">
      <c r="A740" s="465" t="s">
        <v>175</v>
      </c>
      <c r="B740" s="183" t="s">
        <v>173</v>
      </c>
      <c r="C740" s="152"/>
      <c r="D740" s="152"/>
      <c r="E740" s="139"/>
      <c r="F740" s="153">
        <f>F665</f>
        <v>0</v>
      </c>
      <c r="G740" s="153">
        <f>G665</f>
        <v>0</v>
      </c>
      <c r="H740" s="108">
        <f>H665</f>
        <v>0</v>
      </c>
    </row>
    <row r="741" spans="1:8" ht="15.75" customHeight="1">
      <c r="A741" s="320" t="s">
        <v>201</v>
      </c>
      <c r="B741" s="183" t="s">
        <v>189</v>
      </c>
      <c r="C741" s="109"/>
      <c r="D741" s="109"/>
      <c r="E741" s="122"/>
      <c r="F741" s="110">
        <f>F677</f>
        <v>54.024</v>
      </c>
      <c r="G741" s="110">
        <f>G677</f>
        <v>0</v>
      </c>
      <c r="H741" s="111">
        <f>H677</f>
        <v>0</v>
      </c>
    </row>
    <row r="742" spans="1:8" ht="15.75" customHeight="1">
      <c r="A742" s="463"/>
      <c r="B742" s="464" t="s">
        <v>51</v>
      </c>
      <c r="C742" s="343">
        <f>SUM(C743:C758)</f>
        <v>281053.5</v>
      </c>
      <c r="D742" s="343">
        <f>SUM(D743:D758)</f>
        <v>29519.939999999995</v>
      </c>
      <c r="E742" s="343"/>
      <c r="F742" s="343">
        <f>SUM(F743:F758)</f>
        <v>4582.087</v>
      </c>
      <c r="G742" s="343">
        <f>SUM(G743:G758)</f>
        <v>4341.552</v>
      </c>
      <c r="H742" s="344">
        <f>SUM(H743:H758)</f>
        <v>37.062</v>
      </c>
    </row>
    <row r="743" spans="1:8" ht="15.75" customHeight="1">
      <c r="A743" s="430" t="s">
        <v>159</v>
      </c>
      <c r="B743" s="423" t="s">
        <v>7</v>
      </c>
      <c r="C743" s="89">
        <f>C152+C684</f>
        <v>179547.5</v>
      </c>
      <c r="D743" s="89">
        <f>D152+D684</f>
        <v>29519.939999999995</v>
      </c>
      <c r="E743" s="89"/>
      <c r="F743" s="89">
        <f>F152+F684</f>
        <v>3093.8990000000003</v>
      </c>
      <c r="G743" s="89">
        <f>G152+G684</f>
        <v>2946.19</v>
      </c>
      <c r="H743" s="90">
        <f>H152+H684</f>
        <v>31.209999999999997</v>
      </c>
    </row>
    <row r="744" spans="1:8" s="424" customFormat="1" ht="15.75" customHeight="1">
      <c r="A744" s="314" t="s">
        <v>30</v>
      </c>
      <c r="B744" s="315" t="s">
        <v>13</v>
      </c>
      <c r="C744" s="466">
        <f>C278+C690</f>
        <v>64737</v>
      </c>
      <c r="D744" s="466">
        <f>D278+D690</f>
        <v>0</v>
      </c>
      <c r="E744" s="466"/>
      <c r="F744" s="466">
        <f>F278+F690</f>
        <v>999.0310000000003</v>
      </c>
      <c r="G744" s="466">
        <f>G278+G690</f>
        <v>953.8430000000001</v>
      </c>
      <c r="H744" s="467">
        <f>H278+H690</f>
        <v>0</v>
      </c>
    </row>
    <row r="745" spans="1:8" ht="15.75" customHeight="1">
      <c r="A745" s="232" t="s">
        <v>42</v>
      </c>
      <c r="B745" s="179" t="s">
        <v>14</v>
      </c>
      <c r="C745" s="133">
        <f>C372</f>
        <v>24750.5</v>
      </c>
      <c r="D745" s="133">
        <f>D372</f>
        <v>0</v>
      </c>
      <c r="E745" s="133"/>
      <c r="F745" s="133">
        <f>F372</f>
        <v>344.368</v>
      </c>
      <c r="G745" s="133">
        <f>G372</f>
        <v>317.847</v>
      </c>
      <c r="H745" s="185">
        <f>H372</f>
        <v>0</v>
      </c>
    </row>
    <row r="746" spans="1:8" ht="15.75" customHeight="1">
      <c r="A746" s="232" t="s">
        <v>43</v>
      </c>
      <c r="B746" s="179" t="s">
        <v>15</v>
      </c>
      <c r="C746" s="62">
        <f>C460</f>
        <v>7227</v>
      </c>
      <c r="D746" s="134">
        <f>D460</f>
        <v>0</v>
      </c>
      <c r="E746" s="134"/>
      <c r="F746" s="134">
        <f>F460</f>
        <v>107.49100000000001</v>
      </c>
      <c r="G746" s="134">
        <f>G460</f>
        <v>96.388</v>
      </c>
      <c r="H746" s="135">
        <f>H460</f>
        <v>5.852</v>
      </c>
    </row>
    <row r="747" spans="1:8" ht="15.75" customHeight="1">
      <c r="A747" s="232" t="s">
        <v>44</v>
      </c>
      <c r="B747" s="179" t="s">
        <v>16</v>
      </c>
      <c r="C747" s="133">
        <f>C513</f>
        <v>4133</v>
      </c>
      <c r="D747" s="133">
        <f>D513</f>
        <v>0</v>
      </c>
      <c r="E747" s="133"/>
      <c r="F747" s="133">
        <f>F513</f>
        <v>36.262</v>
      </c>
      <c r="G747" s="133">
        <f>G513</f>
        <v>26.293</v>
      </c>
      <c r="H747" s="185">
        <f>H513</f>
        <v>0</v>
      </c>
    </row>
    <row r="748" spans="1:8" ht="15.75" customHeight="1">
      <c r="A748" s="232" t="s">
        <v>93</v>
      </c>
      <c r="B748" s="179" t="s">
        <v>41</v>
      </c>
      <c r="C748" s="133">
        <f>C548</f>
        <v>70</v>
      </c>
      <c r="D748" s="133">
        <f>D548</f>
        <v>0</v>
      </c>
      <c r="E748" s="133"/>
      <c r="F748" s="134">
        <f>F548</f>
        <v>0.175</v>
      </c>
      <c r="G748" s="134">
        <f>G548</f>
        <v>0.175</v>
      </c>
      <c r="H748" s="135">
        <f>H548</f>
        <v>0</v>
      </c>
    </row>
    <row r="749" spans="1:8" ht="15.75" customHeight="1">
      <c r="A749" s="232" t="s">
        <v>64</v>
      </c>
      <c r="B749" s="179" t="s">
        <v>72</v>
      </c>
      <c r="C749" s="133">
        <f>C564</f>
        <v>266</v>
      </c>
      <c r="D749" s="133"/>
      <c r="E749" s="133"/>
      <c r="F749" s="133">
        <f>F564</f>
        <v>0.545</v>
      </c>
      <c r="G749" s="133">
        <f>G564</f>
        <v>0.545</v>
      </c>
      <c r="H749" s="305">
        <f>H564</f>
        <v>0</v>
      </c>
    </row>
    <row r="750" spans="1:8" ht="15.75" customHeight="1">
      <c r="A750" s="232" t="s">
        <v>122</v>
      </c>
      <c r="B750" s="179" t="s">
        <v>80</v>
      </c>
      <c r="C750" s="105">
        <f>C582</f>
        <v>240.5</v>
      </c>
      <c r="D750" s="105"/>
      <c r="E750" s="105"/>
      <c r="F750" s="107">
        <f>F582</f>
        <v>0.054000000000000006</v>
      </c>
      <c r="G750" s="107">
        <f>G582</f>
        <v>0.009</v>
      </c>
      <c r="H750" s="108">
        <f>H582</f>
        <v>0</v>
      </c>
    </row>
    <row r="751" spans="1:8" ht="15.75" customHeight="1">
      <c r="A751" s="233" t="s">
        <v>103</v>
      </c>
      <c r="B751" s="181" t="s">
        <v>95</v>
      </c>
      <c r="C751" s="105">
        <f>C598</f>
        <v>82</v>
      </c>
      <c r="D751" s="105"/>
      <c r="E751" s="105"/>
      <c r="F751" s="107">
        <f>F598</f>
        <v>0.254</v>
      </c>
      <c r="G751" s="107">
        <f>G598</f>
        <v>0.254</v>
      </c>
      <c r="H751" s="108">
        <f>H598</f>
        <v>0</v>
      </c>
    </row>
    <row r="752" spans="1:8" ht="15.75" customHeight="1">
      <c r="A752" s="385" t="s">
        <v>114</v>
      </c>
      <c r="B752" s="325" t="s">
        <v>115</v>
      </c>
      <c r="C752" s="105"/>
      <c r="D752" s="105"/>
      <c r="E752" s="105"/>
      <c r="F752" s="107">
        <f>F608</f>
        <v>0</v>
      </c>
      <c r="G752" s="107">
        <f>G608</f>
        <v>0</v>
      </c>
      <c r="H752" s="108">
        <f>H608</f>
        <v>0</v>
      </c>
    </row>
    <row r="753" spans="1:8" ht="15.75" customHeight="1">
      <c r="A753" s="386" t="s">
        <v>129</v>
      </c>
      <c r="B753" s="325" t="s">
        <v>136</v>
      </c>
      <c r="C753" s="105"/>
      <c r="D753" s="105"/>
      <c r="E753" s="105"/>
      <c r="F753" s="107">
        <f>F616</f>
        <v>0</v>
      </c>
      <c r="G753" s="107">
        <f>G616</f>
        <v>0</v>
      </c>
      <c r="H753" s="108">
        <f>H616</f>
        <v>0</v>
      </c>
    </row>
    <row r="754" spans="1:8" ht="15.75" customHeight="1">
      <c r="A754" s="319" t="s">
        <v>130</v>
      </c>
      <c r="B754" s="183" t="s">
        <v>138</v>
      </c>
      <c r="C754" s="105"/>
      <c r="D754" s="105"/>
      <c r="E754" s="105"/>
      <c r="F754" s="107">
        <f>F632</f>
        <v>0.008</v>
      </c>
      <c r="G754" s="107">
        <f>G632</f>
        <v>0.008</v>
      </c>
      <c r="H754" s="108">
        <f>H632</f>
        <v>0</v>
      </c>
    </row>
    <row r="755" spans="1:8" ht="15.75" customHeight="1">
      <c r="A755" s="341" t="s">
        <v>144</v>
      </c>
      <c r="B755" s="325" t="s">
        <v>140</v>
      </c>
      <c r="C755" s="105"/>
      <c r="D755" s="105"/>
      <c r="E755" s="105"/>
      <c r="F755" s="107">
        <f>F642</f>
        <v>0</v>
      </c>
      <c r="G755" s="107">
        <f>G642</f>
        <v>0</v>
      </c>
      <c r="H755" s="108">
        <f>H642</f>
        <v>0</v>
      </c>
    </row>
    <row r="756" spans="1:8" ht="15.75" customHeight="1">
      <c r="A756" s="319" t="s">
        <v>156</v>
      </c>
      <c r="B756" s="183" t="s">
        <v>150</v>
      </c>
      <c r="C756" s="105"/>
      <c r="D756" s="105"/>
      <c r="E756" s="105"/>
      <c r="F756" s="107">
        <f>F652</f>
        <v>0</v>
      </c>
      <c r="G756" s="107">
        <f>G652</f>
        <v>0</v>
      </c>
      <c r="H756" s="108">
        <f>H652</f>
        <v>0</v>
      </c>
    </row>
    <row r="757" spans="1:8" ht="15.75" customHeight="1">
      <c r="A757" s="426" t="s">
        <v>168</v>
      </c>
      <c r="B757" s="417" t="s">
        <v>162</v>
      </c>
      <c r="C757" s="118"/>
      <c r="D757" s="118"/>
      <c r="E757" s="118"/>
      <c r="F757" s="119">
        <f>F659</f>
        <v>0</v>
      </c>
      <c r="G757" s="119">
        <f>G659</f>
        <v>0</v>
      </c>
      <c r="H757" s="120">
        <f>H659</f>
        <v>0</v>
      </c>
    </row>
    <row r="758" spans="1:8" ht="15.75" customHeight="1">
      <c r="A758" s="465" t="s">
        <v>175</v>
      </c>
      <c r="B758" s="183" t="s">
        <v>173</v>
      </c>
      <c r="C758" s="105"/>
      <c r="D758" s="105"/>
      <c r="E758" s="105"/>
      <c r="F758" s="107">
        <f>F670</f>
        <v>0</v>
      </c>
      <c r="G758" s="107">
        <f>G670</f>
        <v>0</v>
      </c>
      <c r="H758" s="108">
        <f>H670</f>
        <v>0</v>
      </c>
    </row>
    <row r="759" spans="1:8" ht="15.75" customHeight="1">
      <c r="A759" s="317"/>
      <c r="B759" s="318" t="s">
        <v>48</v>
      </c>
      <c r="C759" s="453">
        <f aca="true" t="shared" si="41" ref="C759:H759">SUM(C760:C775)</f>
        <v>7838.5</v>
      </c>
      <c r="D759" s="453">
        <f t="shared" si="41"/>
        <v>9.7</v>
      </c>
      <c r="E759" s="453">
        <f t="shared" si="41"/>
        <v>0</v>
      </c>
      <c r="F759" s="453">
        <f t="shared" si="41"/>
        <v>264.519</v>
      </c>
      <c r="G759" s="453">
        <f t="shared" si="41"/>
        <v>257.532</v>
      </c>
      <c r="H759" s="454">
        <f t="shared" si="41"/>
        <v>6.435999999999999</v>
      </c>
    </row>
    <row r="760" spans="1:8" ht="15.75" customHeight="1">
      <c r="A760" s="422" t="s">
        <v>159</v>
      </c>
      <c r="B760" s="423" t="s">
        <v>7</v>
      </c>
      <c r="C760" s="89">
        <f>C173</f>
        <v>1557.5</v>
      </c>
      <c r="D760" s="89">
        <f>D173</f>
        <v>9.7</v>
      </c>
      <c r="E760" s="89"/>
      <c r="F760" s="89">
        <f>F173</f>
        <v>26.923000000000002</v>
      </c>
      <c r="G760" s="89">
        <f>G173</f>
        <v>22.491</v>
      </c>
      <c r="H760" s="90">
        <f>H173</f>
        <v>3.7359999999999998</v>
      </c>
    </row>
    <row r="761" spans="1:8" s="424" customFormat="1" ht="15.75" customHeight="1">
      <c r="A761" s="321" t="s">
        <v>30</v>
      </c>
      <c r="B761" s="315" t="s">
        <v>13</v>
      </c>
      <c r="C761" s="466">
        <f>C292</f>
        <v>490</v>
      </c>
      <c r="D761" s="466">
        <f>D292</f>
        <v>0</v>
      </c>
      <c r="E761" s="466"/>
      <c r="F761" s="466">
        <f>F292</f>
        <v>8.958</v>
      </c>
      <c r="G761" s="466">
        <f>G292</f>
        <v>7.308</v>
      </c>
      <c r="H761" s="467">
        <f>H292</f>
        <v>1.65</v>
      </c>
    </row>
    <row r="762" spans="1:8" ht="15.75" customHeight="1">
      <c r="A762" s="234" t="s">
        <v>42</v>
      </c>
      <c r="B762" s="179" t="s">
        <v>14</v>
      </c>
      <c r="C762" s="133">
        <f aca="true" t="shared" si="42" ref="C762:H762">C391</f>
        <v>546</v>
      </c>
      <c r="D762" s="133">
        <f t="shared" si="42"/>
        <v>0</v>
      </c>
      <c r="E762" s="133"/>
      <c r="F762" s="133">
        <f t="shared" si="42"/>
        <v>16.508</v>
      </c>
      <c r="G762" s="133">
        <f t="shared" si="42"/>
        <v>15.458</v>
      </c>
      <c r="H762" s="185">
        <f t="shared" si="42"/>
        <v>1.05</v>
      </c>
    </row>
    <row r="763" spans="1:8" ht="15.75" customHeight="1">
      <c r="A763" s="234" t="s">
        <v>43</v>
      </c>
      <c r="B763" s="179" t="s">
        <v>15</v>
      </c>
      <c r="C763" s="134">
        <f>C472</f>
        <v>777</v>
      </c>
      <c r="D763" s="134">
        <f>D472</f>
        <v>0</v>
      </c>
      <c r="E763" s="134"/>
      <c r="F763" s="134">
        <f>F472</f>
        <v>72.826</v>
      </c>
      <c r="G763" s="134">
        <f>G472</f>
        <v>72.826</v>
      </c>
      <c r="H763" s="135">
        <f>H472</f>
        <v>0</v>
      </c>
    </row>
    <row r="764" spans="1:8" ht="15.75" customHeight="1">
      <c r="A764" s="234" t="s">
        <v>44</v>
      </c>
      <c r="B764" s="179" t="s">
        <v>16</v>
      </c>
      <c r="C764" s="133">
        <f>C530</f>
        <v>1342</v>
      </c>
      <c r="D764" s="133">
        <f>D530</f>
        <v>0</v>
      </c>
      <c r="E764" s="133"/>
      <c r="F764" s="133">
        <f>F530</f>
        <v>28.759</v>
      </c>
      <c r="G764" s="133">
        <f>G530</f>
        <v>28.903999999999996</v>
      </c>
      <c r="H764" s="185">
        <f>H530</f>
        <v>0</v>
      </c>
    </row>
    <row r="765" spans="1:8" ht="15.75" customHeight="1">
      <c r="A765" s="234" t="s">
        <v>93</v>
      </c>
      <c r="B765" s="179" t="s">
        <v>41</v>
      </c>
      <c r="C765" s="133">
        <f>C554</f>
        <v>910</v>
      </c>
      <c r="D765" s="133">
        <f>D554</f>
        <v>0</v>
      </c>
      <c r="E765" s="133"/>
      <c r="F765" s="134">
        <f>F554</f>
        <v>14.416</v>
      </c>
      <c r="G765" s="134">
        <f>G554</f>
        <v>14.416</v>
      </c>
      <c r="H765" s="135">
        <f>H554</f>
        <v>0</v>
      </c>
    </row>
    <row r="766" spans="1:8" ht="15.75" customHeight="1">
      <c r="A766" s="235" t="s">
        <v>64</v>
      </c>
      <c r="B766" s="181" t="s">
        <v>72</v>
      </c>
      <c r="C766" s="133">
        <f>C570</f>
        <v>1866</v>
      </c>
      <c r="D766" s="133">
        <f>D570</f>
        <v>0</v>
      </c>
      <c r="E766" s="133"/>
      <c r="F766" s="133">
        <f>F570</f>
        <v>87.029</v>
      </c>
      <c r="G766" s="133">
        <f>G570</f>
        <v>87.029</v>
      </c>
      <c r="H766" s="185">
        <f>H570</f>
        <v>0</v>
      </c>
    </row>
    <row r="767" spans="1:8" ht="15.75" customHeight="1">
      <c r="A767" s="319" t="s">
        <v>84</v>
      </c>
      <c r="B767" s="183" t="s">
        <v>80</v>
      </c>
      <c r="C767" s="105">
        <f>C586</f>
        <v>350</v>
      </c>
      <c r="D767" s="105"/>
      <c r="E767" s="105"/>
      <c r="F767" s="105">
        <f>F586</f>
        <v>9.1</v>
      </c>
      <c r="G767" s="105">
        <f>G586</f>
        <v>9.1</v>
      </c>
      <c r="H767" s="184">
        <f>H586</f>
        <v>0</v>
      </c>
    </row>
    <row r="768" spans="1:8" ht="15.75" customHeight="1">
      <c r="A768" s="320" t="s">
        <v>103</v>
      </c>
      <c r="B768" s="183" t="s">
        <v>95</v>
      </c>
      <c r="C768" s="105"/>
      <c r="D768" s="105"/>
      <c r="E768" s="105"/>
      <c r="F768" s="105">
        <f>F600</f>
        <v>0</v>
      </c>
      <c r="G768" s="105">
        <f>G600</f>
        <v>0</v>
      </c>
      <c r="H768" s="184">
        <f>H600</f>
        <v>0</v>
      </c>
    </row>
    <row r="769" spans="1:8" ht="15.75" customHeight="1">
      <c r="A769" s="342" t="s">
        <v>114</v>
      </c>
      <c r="B769" s="183" t="s">
        <v>115</v>
      </c>
      <c r="C769" s="105"/>
      <c r="D769" s="105"/>
      <c r="E769" s="105"/>
      <c r="F769" s="105">
        <f>F610</f>
        <v>0</v>
      </c>
      <c r="G769" s="105">
        <f>G610</f>
        <v>0</v>
      </c>
      <c r="H769" s="184">
        <f>H610</f>
        <v>0</v>
      </c>
    </row>
    <row r="770" spans="1:8" ht="15.75" customHeight="1">
      <c r="A770" s="386" t="s">
        <v>129</v>
      </c>
      <c r="B770" s="325" t="s">
        <v>136</v>
      </c>
      <c r="C770" s="105"/>
      <c r="D770" s="105"/>
      <c r="E770" s="105"/>
      <c r="F770" s="105">
        <f>F618</f>
        <v>0</v>
      </c>
      <c r="G770" s="105">
        <f>G618</f>
        <v>0</v>
      </c>
      <c r="H770" s="184">
        <f>H618</f>
        <v>0</v>
      </c>
    </row>
    <row r="771" spans="1:8" ht="15.75" customHeight="1">
      <c r="A771" s="385" t="s">
        <v>130</v>
      </c>
      <c r="B771" s="325" t="s">
        <v>138</v>
      </c>
      <c r="C771" s="105"/>
      <c r="D771" s="105"/>
      <c r="E771" s="105"/>
      <c r="F771" s="105">
        <f>F634</f>
        <v>0</v>
      </c>
      <c r="G771" s="105">
        <f>G634</f>
        <v>0</v>
      </c>
      <c r="H771" s="184">
        <f>H634</f>
        <v>0</v>
      </c>
    </row>
    <row r="772" spans="1:8" ht="15.75" customHeight="1">
      <c r="A772" s="385" t="s">
        <v>144</v>
      </c>
      <c r="B772" s="325" t="s">
        <v>140</v>
      </c>
      <c r="C772" s="152"/>
      <c r="D772" s="152"/>
      <c r="E772" s="152"/>
      <c r="F772" s="152">
        <f>F644</f>
        <v>0</v>
      </c>
      <c r="G772" s="152">
        <f>G644</f>
        <v>0</v>
      </c>
      <c r="H772" s="306">
        <f>H644</f>
        <v>0</v>
      </c>
    </row>
    <row r="773" spans="1:8" ht="15.75" customHeight="1">
      <c r="A773" s="320" t="s">
        <v>156</v>
      </c>
      <c r="B773" s="183" t="s">
        <v>150</v>
      </c>
      <c r="C773" s="152"/>
      <c r="D773" s="152"/>
      <c r="E773" s="139"/>
      <c r="F773" s="153">
        <f>F654</f>
        <v>0</v>
      </c>
      <c r="G773" s="153">
        <f>G654</f>
        <v>0</v>
      </c>
      <c r="H773" s="154">
        <f>H654</f>
        <v>0</v>
      </c>
    </row>
    <row r="774" spans="1:8" s="64" customFormat="1" ht="15.75" customHeight="1">
      <c r="A774" s="386" t="s">
        <v>168</v>
      </c>
      <c r="B774" s="325" t="s">
        <v>162</v>
      </c>
      <c r="C774" s="105"/>
      <c r="D774" s="105"/>
      <c r="E774" s="105"/>
      <c r="F774" s="105">
        <f>F661</f>
        <v>0</v>
      </c>
      <c r="G774" s="105">
        <f>G661</f>
        <v>0</v>
      </c>
      <c r="H774" s="184">
        <f>H661</f>
        <v>0</v>
      </c>
    </row>
    <row r="775" spans="1:8" ht="15.75" customHeight="1" thickBot="1">
      <c r="A775" s="522" t="s">
        <v>175</v>
      </c>
      <c r="B775" s="482" t="s">
        <v>173</v>
      </c>
      <c r="C775" s="174"/>
      <c r="D775" s="174"/>
      <c r="E775" s="175"/>
      <c r="F775" s="176">
        <v>0</v>
      </c>
      <c r="G775" s="176">
        <v>0</v>
      </c>
      <c r="H775" s="177">
        <v>0</v>
      </c>
    </row>
  </sheetData>
  <sheetProtection/>
  <autoFilter ref="B1:B775"/>
  <mergeCells count="23">
    <mergeCell ref="B696:B698"/>
    <mergeCell ref="C696:D697"/>
    <mergeCell ref="E696:F697"/>
    <mergeCell ref="E10:F11"/>
    <mergeCell ref="G10:H10"/>
    <mergeCell ref="G11:G12"/>
    <mergeCell ref="A699:H699"/>
    <mergeCell ref="A718:H718"/>
    <mergeCell ref="H11:H12"/>
    <mergeCell ref="A14:H14"/>
    <mergeCell ref="A679:H679"/>
    <mergeCell ref="A694:H694"/>
    <mergeCell ref="A696:A698"/>
    <mergeCell ref="G696:H696"/>
    <mergeCell ref="G697:G698"/>
    <mergeCell ref="H697:H698"/>
    <mergeCell ref="A4:H4"/>
    <mergeCell ref="A6:H6"/>
    <mergeCell ref="A7:H7"/>
    <mergeCell ref="A8:H8"/>
    <mergeCell ref="A10:A12"/>
    <mergeCell ref="B10:B12"/>
    <mergeCell ref="C10:D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95" r:id="rId1"/>
  <headerFooter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Nina</cp:lastModifiedBy>
  <cp:lastPrinted>2020-11-16T12:43:55Z</cp:lastPrinted>
  <dcterms:created xsi:type="dcterms:W3CDTF">2002-08-11T18:18:21Z</dcterms:created>
  <dcterms:modified xsi:type="dcterms:W3CDTF">2020-11-16T12:44:00Z</dcterms:modified>
  <cp:category/>
  <cp:version/>
  <cp:contentType/>
  <cp:contentStatus/>
</cp:coreProperties>
</file>