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2020" sheetId="1" r:id="rId1"/>
    <sheet name="Sheet2" sheetId="2" r:id="rId2"/>
  </sheets>
  <definedNames>
    <definedName name="_xlnm._FilterDatabase" localSheetId="0" hidden="1">'2020'!$B$1:$B$324</definedName>
    <definedName name="_xlnm.Print_Titles" localSheetId="0">'2020'!$10:$10</definedName>
  </definedNames>
  <calcPr fullCalcOnLoad="1"/>
</workbook>
</file>

<file path=xl/sharedStrings.xml><?xml version="1.0" encoding="utf-8"?>
<sst xmlns="http://schemas.openxmlformats.org/spreadsheetml/2006/main" count="318" uniqueCount="111">
  <si>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</si>
  <si>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</si>
  <si>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</si>
  <si>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</si>
  <si>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</si>
  <si>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</si>
  <si>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</si>
  <si>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</si>
  <si>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</si>
  <si>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Кестен обикновен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</si>
  <si>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</si>
  <si>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</si>
  <si>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</si>
  <si>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</si>
  <si>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</si>
  <si>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</si>
  <si>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Махалебка</t>
  </si>
  <si>
    <t>Дъб благун</t>
  </si>
  <si>
    <t>Върба бяла</t>
  </si>
  <si>
    <t>Бор черен</t>
  </si>
  <si>
    <t>Кедър атласки</t>
  </si>
  <si>
    <t>Джанка</t>
  </si>
  <si>
    <t>Киселица</t>
  </si>
  <si>
    <t>Кестен конски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</si>
  <si>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</si>
  <si>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</si>
  <si>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</si>
  <si>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</si>
  <si>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</si>
  <si>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</si>
  <si>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</si>
  <si>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</si>
  <si>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</si>
  <si>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</si>
  <si>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 xml:space="preserve">Смърч обикновен </t>
  </si>
  <si>
    <t>Туя източна</t>
  </si>
  <si>
    <t>Бреза бяла</t>
  </si>
  <si>
    <t>Бук обикновен</t>
  </si>
  <si>
    <t>Липа сребролистна</t>
  </si>
  <si>
    <t>Офика</t>
  </si>
  <si>
    <t>Ясен полски</t>
  </si>
  <si>
    <t>I-37/61 (P. Triplo)</t>
  </si>
  <si>
    <t>СЦДП - Габрово</t>
  </si>
  <si>
    <t>ХРАСТИ</t>
  </si>
  <si>
    <t>Златен дъжд</t>
  </si>
  <si>
    <t>Птиче грозде</t>
  </si>
  <si>
    <t>ІІ. ПИКИРАНИ (ШКОЛУВАНИ) ФИДАНКИ</t>
  </si>
  <si>
    <t>ВСИЧКО</t>
  </si>
  <si>
    <t>Топола черна</t>
  </si>
  <si>
    <t>Орех обикновен</t>
  </si>
  <si>
    <t>СИДП - Шумен</t>
  </si>
  <si>
    <t>Гледичия тришипна</t>
  </si>
  <si>
    <t>Платан източен</t>
  </si>
  <si>
    <t>Ясен планински</t>
  </si>
  <si>
    <t>Люляк обикновен</t>
  </si>
  <si>
    <t>ЮЦДП - Смолян</t>
  </si>
  <si>
    <t>Пауловня</t>
  </si>
  <si>
    <t>Дъровидна ружа</t>
  </si>
  <si>
    <t>Дюля японска</t>
  </si>
  <si>
    <t>ЮЗДП - Благоевград</t>
  </si>
  <si>
    <t>ОТДЕЛ "ДЪРЖАВНИ ГОРСКИ ПРЕДПРИЯТИЯ", МЗХ</t>
  </si>
  <si>
    <t>P. Agate F</t>
  </si>
  <si>
    <t>P. Bachelieri</t>
  </si>
  <si>
    <t>P. BL</t>
  </si>
  <si>
    <t>P. I-214</t>
  </si>
  <si>
    <t>P. І-45-51</t>
  </si>
  <si>
    <t>P. І-55/65</t>
  </si>
  <si>
    <t>P. MC</t>
  </si>
  <si>
    <t>Pannonia</t>
  </si>
  <si>
    <t>Арония</t>
  </si>
  <si>
    <t>Череша обикновена (дива)</t>
  </si>
  <si>
    <t>Дрян обикновен</t>
  </si>
  <si>
    <t>Смърч обикновен</t>
  </si>
  <si>
    <t>P.  Vernirubens</t>
  </si>
  <si>
    <t>V. ОБЛАГОРОДЕНИ ФИДАНКИ</t>
  </si>
  <si>
    <t>Лешник</t>
  </si>
  <si>
    <t>NNDV</t>
  </si>
  <si>
    <t xml:space="preserve">ЮИДП - Сливен </t>
  </si>
  <si>
    <t>Леска обикновена</t>
  </si>
  <si>
    <t xml:space="preserve">СЗДП - Враца </t>
  </si>
  <si>
    <t>Липа дребнолистна</t>
  </si>
  <si>
    <t>Върба миризлива</t>
  </si>
  <si>
    <t>Кедър хималайски</t>
  </si>
  <si>
    <t>P. A 194</t>
  </si>
  <si>
    <t>Шестил</t>
  </si>
  <si>
    <t>Ела обикновена</t>
  </si>
  <si>
    <t>Липа сребролиства</t>
  </si>
  <si>
    <t>Платан</t>
  </si>
  <si>
    <t>Бор бял</t>
  </si>
  <si>
    <t>Мъждрян</t>
  </si>
  <si>
    <t>P. Guardi</t>
  </si>
  <si>
    <t>P. CB-7</t>
  </si>
  <si>
    <t>P. Luiza Avanzo</t>
  </si>
  <si>
    <t>Ела кавказка</t>
  </si>
  <si>
    <t xml:space="preserve">Орех </t>
  </si>
  <si>
    <t>Кипарис аризонски</t>
  </si>
  <si>
    <t>Елша черна</t>
  </si>
  <si>
    <t>през вегетационната 2020/2021 година, обобщен за страната</t>
  </si>
  <si>
    <t>Явор планински</t>
  </si>
  <si>
    <t>Албиция</t>
  </si>
  <si>
    <t>Дървовидна ружа</t>
  </si>
  <si>
    <t>Копривка южна</t>
  </si>
  <si>
    <t>Круша дива</t>
  </si>
  <si>
    <t>Маклен</t>
  </si>
  <si>
    <t>Дугласка зелена</t>
  </si>
  <si>
    <t xml:space="preserve">Смърч сибирски </t>
  </si>
  <si>
    <t>Гинко билоба</t>
  </si>
  <si>
    <t>Велтхаймайпапел</t>
  </si>
  <si>
    <t>Кипарис обикновен</t>
  </si>
  <si>
    <t>Явор ясенолистен</t>
  </si>
  <si>
    <t>Клек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</si>
</sst>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  <numFmt numFmtId="193" formatCode="dd/mm/yy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45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93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94" fontId="1" fillId="0" borderId="13" xfId="0" applyNumberFormat="1" applyFont="1" applyFill="1" applyBorder="1" applyAlignment="1">
      <alignment wrapText="1"/>
    </xf>
    <xf numFmtId="194" fontId="1" fillId="0" borderId="14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194" fontId="2" fillId="0" borderId="16" xfId="0" applyNumberFormat="1" applyFont="1" applyFill="1" applyBorder="1" applyAlignment="1">
      <alignment wrapText="1"/>
    </xf>
    <xf numFmtId="194" fontId="2" fillId="0" borderId="23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194" fontId="1" fillId="0" borderId="29" xfId="0" applyNumberFormat="1" applyFont="1" applyFill="1" applyBorder="1" applyAlignment="1">
      <alignment horizontal="right" wrapText="1"/>
    </xf>
    <xf numFmtId="194" fontId="1" fillId="0" borderId="30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wrapText="1"/>
    </xf>
    <xf numFmtId="194" fontId="2" fillId="0" borderId="33" xfId="0" applyNumberFormat="1" applyFont="1" applyFill="1" applyBorder="1" applyAlignment="1">
      <alignment wrapText="1"/>
    </xf>
    <xf numFmtId="194" fontId="2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94" fontId="2" fillId="0" borderId="18" xfId="0" applyNumberFormat="1" applyFont="1" applyFill="1" applyBorder="1" applyAlignment="1">
      <alignment wrapText="1"/>
    </xf>
    <xf numFmtId="194" fontId="2" fillId="0" borderId="34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194" fontId="2" fillId="0" borderId="22" xfId="0" applyNumberFormat="1" applyFont="1" applyFill="1" applyBorder="1" applyAlignment="1">
      <alignment wrapText="1"/>
    </xf>
    <xf numFmtId="194" fontId="2" fillId="0" borderId="35" xfId="0" applyNumberFormat="1" applyFont="1" applyFill="1" applyBorder="1" applyAlignment="1">
      <alignment wrapText="1"/>
    </xf>
    <xf numFmtId="194" fontId="2" fillId="0" borderId="2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194" fontId="1" fillId="0" borderId="10" xfId="0" applyNumberFormat="1" applyFont="1" applyFill="1" applyBorder="1" applyAlignment="1">
      <alignment wrapText="1"/>
    </xf>
    <xf numFmtId="194" fontId="1" fillId="0" borderId="33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194" fontId="1" fillId="0" borderId="38" xfId="0" applyNumberFormat="1" applyFont="1" applyFill="1" applyBorder="1" applyAlignment="1">
      <alignment horizontal="right" wrapText="1"/>
    </xf>
    <xf numFmtId="194" fontId="1" fillId="0" borderId="13" xfId="0" applyNumberFormat="1" applyFont="1" applyFill="1" applyBorder="1" applyAlignment="1">
      <alignment horizontal="right" wrapText="1"/>
    </xf>
    <xf numFmtId="194" fontId="1" fillId="0" borderId="14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horizontal="right" wrapText="1"/>
    </xf>
    <xf numFmtId="194" fontId="2" fillId="0" borderId="33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wrapText="1"/>
    </xf>
    <xf numFmtId="194" fontId="1" fillId="0" borderId="22" xfId="0" applyNumberFormat="1" applyFont="1" applyFill="1" applyBorder="1" applyAlignment="1">
      <alignment wrapText="1"/>
    </xf>
    <xf numFmtId="194" fontId="1" fillId="0" borderId="35" xfId="0" applyNumberFormat="1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194" fontId="44" fillId="0" borderId="22" xfId="0" applyNumberFormat="1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194" fontId="2" fillId="0" borderId="39" xfId="0" applyNumberFormat="1" applyFont="1" applyFill="1" applyBorder="1" applyAlignment="1">
      <alignment wrapText="1"/>
    </xf>
    <xf numFmtId="194" fontId="2" fillId="0" borderId="40" xfId="0" applyNumberFormat="1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194" fontId="1" fillId="0" borderId="29" xfId="0" applyNumberFormat="1" applyFont="1" applyFill="1" applyBorder="1" applyAlignment="1">
      <alignment horizontal="right"/>
    </xf>
    <xf numFmtId="194" fontId="1" fillId="0" borderId="3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wrapText="1"/>
    </xf>
    <xf numFmtId="194" fontId="1" fillId="0" borderId="43" xfId="0" applyNumberFormat="1" applyFont="1" applyFill="1" applyBorder="1" applyAlignment="1">
      <alignment wrapText="1"/>
    </xf>
    <xf numFmtId="194" fontId="1" fillId="0" borderId="44" xfId="0" applyNumberFormat="1" applyFont="1" applyFill="1" applyBorder="1" applyAlignment="1">
      <alignment wrapText="1"/>
    </xf>
    <xf numFmtId="0" fontId="1" fillId="0" borderId="38" xfId="0" applyFont="1" applyFill="1" applyBorder="1" applyAlignment="1">
      <alignment horizontal="left" wrapText="1"/>
    </xf>
    <xf numFmtId="193" fontId="1" fillId="0" borderId="13" xfId="57" applyFont="1" applyFill="1" applyBorder="1" applyAlignment="1">
      <alignment horizontal="left" vertical="center" wrapText="1"/>
      <protection/>
    </xf>
    <xf numFmtId="193" fontId="2" fillId="0" borderId="16" xfId="57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wrapText="1"/>
    </xf>
    <xf numFmtId="194" fontId="1" fillId="0" borderId="18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/>
    </xf>
    <xf numFmtId="194" fontId="2" fillId="0" borderId="46" xfId="0" applyNumberFormat="1" applyFont="1" applyFill="1" applyBorder="1" applyAlignment="1">
      <alignment wrapText="1"/>
    </xf>
    <xf numFmtId="194" fontId="2" fillId="0" borderId="47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/>
    </xf>
    <xf numFmtId="194" fontId="1" fillId="0" borderId="29" xfId="0" applyNumberFormat="1" applyFont="1" applyFill="1" applyBorder="1" applyAlignment="1">
      <alignment wrapText="1"/>
    </xf>
    <xf numFmtId="194" fontId="1" fillId="0" borderId="30" xfId="0" applyNumberFormat="1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194" fontId="1" fillId="0" borderId="39" xfId="0" applyNumberFormat="1" applyFont="1" applyFill="1" applyBorder="1" applyAlignment="1">
      <alignment wrapText="1"/>
    </xf>
    <xf numFmtId="194" fontId="1" fillId="0" borderId="40" xfId="0" applyNumberFormat="1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39" xfId="0" applyFont="1" applyFill="1" applyBorder="1" applyAlignment="1">
      <alignment/>
    </xf>
    <xf numFmtId="194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194" fontId="2" fillId="0" borderId="16" xfId="0" applyNumberFormat="1" applyFont="1" applyFill="1" applyBorder="1" applyAlignment="1">
      <alignment horizontal="right" wrapText="1"/>
    </xf>
    <xf numFmtId="194" fontId="2" fillId="0" borderId="23" xfId="0" applyNumberFormat="1" applyFont="1" applyFill="1" applyBorder="1" applyAlignment="1">
      <alignment horizontal="right" wrapText="1"/>
    </xf>
    <xf numFmtId="194" fontId="1" fillId="0" borderId="49" xfId="0" applyNumberFormat="1" applyFont="1" applyFill="1" applyBorder="1" applyAlignment="1">
      <alignment wrapText="1"/>
    </xf>
    <xf numFmtId="194" fontId="1" fillId="0" borderId="50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wrapText="1"/>
    </xf>
    <xf numFmtId="194" fontId="2" fillId="0" borderId="39" xfId="0" applyNumberFormat="1" applyFont="1" applyFill="1" applyBorder="1" applyAlignment="1">
      <alignment horizontal="right" wrapText="1"/>
    </xf>
    <xf numFmtId="194" fontId="2" fillId="0" borderId="40" xfId="0" applyNumberFormat="1" applyFont="1" applyFill="1" applyBorder="1" applyAlignment="1">
      <alignment horizontal="right" wrapText="1"/>
    </xf>
    <xf numFmtId="193" fontId="2" fillId="0" borderId="18" xfId="57" applyFont="1" applyFill="1" applyBorder="1" applyAlignment="1">
      <alignment horizontal="left" vertical="center" wrapText="1"/>
      <protection/>
    </xf>
    <xf numFmtId="194" fontId="25" fillId="0" borderId="2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45" xfId="0" applyFont="1" applyFill="1" applyBorder="1" applyAlignment="1">
      <alignment wrapText="1"/>
    </xf>
    <xf numFmtId="0" fontId="2" fillId="0" borderId="46" xfId="0" applyFont="1" applyFill="1" applyBorder="1" applyAlignment="1">
      <alignment/>
    </xf>
    <xf numFmtId="0" fontId="1" fillId="0" borderId="37" xfId="0" applyFont="1" applyFill="1" applyBorder="1" applyAlignment="1">
      <alignment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2" fillId="0" borderId="36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wrapText="1"/>
    </xf>
    <xf numFmtId="2" fontId="2" fillId="0" borderId="23" xfId="0" applyNumberFormat="1" applyFont="1" applyFill="1" applyBorder="1" applyAlignment="1">
      <alignment wrapText="1"/>
    </xf>
    <xf numFmtId="2" fontId="1" fillId="0" borderId="37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 wrapText="1"/>
    </xf>
    <xf numFmtId="2" fontId="2" fillId="0" borderId="35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4"/>
  <sheetViews>
    <sheetView tabSelected="1" zoomScaleSheetLayoutView="100" zoomScalePageLayoutView="0" workbookViewId="0" topLeftCell="A284">
      <selection activeCell="J284" sqref="J1:M16384"/>
    </sheetView>
  </sheetViews>
  <sheetFormatPr defaultColWidth="9.140625" defaultRowHeight="12.75"/>
  <cols>
    <col min="1" max="1" width="5.57421875" style="21" customWidth="1"/>
    <col min="2" max="2" width="28.421875" style="7" customWidth="1"/>
    <col min="3" max="3" width="15.00390625" style="7" customWidth="1"/>
    <col min="4" max="4" width="12.8515625" style="7" customWidth="1"/>
    <col min="5" max="6" width="14.57421875" style="7" customWidth="1"/>
    <col min="7" max="16384" width="9.140625" style="7" customWidth="1"/>
  </cols>
  <sheetData>
    <row r="1" spans="1:6" ht="15">
      <c r="A1" s="138" t="s">
        <v>60</v>
      </c>
      <c r="B1" s="138"/>
      <c r="C1" s="138"/>
      <c r="D1" s="138"/>
      <c r="E1" s="138"/>
      <c r="F1" s="138"/>
    </row>
    <row r="3" spans="1:6" ht="15">
      <c r="A3" s="142" t="s">
        <v>0</v>
      </c>
      <c r="B3" s="142"/>
      <c r="C3" s="142"/>
      <c r="D3" s="142"/>
      <c r="E3" s="142"/>
      <c r="F3" s="142"/>
    </row>
    <row r="4" spans="1:6" ht="15">
      <c r="A4" s="143" t="s">
        <v>1</v>
      </c>
      <c r="B4" s="143"/>
      <c r="C4" s="143"/>
      <c r="D4" s="143"/>
      <c r="E4" s="143"/>
      <c r="F4" s="143"/>
    </row>
    <row r="5" spans="1:6" ht="15">
      <c r="A5" s="143" t="s">
        <v>97</v>
      </c>
      <c r="B5" s="143"/>
      <c r="C5" s="143"/>
      <c r="D5" s="143"/>
      <c r="E5" s="143"/>
      <c r="F5" s="143"/>
    </row>
    <row r="6" spans="1:6" ht="15">
      <c r="A6" s="143"/>
      <c r="B6" s="143"/>
      <c r="C6" s="143"/>
      <c r="D6" s="143"/>
      <c r="E6" s="143"/>
      <c r="F6" s="143"/>
    </row>
    <row r="7" ht="15.75" thickBot="1"/>
    <row r="8" spans="1:6" ht="47.25" customHeight="1">
      <c r="A8" s="133" t="s">
        <v>2</v>
      </c>
      <c r="B8" s="135" t="s">
        <v>3</v>
      </c>
      <c r="C8" s="150" t="s">
        <v>29</v>
      </c>
      <c r="D8" s="135" t="s">
        <v>4</v>
      </c>
      <c r="E8" s="135" t="s">
        <v>5</v>
      </c>
      <c r="F8" s="128" t="s">
        <v>6</v>
      </c>
    </row>
    <row r="9" spans="1:6" ht="31.5" customHeight="1" thickBot="1">
      <c r="A9" s="134"/>
      <c r="B9" s="136"/>
      <c r="C9" s="151"/>
      <c r="D9" s="136"/>
      <c r="E9" s="136"/>
      <c r="F9" s="129"/>
    </row>
    <row r="10" spans="1:6" ht="15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4">
        <v>6</v>
      </c>
    </row>
    <row r="11" spans="1:6" ht="15">
      <c r="A11" s="130" t="s">
        <v>7</v>
      </c>
      <c r="B11" s="131"/>
      <c r="C11" s="131"/>
      <c r="D11" s="131"/>
      <c r="E11" s="131"/>
      <c r="F11" s="132"/>
    </row>
    <row r="12" spans="1:6" ht="15">
      <c r="A12" s="26"/>
      <c r="B12" s="27" t="s">
        <v>30</v>
      </c>
      <c r="C12" s="28">
        <f>C24+C46+C26+C13+C18+C32+C42+C48+C35+C28+C30+C38+C40</f>
        <v>1314.0600000000002</v>
      </c>
      <c r="D12" s="28">
        <f>D24+D46+D26+D13+D18+D32+D42+D48+D35+D28+D30+D38+D40</f>
        <v>851.6650000000002</v>
      </c>
      <c r="E12" s="28">
        <f>E24+E46+E26+E13+E18+E32+E42+E48+E35+E28+E30+E38+E40</f>
        <v>64.82</v>
      </c>
      <c r="F12" s="29">
        <f>F24+F46+F26+F13+F18+F32+F42+F48+F35+F28+F30+F38+F40</f>
        <v>527.215</v>
      </c>
    </row>
    <row r="13" spans="1:6" ht="15" customHeight="1">
      <c r="A13" s="3">
        <v>1</v>
      </c>
      <c r="B13" s="13" t="s">
        <v>8</v>
      </c>
      <c r="C13" s="5">
        <f>SUM(C14:C17)</f>
        <v>186.327</v>
      </c>
      <c r="D13" s="5">
        <f>SUM(D14:D17)</f>
        <v>150.14899999999997</v>
      </c>
      <c r="E13" s="5">
        <f>SUM(E14:E17)</f>
        <v>34.099999999999994</v>
      </c>
      <c r="F13" s="6">
        <f>SUM(F14:F17)</f>
        <v>70.27800000000002</v>
      </c>
    </row>
    <row r="14" spans="1:8" ht="15" customHeight="1">
      <c r="A14" s="30"/>
      <c r="B14" s="31" t="s">
        <v>79</v>
      </c>
      <c r="C14" s="32">
        <v>0.577</v>
      </c>
      <c r="D14" s="32"/>
      <c r="E14" s="32"/>
      <c r="F14" s="33">
        <v>0.577</v>
      </c>
      <c r="H14" s="7" t="b">
        <f>IF((C14+E14)=(D14+F14),TRUE,FALSE)</f>
        <v>1</v>
      </c>
    </row>
    <row r="15" spans="1:8" ht="15" customHeight="1">
      <c r="A15" s="30"/>
      <c r="B15" s="31" t="s">
        <v>59</v>
      </c>
      <c r="C15" s="32">
        <v>54</v>
      </c>
      <c r="D15" s="32">
        <v>88.1</v>
      </c>
      <c r="E15" s="32">
        <v>34.099999999999994</v>
      </c>
      <c r="F15" s="33"/>
      <c r="G15" s="34"/>
      <c r="H15" s="7" t="b">
        <f aca="true" t="shared" si="0" ref="H15:H67">IF((C15+E15)=(D15+F15),TRUE,FALSE)</f>
        <v>1</v>
      </c>
    </row>
    <row r="16" spans="1:8" ht="15" customHeight="1">
      <c r="A16" s="30"/>
      <c r="B16" s="31" t="s">
        <v>55</v>
      </c>
      <c r="C16" s="32">
        <v>124.55000000000001</v>
      </c>
      <c r="D16" s="32">
        <v>54.849</v>
      </c>
      <c r="E16" s="32">
        <v>0</v>
      </c>
      <c r="F16" s="33">
        <v>69.70100000000002</v>
      </c>
      <c r="H16" s="7" t="b">
        <f t="shared" si="0"/>
        <v>1</v>
      </c>
    </row>
    <row r="17" spans="1:6" ht="15" customHeight="1">
      <c r="A17" s="30"/>
      <c r="B17" s="31" t="s">
        <v>28</v>
      </c>
      <c r="C17" s="32">
        <v>7.2</v>
      </c>
      <c r="D17" s="32">
        <v>7.2</v>
      </c>
      <c r="E17" s="32"/>
      <c r="F17" s="33"/>
    </row>
    <row r="18" spans="1:8" ht="15" customHeight="1">
      <c r="A18" s="3">
        <v>2</v>
      </c>
      <c r="B18" s="13" t="s">
        <v>19</v>
      </c>
      <c r="C18" s="5">
        <f>SUM(C19:C23)</f>
        <v>757.897</v>
      </c>
      <c r="D18" s="5">
        <f>SUM(D19:D23)</f>
        <v>663.537</v>
      </c>
      <c r="E18" s="5">
        <f>SUM(E19:E23)</f>
        <v>30.1</v>
      </c>
      <c r="F18" s="6">
        <f>SUM(F19:F23)</f>
        <v>124.46000000000001</v>
      </c>
      <c r="H18" s="7" t="b">
        <f t="shared" si="0"/>
        <v>1</v>
      </c>
    </row>
    <row r="19" spans="1:8" ht="15" customHeight="1">
      <c r="A19" s="39"/>
      <c r="B19" s="12" t="s">
        <v>33</v>
      </c>
      <c r="C19" s="40">
        <f>54.538+16.73</f>
        <v>71.268</v>
      </c>
      <c r="D19" s="40">
        <v>11.4</v>
      </c>
      <c r="E19" s="40"/>
      <c r="F19" s="41">
        <f>48.138+11.73</f>
        <v>59.867999999999995</v>
      </c>
      <c r="H19" s="7" t="b">
        <f t="shared" si="0"/>
        <v>1</v>
      </c>
    </row>
    <row r="20" spans="1:8" ht="15" customHeight="1">
      <c r="A20" s="39"/>
      <c r="B20" s="12" t="s">
        <v>50</v>
      </c>
      <c r="C20" s="40"/>
      <c r="D20" s="40">
        <v>30.1</v>
      </c>
      <c r="E20" s="40">
        <v>30.1</v>
      </c>
      <c r="F20" s="41"/>
      <c r="H20" s="7" t="b">
        <f t="shared" si="0"/>
        <v>1</v>
      </c>
    </row>
    <row r="21" spans="1:8" ht="15" customHeight="1">
      <c r="A21" s="39"/>
      <c r="B21" s="12" t="s">
        <v>59</v>
      </c>
      <c r="C21" s="40">
        <v>547.9</v>
      </c>
      <c r="D21" s="40">
        <v>547.9</v>
      </c>
      <c r="E21" s="42">
        <v>0</v>
      </c>
      <c r="F21" s="41"/>
      <c r="G21" s="34"/>
      <c r="H21" s="7" t="b">
        <f t="shared" si="0"/>
        <v>1</v>
      </c>
    </row>
    <row r="22" spans="1:8" ht="15" customHeight="1">
      <c r="A22" s="39"/>
      <c r="B22" s="12" t="s">
        <v>55</v>
      </c>
      <c r="C22" s="40">
        <v>133.62900000000002</v>
      </c>
      <c r="D22" s="40">
        <v>69.037</v>
      </c>
      <c r="E22" s="18">
        <v>0</v>
      </c>
      <c r="F22" s="41">
        <v>64.59200000000001</v>
      </c>
      <c r="H22" s="7" t="b">
        <f t="shared" si="0"/>
        <v>1</v>
      </c>
    </row>
    <row r="23" spans="1:8" ht="15" customHeight="1">
      <c r="A23" s="52"/>
      <c r="B23" s="119" t="s">
        <v>28</v>
      </c>
      <c r="C23" s="67">
        <v>5.1</v>
      </c>
      <c r="D23" s="67">
        <v>5.1</v>
      </c>
      <c r="E23" s="104"/>
      <c r="F23" s="68"/>
      <c r="H23" s="7" t="b">
        <f t="shared" si="0"/>
        <v>1</v>
      </c>
    </row>
    <row r="24" spans="1:6" ht="15" customHeight="1">
      <c r="A24" s="3">
        <v>3</v>
      </c>
      <c r="B24" s="124" t="s">
        <v>106</v>
      </c>
      <c r="C24" s="5">
        <f>SUM(C25)</f>
        <v>0.041</v>
      </c>
      <c r="D24" s="5">
        <f>SUM(D25)</f>
        <v>0</v>
      </c>
      <c r="E24" s="4">
        <f>SUM(E25)</f>
        <v>0</v>
      </c>
      <c r="F24" s="6">
        <f>SUM(F25)</f>
        <v>0.041</v>
      </c>
    </row>
    <row r="25" spans="1:6" ht="15" customHeight="1">
      <c r="A25" s="25"/>
      <c r="B25" s="122" t="s">
        <v>33</v>
      </c>
      <c r="C25" s="89">
        <v>0.041</v>
      </c>
      <c r="D25" s="89">
        <v>0</v>
      </c>
      <c r="E25" s="123"/>
      <c r="F25" s="90">
        <v>0.041</v>
      </c>
    </row>
    <row r="26" spans="1:8" s="21" customFormat="1" ht="15" customHeight="1">
      <c r="A26" s="3"/>
      <c r="B26" s="124" t="s">
        <v>104</v>
      </c>
      <c r="C26" s="5">
        <f>SUM(C27)</f>
        <v>4.675</v>
      </c>
      <c r="D26" s="5">
        <f>SUM(D27)</f>
        <v>0.5</v>
      </c>
      <c r="E26" s="4">
        <f>SUM(E27)</f>
        <v>0</v>
      </c>
      <c r="F26" s="6">
        <f>SUM(F27)</f>
        <v>4.175</v>
      </c>
      <c r="H26" s="7" t="b">
        <f t="shared" si="0"/>
        <v>1</v>
      </c>
    </row>
    <row r="27" spans="1:6" ht="15" customHeight="1">
      <c r="A27" s="25"/>
      <c r="B27" s="122" t="s">
        <v>33</v>
      </c>
      <c r="C27" s="89">
        <v>4.675</v>
      </c>
      <c r="D27" s="89">
        <v>0.5</v>
      </c>
      <c r="E27" s="123"/>
      <c r="F27" s="90">
        <v>4.175</v>
      </c>
    </row>
    <row r="28" spans="1:6" s="21" customFormat="1" ht="15" customHeight="1">
      <c r="A28" s="3">
        <v>4</v>
      </c>
      <c r="B28" s="13" t="s">
        <v>85</v>
      </c>
      <c r="C28" s="5">
        <f>SUM(C29:C29)</f>
        <v>6.3</v>
      </c>
      <c r="D28" s="5">
        <f>SUM(D29:D29)</f>
        <v>0</v>
      </c>
      <c r="E28" s="5">
        <f>SUM(E29:E29)</f>
        <v>0</v>
      </c>
      <c r="F28" s="6">
        <f>SUM(F29:F29)</f>
        <v>6.3</v>
      </c>
    </row>
    <row r="29" spans="1:6" ht="15" customHeight="1">
      <c r="A29" s="14"/>
      <c r="B29" s="15" t="s">
        <v>59</v>
      </c>
      <c r="C29" s="19">
        <v>6.3</v>
      </c>
      <c r="D29" s="19"/>
      <c r="E29" s="19"/>
      <c r="F29" s="20">
        <v>6.3</v>
      </c>
    </row>
    <row r="30" spans="1:6" ht="15" customHeight="1">
      <c r="A30" s="3">
        <v>5</v>
      </c>
      <c r="B30" s="13" t="s">
        <v>93</v>
      </c>
      <c r="C30" s="5">
        <f>SUM(C31)</f>
        <v>5.96</v>
      </c>
      <c r="D30" s="5">
        <f>SUM(D31)</f>
        <v>5.96</v>
      </c>
      <c r="E30" s="5">
        <f>SUM(E31)</f>
        <v>0</v>
      </c>
      <c r="F30" s="6">
        <f>SUM(F31)</f>
        <v>0</v>
      </c>
    </row>
    <row r="31" spans="1:6" ht="15" customHeight="1">
      <c r="A31" s="14"/>
      <c r="B31" s="15" t="s">
        <v>59</v>
      </c>
      <c r="C31" s="19">
        <v>5.96</v>
      </c>
      <c r="D31" s="19">
        <v>5.96</v>
      </c>
      <c r="E31" s="19"/>
      <c r="F31" s="20">
        <v>0</v>
      </c>
    </row>
    <row r="32" spans="1:8" ht="15" customHeight="1">
      <c r="A32" s="44">
        <v>6</v>
      </c>
      <c r="B32" s="1" t="s">
        <v>20</v>
      </c>
      <c r="C32" s="46">
        <f>SUM(C33:C34)</f>
        <v>3.304</v>
      </c>
      <c r="D32" s="46">
        <f>SUM(D33:D34)</f>
        <v>0.47000000000000003</v>
      </c>
      <c r="E32" s="46">
        <f>SUM(E33:E34)</f>
        <v>0</v>
      </c>
      <c r="F32" s="47">
        <f>SUM(F33:F34)</f>
        <v>2.8339999999999996</v>
      </c>
      <c r="H32" s="7" t="b">
        <f t="shared" si="0"/>
        <v>1</v>
      </c>
    </row>
    <row r="33" spans="1:6" ht="15" customHeight="1">
      <c r="A33" s="63"/>
      <c r="B33" s="31" t="s">
        <v>33</v>
      </c>
      <c r="C33" s="32">
        <v>2.484</v>
      </c>
      <c r="D33" s="32">
        <v>0.2</v>
      </c>
      <c r="E33" s="32"/>
      <c r="F33" s="33">
        <v>2.284</v>
      </c>
    </row>
    <row r="34" spans="1:8" ht="15" customHeight="1">
      <c r="A34" s="39"/>
      <c r="B34" s="12" t="s">
        <v>59</v>
      </c>
      <c r="C34" s="40">
        <v>0.82</v>
      </c>
      <c r="D34" s="40">
        <v>0.27</v>
      </c>
      <c r="E34" s="40">
        <v>0</v>
      </c>
      <c r="F34" s="41">
        <v>0.5499999999999999</v>
      </c>
      <c r="G34" s="34"/>
      <c r="H34" s="7" t="b">
        <f t="shared" si="0"/>
        <v>1</v>
      </c>
    </row>
    <row r="35" spans="1:8" s="21" customFormat="1" ht="15" customHeight="1">
      <c r="A35" s="3">
        <v>7</v>
      </c>
      <c r="B35" s="4" t="s">
        <v>82</v>
      </c>
      <c r="C35" s="5">
        <f>SUM(C36:C37)</f>
        <v>6.192</v>
      </c>
      <c r="D35" s="5">
        <f>SUM(D36:D37)</f>
        <v>0.2</v>
      </c>
      <c r="E35" s="5">
        <f>SUM(E36:E37)</f>
        <v>0</v>
      </c>
      <c r="F35" s="6">
        <f>SUM(F36:F37)</f>
        <v>5.992</v>
      </c>
      <c r="G35" s="105"/>
      <c r="H35" s="7" t="b">
        <f t="shared" si="0"/>
        <v>1</v>
      </c>
    </row>
    <row r="36" spans="1:7" ht="15" customHeight="1">
      <c r="A36" s="63"/>
      <c r="B36" s="31" t="s">
        <v>33</v>
      </c>
      <c r="C36" s="32">
        <v>1.682</v>
      </c>
      <c r="D36" s="32">
        <v>0.2</v>
      </c>
      <c r="E36" s="32"/>
      <c r="F36" s="33">
        <v>1.482</v>
      </c>
      <c r="G36" s="34"/>
    </row>
    <row r="37" spans="1:8" ht="15" customHeight="1">
      <c r="A37" s="8"/>
      <c r="B37" s="9" t="s">
        <v>55</v>
      </c>
      <c r="C37" s="19">
        <v>4.51</v>
      </c>
      <c r="D37" s="19">
        <v>0</v>
      </c>
      <c r="E37" s="19">
        <v>0</v>
      </c>
      <c r="F37" s="20">
        <v>4.51</v>
      </c>
      <c r="G37" s="34"/>
      <c r="H37" s="7" t="b">
        <f t="shared" si="0"/>
        <v>1</v>
      </c>
    </row>
    <row r="38" spans="1:8" s="21" customFormat="1" ht="15" customHeight="1">
      <c r="A38" s="3">
        <v>8</v>
      </c>
      <c r="B38" s="4" t="s">
        <v>95</v>
      </c>
      <c r="C38" s="5">
        <f>SUM(C39:C39)</f>
        <v>0.148</v>
      </c>
      <c r="D38" s="5">
        <f>SUM(D39:D39)</f>
        <v>0</v>
      </c>
      <c r="E38" s="5">
        <f>SUM(E39:E39)</f>
        <v>0</v>
      </c>
      <c r="F38" s="6">
        <f>SUM(F39:F39)</f>
        <v>0.148</v>
      </c>
      <c r="G38" s="105"/>
      <c r="H38" s="7" t="b">
        <f t="shared" si="0"/>
        <v>1</v>
      </c>
    </row>
    <row r="39" spans="1:7" ht="15" customHeight="1">
      <c r="A39" s="16"/>
      <c r="B39" s="104" t="s">
        <v>33</v>
      </c>
      <c r="C39" s="67">
        <v>0.148</v>
      </c>
      <c r="D39" s="67"/>
      <c r="E39" s="67"/>
      <c r="F39" s="68">
        <v>0.148</v>
      </c>
      <c r="G39" s="34"/>
    </row>
    <row r="40" spans="1:7" ht="15" customHeight="1">
      <c r="A40" s="3">
        <v>9</v>
      </c>
      <c r="B40" s="4" t="s">
        <v>108</v>
      </c>
      <c r="C40" s="5">
        <f>SUM(C41)</f>
        <v>1.64</v>
      </c>
      <c r="D40" s="5">
        <f>SUM(D41)</f>
        <v>0</v>
      </c>
      <c r="E40" s="5">
        <f>SUM(E41)</f>
        <v>0</v>
      </c>
      <c r="F40" s="6">
        <f>SUM(F41)</f>
        <v>1.64</v>
      </c>
      <c r="G40" s="34"/>
    </row>
    <row r="41" spans="1:7" ht="15" customHeight="1">
      <c r="A41" s="8"/>
      <c r="B41" s="9" t="s">
        <v>59</v>
      </c>
      <c r="C41" s="19">
        <v>1.64</v>
      </c>
      <c r="D41" s="19"/>
      <c r="E41" s="19"/>
      <c r="F41" s="20">
        <v>1.64</v>
      </c>
      <c r="G41" s="34"/>
    </row>
    <row r="42" spans="1:8" ht="15" customHeight="1">
      <c r="A42" s="44">
        <v>10</v>
      </c>
      <c r="B42" s="1" t="s">
        <v>34</v>
      </c>
      <c r="C42" s="46">
        <f>SUM(C43:C45)</f>
        <v>333.384</v>
      </c>
      <c r="D42" s="46">
        <f>SUM(D43:D45)</f>
        <v>29.849</v>
      </c>
      <c r="E42" s="46">
        <f>SUM(E43:E45)</f>
        <v>0.62</v>
      </c>
      <c r="F42" s="47">
        <f>SUM(F43:F45)</f>
        <v>304.15500000000003</v>
      </c>
      <c r="H42" s="7" t="b">
        <f t="shared" si="0"/>
        <v>1</v>
      </c>
    </row>
    <row r="43" spans="1:8" ht="15" customHeight="1">
      <c r="A43" s="63"/>
      <c r="B43" s="31" t="s">
        <v>79</v>
      </c>
      <c r="C43" s="32">
        <f>2.5+0.36</f>
        <v>2.86</v>
      </c>
      <c r="D43" s="32">
        <v>3.48</v>
      </c>
      <c r="E43" s="32">
        <f>0.98-0.36</f>
        <v>0.62</v>
      </c>
      <c r="F43" s="33"/>
      <c r="H43" s="7" t="b">
        <f t="shared" si="0"/>
        <v>1</v>
      </c>
    </row>
    <row r="44" spans="1:8" ht="15" customHeight="1">
      <c r="A44" s="39"/>
      <c r="B44" s="12" t="s">
        <v>59</v>
      </c>
      <c r="C44" s="40">
        <v>113.38</v>
      </c>
      <c r="D44" s="40">
        <v>16.05</v>
      </c>
      <c r="E44" s="40">
        <v>0</v>
      </c>
      <c r="F44" s="41">
        <v>97.33</v>
      </c>
      <c r="G44" s="34"/>
      <c r="H44" s="7" t="b">
        <f t="shared" si="0"/>
        <v>1</v>
      </c>
    </row>
    <row r="45" spans="1:8" ht="15" customHeight="1">
      <c r="A45" s="39"/>
      <c r="B45" s="12" t="s">
        <v>55</v>
      </c>
      <c r="C45" s="40">
        <v>217.144</v>
      </c>
      <c r="D45" s="40">
        <v>10.318999999999999</v>
      </c>
      <c r="E45" s="40">
        <v>0</v>
      </c>
      <c r="F45" s="41">
        <v>206.82500000000002</v>
      </c>
      <c r="H45" s="7" t="b">
        <f t="shared" si="0"/>
        <v>1</v>
      </c>
    </row>
    <row r="46" spans="1:8" ht="15" customHeight="1">
      <c r="A46" s="3">
        <v>11</v>
      </c>
      <c r="B46" s="4" t="s">
        <v>105</v>
      </c>
      <c r="C46" s="5">
        <f>SUM(C47)</f>
        <v>3.927</v>
      </c>
      <c r="D46" s="5">
        <f>SUM(D47)</f>
        <v>1</v>
      </c>
      <c r="E46" s="5">
        <f>SUM(E47)</f>
        <v>0</v>
      </c>
      <c r="F46" s="6">
        <f>SUM(F47)</f>
        <v>2.927</v>
      </c>
      <c r="H46" s="7" t="b">
        <f t="shared" si="0"/>
        <v>1</v>
      </c>
    </row>
    <row r="47" spans="1:6" ht="15" customHeight="1">
      <c r="A47" s="8"/>
      <c r="B47" s="9" t="s">
        <v>33</v>
      </c>
      <c r="C47" s="19">
        <v>3.927</v>
      </c>
      <c r="D47" s="19">
        <v>1</v>
      </c>
      <c r="E47" s="19"/>
      <c r="F47" s="20">
        <v>2.927</v>
      </c>
    </row>
    <row r="48" spans="1:8" ht="15" customHeight="1">
      <c r="A48" s="3">
        <v>12</v>
      </c>
      <c r="B48" s="50" t="s">
        <v>35</v>
      </c>
      <c r="C48" s="5">
        <f>SUM(C49:C50)</f>
        <v>4.265</v>
      </c>
      <c r="D48" s="5">
        <f>SUM(D49:D50)</f>
        <v>0</v>
      </c>
      <c r="E48" s="5">
        <f>SUM(E49:E50)</f>
        <v>0</v>
      </c>
      <c r="F48" s="6">
        <f>SUM(F49:F50)</f>
        <v>4.265</v>
      </c>
      <c r="H48" s="7" t="b">
        <f>IF((C48+E48)=(D48+F48),TRUE,FALSE)</f>
        <v>1</v>
      </c>
    </row>
    <row r="49" spans="1:6" ht="15" customHeight="1">
      <c r="A49" s="16"/>
      <c r="B49" s="51" t="s">
        <v>33</v>
      </c>
      <c r="C49" s="67">
        <v>3.935</v>
      </c>
      <c r="D49" s="67"/>
      <c r="E49" s="67"/>
      <c r="F49" s="68">
        <v>3.935</v>
      </c>
    </row>
    <row r="50" spans="1:8" ht="15" customHeight="1">
      <c r="A50" s="35"/>
      <c r="B50" s="36" t="s">
        <v>42</v>
      </c>
      <c r="C50" s="37">
        <v>0.33</v>
      </c>
      <c r="D50" s="37"/>
      <c r="E50" s="37"/>
      <c r="F50" s="38">
        <v>0.33</v>
      </c>
      <c r="H50" s="7" t="b">
        <f t="shared" si="0"/>
        <v>1</v>
      </c>
    </row>
    <row r="51" spans="1:8" ht="15">
      <c r="A51" s="26"/>
      <c r="B51" s="53" t="s">
        <v>31</v>
      </c>
      <c r="C51" s="54">
        <f>C106+C133+C119+C162+C153+C52+C59+C62+C66+C68+C70+C76+C83+C89+C95+C102+C108+C113+C117+C121+C164+C123+C126+C135+C141+C143+C145+C147+C155++C150+C166+C170+C138</f>
        <v>4061.645000000001</v>
      </c>
      <c r="D51" s="54">
        <f>D106+D133+D119+D162+D153+D52+D59+D62+D66+D68+D70+D76+D83+D89+D95+D102+D108+D113+D117+D121+D164+D123+D126+D135+D141+D143+D145+D147+D155++D150+D166+D170+D138</f>
        <v>3761.946</v>
      </c>
      <c r="E51" s="54">
        <f>E106+E133+E119+E162+E153+E52+E59+E62+E66+E68+E70+E76+E83+E89+E95+E102+E108+E113+E117+E121+E164+E123+E126+E135+E141+E143+E145+E147+E155++E150+E166+E170+E138</f>
        <v>515.829</v>
      </c>
      <c r="F51" s="54">
        <f>F106+F133+F119+F162+F153+F52+F59+F62+F66+F68+F70+F76+F83+F89+F95+F102+F108+F113+F117+F121+F164+F123+F126+F135+F141+F143+F145+F147+F155++F150+F166+F170+F138</f>
        <v>815.5279999999998</v>
      </c>
      <c r="H51" s="7" t="b">
        <f t="shared" si="0"/>
        <v>1</v>
      </c>
    </row>
    <row r="52" spans="1:8" ht="15">
      <c r="A52" s="3">
        <v>1</v>
      </c>
      <c r="B52" s="13" t="s">
        <v>13</v>
      </c>
      <c r="C52" s="55">
        <f>SUM(C53:C58)</f>
        <v>442.429</v>
      </c>
      <c r="D52" s="55">
        <f>SUM(D53:D58)</f>
        <v>175.702</v>
      </c>
      <c r="E52" s="55">
        <f>SUM(E53:E58)</f>
        <v>27.255000000000003</v>
      </c>
      <c r="F52" s="56">
        <f>SUM(F53:F58)</f>
        <v>293.98199999999997</v>
      </c>
      <c r="H52" s="7" t="b">
        <f t="shared" si="0"/>
        <v>1</v>
      </c>
    </row>
    <row r="53" spans="1:8" ht="15">
      <c r="A53" s="30"/>
      <c r="B53" s="57" t="s">
        <v>33</v>
      </c>
      <c r="C53" s="58">
        <f>79.087+0.95</f>
        <v>80.037</v>
      </c>
      <c r="D53" s="58">
        <f>90.187+0.95</f>
        <v>91.137</v>
      </c>
      <c r="E53" s="58">
        <v>11.1</v>
      </c>
      <c r="F53" s="59"/>
      <c r="H53" s="7" t="b">
        <f t="shared" si="0"/>
        <v>1</v>
      </c>
    </row>
    <row r="54" spans="1:8" ht="15">
      <c r="A54" s="30"/>
      <c r="B54" s="31" t="s">
        <v>42</v>
      </c>
      <c r="C54" s="58">
        <v>54</v>
      </c>
      <c r="D54" s="58">
        <v>37.5</v>
      </c>
      <c r="E54" s="58"/>
      <c r="F54" s="59">
        <v>16.5</v>
      </c>
      <c r="H54" s="7" t="b">
        <f t="shared" si="0"/>
        <v>1</v>
      </c>
    </row>
    <row r="55" spans="1:8" ht="15">
      <c r="A55" s="30"/>
      <c r="B55" s="31" t="s">
        <v>50</v>
      </c>
      <c r="C55" s="58">
        <v>5.95</v>
      </c>
      <c r="D55" s="58">
        <v>22.105</v>
      </c>
      <c r="E55" s="58">
        <v>16.155</v>
      </c>
      <c r="F55" s="59"/>
      <c r="G55" s="34"/>
      <c r="H55" s="7" t="b">
        <f t="shared" si="0"/>
        <v>1</v>
      </c>
    </row>
    <row r="56" spans="1:10" ht="15">
      <c r="A56" s="30"/>
      <c r="B56" s="31" t="s">
        <v>59</v>
      </c>
      <c r="C56" s="58">
        <v>215.13</v>
      </c>
      <c r="D56" s="58">
        <v>14.96</v>
      </c>
      <c r="E56" s="58">
        <v>0</v>
      </c>
      <c r="F56" s="59">
        <v>200.17</v>
      </c>
      <c r="H56" s="7" t="b">
        <f t="shared" si="0"/>
        <v>1</v>
      </c>
      <c r="J56" s="34"/>
    </row>
    <row r="57" spans="1:8" ht="15">
      <c r="A57" s="30"/>
      <c r="B57" s="31" t="s">
        <v>55</v>
      </c>
      <c r="C57" s="58">
        <v>36.312</v>
      </c>
      <c r="D57" s="58"/>
      <c r="E57" s="58"/>
      <c r="F57" s="59">
        <v>36.312</v>
      </c>
      <c r="H57" s="7" t="b">
        <f t="shared" si="0"/>
        <v>1</v>
      </c>
    </row>
    <row r="58" spans="1:8" ht="15">
      <c r="A58" s="14"/>
      <c r="B58" s="43" t="s">
        <v>28</v>
      </c>
      <c r="C58" s="19">
        <v>51</v>
      </c>
      <c r="D58" s="19">
        <v>10</v>
      </c>
      <c r="E58" s="19"/>
      <c r="F58" s="20">
        <v>41</v>
      </c>
      <c r="G58" s="34"/>
      <c r="H58" s="7" t="b">
        <f t="shared" si="0"/>
        <v>1</v>
      </c>
    </row>
    <row r="59" spans="1:8" ht="15">
      <c r="A59" s="39">
        <v>2</v>
      </c>
      <c r="B59" s="60" t="s">
        <v>36</v>
      </c>
      <c r="C59" s="61">
        <f>SUM(C60:C61)</f>
        <v>19.767999999999997</v>
      </c>
      <c r="D59" s="61">
        <f>SUM(D60:D61)</f>
        <v>0.4</v>
      </c>
      <c r="E59" s="61">
        <f>SUM(E60:E61)</f>
        <v>0</v>
      </c>
      <c r="F59" s="62">
        <f>SUM(F60:F61)</f>
        <v>19.368</v>
      </c>
      <c r="H59" s="7" t="b">
        <f t="shared" si="0"/>
        <v>1</v>
      </c>
    </row>
    <row r="60" spans="1:8" ht="15">
      <c r="A60" s="35"/>
      <c r="B60" s="2" t="s">
        <v>59</v>
      </c>
      <c r="C60" s="37">
        <v>19.299999999999997</v>
      </c>
      <c r="D60" s="37">
        <v>0.4</v>
      </c>
      <c r="E60" s="37">
        <v>0</v>
      </c>
      <c r="F60" s="38">
        <v>18.9</v>
      </c>
      <c r="G60" s="34"/>
      <c r="H60" s="7" t="b">
        <f t="shared" si="0"/>
        <v>1</v>
      </c>
    </row>
    <row r="61" spans="1:7" ht="15">
      <c r="A61" s="14"/>
      <c r="B61" s="48" t="s">
        <v>55</v>
      </c>
      <c r="C61" s="19">
        <v>0.468</v>
      </c>
      <c r="D61" s="19"/>
      <c r="E61" s="19"/>
      <c r="F61" s="20">
        <v>0.468</v>
      </c>
      <c r="G61" s="34"/>
    </row>
    <row r="62" spans="1:8" ht="15">
      <c r="A62" s="44">
        <v>3</v>
      </c>
      <c r="B62" s="1" t="s">
        <v>37</v>
      </c>
      <c r="C62" s="46">
        <f>SUM(C63:C65)</f>
        <v>3.3</v>
      </c>
      <c r="D62" s="46">
        <f>SUM(D63:D65)</f>
        <v>43.41</v>
      </c>
      <c r="E62" s="46">
        <f>SUM(E63:E65)</f>
        <v>40.11</v>
      </c>
      <c r="F62" s="47">
        <f>SUM(F63:F65)</f>
        <v>0</v>
      </c>
      <c r="H62" s="7" t="b">
        <f t="shared" si="0"/>
        <v>1</v>
      </c>
    </row>
    <row r="63" spans="1:8" ht="15">
      <c r="A63" s="63"/>
      <c r="B63" s="64" t="s">
        <v>42</v>
      </c>
      <c r="C63" s="32"/>
      <c r="D63" s="32">
        <v>7</v>
      </c>
      <c r="E63" s="32">
        <v>7</v>
      </c>
      <c r="F63" s="33"/>
      <c r="H63" s="7" t="b">
        <f t="shared" si="0"/>
        <v>1</v>
      </c>
    </row>
    <row r="64" spans="1:8" ht="15">
      <c r="A64" s="39"/>
      <c r="B64" s="12" t="s">
        <v>59</v>
      </c>
      <c r="C64" s="40">
        <v>3.3</v>
      </c>
      <c r="D64" s="40">
        <v>36.41</v>
      </c>
      <c r="E64" s="40">
        <v>33.11</v>
      </c>
      <c r="F64" s="41">
        <v>0</v>
      </c>
      <c r="H64" s="7" t="b">
        <f t="shared" si="0"/>
        <v>1</v>
      </c>
    </row>
    <row r="65" spans="1:8" ht="15">
      <c r="A65" s="39"/>
      <c r="B65" s="12" t="s">
        <v>55</v>
      </c>
      <c r="C65" s="40"/>
      <c r="D65" s="40"/>
      <c r="E65" s="40"/>
      <c r="F65" s="41"/>
      <c r="H65" s="7" t="b">
        <f t="shared" si="0"/>
        <v>1</v>
      </c>
    </row>
    <row r="66" spans="1:8" ht="15">
      <c r="A66" s="3">
        <v>4</v>
      </c>
      <c r="B66" s="50" t="s">
        <v>51</v>
      </c>
      <c r="C66" s="5">
        <f>SUM(C67:C67)</f>
        <v>7.865</v>
      </c>
      <c r="D66" s="5">
        <f>SUM(D67:D67)</f>
        <v>0.869</v>
      </c>
      <c r="E66" s="5">
        <f>SUM(E67:E67)</f>
        <v>0</v>
      </c>
      <c r="F66" s="6">
        <f>SUM(F67:F67)</f>
        <v>6.996</v>
      </c>
      <c r="H66" s="7" t="b">
        <f t="shared" si="0"/>
        <v>1</v>
      </c>
    </row>
    <row r="67" spans="1:8" ht="15">
      <c r="A67" s="14"/>
      <c r="B67" s="43" t="s">
        <v>50</v>
      </c>
      <c r="C67" s="19">
        <v>7.865</v>
      </c>
      <c r="D67" s="19">
        <v>0.869</v>
      </c>
      <c r="E67" s="19"/>
      <c r="F67" s="20">
        <v>6.996</v>
      </c>
      <c r="H67" s="7" t="b">
        <f t="shared" si="0"/>
        <v>1</v>
      </c>
    </row>
    <row r="68" spans="1:8" ht="15">
      <c r="A68" s="44">
        <v>5</v>
      </c>
      <c r="B68" s="1" t="s">
        <v>21</v>
      </c>
      <c r="C68" s="46">
        <f>SUM(C69:C69)</f>
        <v>8.711</v>
      </c>
      <c r="D68" s="46">
        <f>SUM(D69:D69)</f>
        <v>3.3</v>
      </c>
      <c r="E68" s="46">
        <f>SUM(E69:E69)</f>
        <v>0</v>
      </c>
      <c r="F68" s="47">
        <f>SUM(F69:F69)</f>
        <v>5.4110000000000005</v>
      </c>
      <c r="H68" s="7" t="b">
        <f aca="true" t="shared" si="1" ref="H68:H118">IF((C68+E68)=(D68+F68),TRUE,FALSE)</f>
        <v>1</v>
      </c>
    </row>
    <row r="69" spans="1:8" ht="15">
      <c r="A69" s="35"/>
      <c r="B69" s="2" t="s">
        <v>55</v>
      </c>
      <c r="C69" s="37">
        <v>8.711</v>
      </c>
      <c r="D69" s="37">
        <v>3.3</v>
      </c>
      <c r="E69" s="37"/>
      <c r="F69" s="38">
        <v>5.4110000000000005</v>
      </c>
      <c r="H69" s="7" t="b">
        <f t="shared" si="1"/>
        <v>1</v>
      </c>
    </row>
    <row r="70" spans="1:8" ht="15">
      <c r="A70" s="3">
        <v>6</v>
      </c>
      <c r="B70" s="13" t="s">
        <v>17</v>
      </c>
      <c r="C70" s="5">
        <f>SUM(C71:C75)</f>
        <v>274.96000000000004</v>
      </c>
      <c r="D70" s="5">
        <f>SUM(D71:D75)</f>
        <v>269.587</v>
      </c>
      <c r="E70" s="5">
        <f>SUM(E71:E75)</f>
        <v>19.306</v>
      </c>
      <c r="F70" s="6">
        <f>SUM(F71:F75)</f>
        <v>24.679000000000002</v>
      </c>
      <c r="H70" s="7" t="b">
        <f t="shared" si="1"/>
        <v>1</v>
      </c>
    </row>
    <row r="71" spans="1:8" ht="15">
      <c r="A71" s="63"/>
      <c r="B71" s="31" t="s">
        <v>33</v>
      </c>
      <c r="C71" s="32">
        <f>2.98+5.28</f>
        <v>8.26</v>
      </c>
      <c r="D71" s="32"/>
      <c r="E71" s="32"/>
      <c r="F71" s="33">
        <f>2.98+5.28</f>
        <v>8.26</v>
      </c>
      <c r="H71" s="7" t="b">
        <f t="shared" si="1"/>
        <v>1</v>
      </c>
    </row>
    <row r="72" spans="1:8" ht="15">
      <c r="A72" s="63"/>
      <c r="B72" s="31" t="s">
        <v>50</v>
      </c>
      <c r="C72" s="32">
        <v>24.3</v>
      </c>
      <c r="D72" s="32">
        <v>7.881</v>
      </c>
      <c r="E72" s="32"/>
      <c r="F72" s="33">
        <v>16.419</v>
      </c>
      <c r="H72" s="7" t="b">
        <f t="shared" si="1"/>
        <v>1</v>
      </c>
    </row>
    <row r="73" spans="1:8" ht="15">
      <c r="A73" s="63"/>
      <c r="B73" s="31" t="s">
        <v>59</v>
      </c>
      <c r="C73" s="32">
        <v>34.77</v>
      </c>
      <c r="D73" s="32">
        <v>34.77</v>
      </c>
      <c r="E73" s="32"/>
      <c r="F73" s="33"/>
      <c r="H73" s="7" t="b">
        <f t="shared" si="1"/>
        <v>1</v>
      </c>
    </row>
    <row r="74" spans="1:8" ht="15">
      <c r="A74" s="39"/>
      <c r="B74" s="12" t="s">
        <v>55</v>
      </c>
      <c r="C74" s="40">
        <v>3.63</v>
      </c>
      <c r="D74" s="40">
        <v>22.936</v>
      </c>
      <c r="E74" s="40">
        <v>19.306</v>
      </c>
      <c r="F74" s="41">
        <v>0</v>
      </c>
      <c r="H74" s="7" t="b">
        <f t="shared" si="1"/>
        <v>1</v>
      </c>
    </row>
    <row r="75" spans="1:8" ht="15">
      <c r="A75" s="14"/>
      <c r="B75" s="43" t="s">
        <v>28</v>
      </c>
      <c r="C75" s="19">
        <v>204</v>
      </c>
      <c r="D75" s="19">
        <v>204</v>
      </c>
      <c r="E75" s="19"/>
      <c r="F75" s="20"/>
      <c r="G75" s="34"/>
      <c r="H75" s="7" t="b">
        <f t="shared" si="1"/>
        <v>1</v>
      </c>
    </row>
    <row r="76" spans="1:8" ht="15">
      <c r="A76" s="3">
        <v>7</v>
      </c>
      <c r="B76" s="13" t="s">
        <v>11</v>
      </c>
      <c r="C76" s="5">
        <f>SUM(C77:C82)</f>
        <v>353.28499999999997</v>
      </c>
      <c r="D76" s="5">
        <f>SUM(D77:D82)</f>
        <v>404.03099999999995</v>
      </c>
      <c r="E76" s="5">
        <f>SUM(E77:E82)</f>
        <v>108.941</v>
      </c>
      <c r="F76" s="6">
        <f>SUM(F77:F82)</f>
        <v>58.19500000000001</v>
      </c>
      <c r="H76" s="7" t="b">
        <f t="shared" si="1"/>
        <v>1</v>
      </c>
    </row>
    <row r="77" spans="1:8" ht="15">
      <c r="A77" s="44"/>
      <c r="B77" s="12" t="s">
        <v>33</v>
      </c>
      <c r="C77" s="32">
        <f>2.6+2.242</f>
        <v>4.8420000000000005</v>
      </c>
      <c r="D77" s="32">
        <v>17.5</v>
      </c>
      <c r="E77" s="32">
        <f>14.9-2.242</f>
        <v>12.658000000000001</v>
      </c>
      <c r="F77" s="33"/>
      <c r="H77" s="7" t="b">
        <f t="shared" si="1"/>
        <v>1</v>
      </c>
    </row>
    <row r="78" spans="1:8" ht="15">
      <c r="A78" s="44"/>
      <c r="B78" s="12" t="s">
        <v>42</v>
      </c>
      <c r="C78" s="32"/>
      <c r="D78" s="32">
        <v>10.2</v>
      </c>
      <c r="E78" s="32">
        <v>10.2</v>
      </c>
      <c r="F78" s="33"/>
      <c r="H78" s="7" t="b">
        <f t="shared" si="1"/>
        <v>1</v>
      </c>
    </row>
    <row r="79" spans="1:8" ht="15">
      <c r="A79" s="39"/>
      <c r="B79" s="12" t="s">
        <v>50</v>
      </c>
      <c r="C79" s="40">
        <v>49.23</v>
      </c>
      <c r="D79" s="40">
        <v>135.313</v>
      </c>
      <c r="E79" s="40">
        <v>86.083</v>
      </c>
      <c r="F79" s="41"/>
      <c r="G79" s="34"/>
      <c r="H79" s="7" t="b">
        <f t="shared" si="1"/>
        <v>1</v>
      </c>
    </row>
    <row r="80" spans="1:8" ht="15">
      <c r="A80" s="39"/>
      <c r="B80" s="12" t="s">
        <v>59</v>
      </c>
      <c r="C80" s="40">
        <v>169.89</v>
      </c>
      <c r="D80" s="40">
        <v>169.89</v>
      </c>
      <c r="E80" s="40"/>
      <c r="F80" s="41"/>
      <c r="H80" s="7" t="b">
        <f t="shared" si="1"/>
        <v>1</v>
      </c>
    </row>
    <row r="81" spans="1:8" ht="15">
      <c r="A81" s="39"/>
      <c r="B81" s="12" t="s">
        <v>55</v>
      </c>
      <c r="C81" s="40">
        <v>103.32300000000001</v>
      </c>
      <c r="D81" s="40">
        <v>45.128</v>
      </c>
      <c r="E81" s="40"/>
      <c r="F81" s="41">
        <v>58.19500000000001</v>
      </c>
      <c r="H81" s="7" t="b">
        <f t="shared" si="1"/>
        <v>1</v>
      </c>
    </row>
    <row r="82" spans="1:8" ht="15">
      <c r="A82" s="14"/>
      <c r="B82" s="43" t="s">
        <v>28</v>
      </c>
      <c r="C82" s="19">
        <v>26</v>
      </c>
      <c r="D82" s="19">
        <v>26</v>
      </c>
      <c r="E82" s="19"/>
      <c r="F82" s="20"/>
      <c r="H82" s="7" t="b">
        <f t="shared" si="1"/>
        <v>1</v>
      </c>
    </row>
    <row r="83" spans="1:8" ht="15">
      <c r="A83" s="44">
        <v>8</v>
      </c>
      <c r="B83" s="1" t="s">
        <v>24</v>
      </c>
      <c r="C83" s="46">
        <f>SUM(C84:C88)</f>
        <v>320.934</v>
      </c>
      <c r="D83" s="46">
        <f>SUM(D84:D88)</f>
        <v>270.178</v>
      </c>
      <c r="E83" s="46">
        <f>SUM(E84:E88)</f>
        <v>0</v>
      </c>
      <c r="F83" s="47">
        <f>SUM(F84:F88)</f>
        <v>50.756</v>
      </c>
      <c r="H83" s="7" t="b">
        <f t="shared" si="1"/>
        <v>1</v>
      </c>
    </row>
    <row r="84" spans="1:8" ht="15">
      <c r="A84" s="63"/>
      <c r="B84" s="31" t="s">
        <v>42</v>
      </c>
      <c r="C84" s="32">
        <v>5.281</v>
      </c>
      <c r="D84" s="32">
        <v>1.68</v>
      </c>
      <c r="E84" s="32"/>
      <c r="F84" s="33">
        <v>3.601</v>
      </c>
      <c r="H84" s="7" t="b">
        <f t="shared" si="1"/>
        <v>1</v>
      </c>
    </row>
    <row r="85" spans="1:8" ht="15">
      <c r="A85" s="39"/>
      <c r="B85" s="12" t="s">
        <v>50</v>
      </c>
      <c r="C85" s="40">
        <v>47.155</v>
      </c>
      <c r="D85" s="40"/>
      <c r="E85" s="40"/>
      <c r="F85" s="41">
        <v>47.155</v>
      </c>
      <c r="H85" s="7" t="b">
        <f t="shared" si="1"/>
        <v>1</v>
      </c>
    </row>
    <row r="86" spans="1:8" ht="15">
      <c r="A86" s="35"/>
      <c r="B86" s="2" t="s">
        <v>59</v>
      </c>
      <c r="C86" s="37">
        <v>242.52</v>
      </c>
      <c r="D86" s="37">
        <v>242.52</v>
      </c>
      <c r="E86" s="37"/>
      <c r="F86" s="38"/>
      <c r="H86" s="7" t="b">
        <f t="shared" si="1"/>
        <v>1</v>
      </c>
    </row>
    <row r="87" spans="1:6" ht="15">
      <c r="A87" s="35"/>
      <c r="B87" s="2" t="s">
        <v>55</v>
      </c>
      <c r="C87" s="37">
        <v>16.978</v>
      </c>
      <c r="D87" s="37">
        <v>16.978</v>
      </c>
      <c r="E87" s="37"/>
      <c r="F87" s="38">
        <v>0</v>
      </c>
    </row>
    <row r="88" spans="1:8" ht="15">
      <c r="A88" s="35"/>
      <c r="B88" s="36" t="s">
        <v>28</v>
      </c>
      <c r="C88" s="37">
        <v>9</v>
      </c>
      <c r="D88" s="37">
        <v>9</v>
      </c>
      <c r="E88" s="37"/>
      <c r="F88" s="38"/>
      <c r="H88" s="7" t="b">
        <f t="shared" si="1"/>
        <v>1</v>
      </c>
    </row>
    <row r="89" spans="1:8" ht="15">
      <c r="A89" s="3">
        <v>9</v>
      </c>
      <c r="B89" s="50" t="s">
        <v>15</v>
      </c>
      <c r="C89" s="5">
        <f>SUM(C90:C94)</f>
        <v>179.279</v>
      </c>
      <c r="D89" s="5">
        <f>SUM(D90:D94)</f>
        <v>62.441</v>
      </c>
      <c r="E89" s="5">
        <f>SUM(E90:E94)</f>
        <v>0</v>
      </c>
      <c r="F89" s="6">
        <f>SUM(F90:F94)</f>
        <v>116.83800000000001</v>
      </c>
      <c r="H89" s="7" t="b">
        <f t="shared" si="1"/>
        <v>1</v>
      </c>
    </row>
    <row r="90" spans="1:6" ht="15">
      <c r="A90" s="63"/>
      <c r="B90" s="64" t="s">
        <v>42</v>
      </c>
      <c r="C90" s="32">
        <v>22.825</v>
      </c>
      <c r="D90" s="32">
        <v>5</v>
      </c>
      <c r="E90" s="32"/>
      <c r="F90" s="33">
        <v>17.825</v>
      </c>
    </row>
    <row r="91" spans="1:8" ht="15">
      <c r="A91" s="39"/>
      <c r="B91" s="49" t="s">
        <v>50</v>
      </c>
      <c r="C91" s="40">
        <v>75.154</v>
      </c>
      <c r="D91" s="40">
        <v>5.341</v>
      </c>
      <c r="E91" s="40"/>
      <c r="F91" s="41">
        <v>69.813</v>
      </c>
      <c r="H91" s="7" t="b">
        <f t="shared" si="1"/>
        <v>1</v>
      </c>
    </row>
    <row r="92" spans="1:6" ht="15">
      <c r="A92" s="39"/>
      <c r="B92" s="49" t="s">
        <v>59</v>
      </c>
      <c r="C92" s="40">
        <v>13.2</v>
      </c>
      <c r="D92" s="40"/>
      <c r="E92" s="40"/>
      <c r="F92" s="41">
        <v>13.2</v>
      </c>
    </row>
    <row r="93" spans="1:8" ht="15">
      <c r="A93" s="39"/>
      <c r="B93" s="49" t="s">
        <v>55</v>
      </c>
      <c r="C93" s="40">
        <v>22.1</v>
      </c>
      <c r="D93" s="40">
        <v>22.1</v>
      </c>
      <c r="E93" s="40"/>
      <c r="F93" s="41"/>
      <c r="H93" s="7" t="b">
        <f t="shared" si="1"/>
        <v>1</v>
      </c>
    </row>
    <row r="94" spans="1:8" ht="15">
      <c r="A94" s="14"/>
      <c r="B94" s="43" t="s">
        <v>28</v>
      </c>
      <c r="C94" s="19">
        <v>46</v>
      </c>
      <c r="D94" s="19">
        <v>30</v>
      </c>
      <c r="E94" s="19"/>
      <c r="F94" s="20">
        <v>16</v>
      </c>
      <c r="H94" s="7" t="b">
        <f t="shared" si="1"/>
        <v>1</v>
      </c>
    </row>
    <row r="95" spans="1:8" ht="15">
      <c r="A95" s="39">
        <v>10</v>
      </c>
      <c r="B95" s="60" t="s">
        <v>14</v>
      </c>
      <c r="C95" s="61">
        <f>SUM(C96:C101)</f>
        <v>1844.185</v>
      </c>
      <c r="D95" s="61">
        <f>SUM(D96:D101)</f>
        <v>2121.311</v>
      </c>
      <c r="E95" s="61">
        <f>SUM(E96:E101)</f>
        <v>277.126</v>
      </c>
      <c r="F95" s="62">
        <f>SUM(F96:F101)</f>
        <v>0</v>
      </c>
      <c r="H95" s="7" t="b">
        <f t="shared" si="1"/>
        <v>1</v>
      </c>
    </row>
    <row r="96" spans="1:8" ht="15">
      <c r="A96" s="39"/>
      <c r="B96" s="12" t="s">
        <v>79</v>
      </c>
      <c r="C96" s="40">
        <f>1.812+18.323</f>
        <v>20.135</v>
      </c>
      <c r="D96" s="40">
        <f>20.06+3.275</f>
        <v>23.334999999999997</v>
      </c>
      <c r="E96" s="40">
        <f>18.248-15.048</f>
        <v>3.200000000000001</v>
      </c>
      <c r="F96" s="41"/>
      <c r="H96" s="7" t="b">
        <f t="shared" si="1"/>
        <v>1</v>
      </c>
    </row>
    <row r="97" spans="1:8" ht="15">
      <c r="A97" s="39"/>
      <c r="B97" s="12" t="s">
        <v>42</v>
      </c>
      <c r="C97" s="40">
        <v>21.254</v>
      </c>
      <c r="D97" s="40">
        <v>43.78</v>
      </c>
      <c r="E97" s="40">
        <v>22.526</v>
      </c>
      <c r="F97" s="41"/>
      <c r="H97" s="7" t="b">
        <f t="shared" si="1"/>
        <v>1</v>
      </c>
    </row>
    <row r="98" spans="1:8" ht="15">
      <c r="A98" s="39"/>
      <c r="B98" s="12" t="s">
        <v>50</v>
      </c>
      <c r="C98" s="40">
        <v>450.526</v>
      </c>
      <c r="D98" s="40">
        <v>701.926</v>
      </c>
      <c r="E98" s="40">
        <v>251.4</v>
      </c>
      <c r="F98" s="41"/>
      <c r="H98" s="7" t="b">
        <f t="shared" si="1"/>
        <v>1</v>
      </c>
    </row>
    <row r="99" spans="1:8" ht="15">
      <c r="A99" s="39"/>
      <c r="B99" s="12" t="s">
        <v>59</v>
      </c>
      <c r="C99" s="40">
        <v>111.37</v>
      </c>
      <c r="D99" s="40">
        <v>111.37</v>
      </c>
      <c r="E99" s="40"/>
      <c r="F99" s="41"/>
      <c r="G99" s="34"/>
      <c r="H99" s="7" t="b">
        <f t="shared" si="1"/>
        <v>1</v>
      </c>
    </row>
    <row r="100" spans="1:8" ht="15">
      <c r="A100" s="39"/>
      <c r="B100" s="12" t="s">
        <v>55</v>
      </c>
      <c r="C100" s="40">
        <v>10.9</v>
      </c>
      <c r="D100" s="40">
        <v>10.9</v>
      </c>
      <c r="E100" s="40"/>
      <c r="F100" s="41"/>
      <c r="H100" s="7" t="b">
        <f t="shared" si="1"/>
        <v>1</v>
      </c>
    </row>
    <row r="101" spans="1:8" ht="15">
      <c r="A101" s="35"/>
      <c r="B101" s="36" t="s">
        <v>28</v>
      </c>
      <c r="C101" s="37">
        <v>1230</v>
      </c>
      <c r="D101" s="37">
        <v>1230</v>
      </c>
      <c r="E101" s="37"/>
      <c r="F101" s="38"/>
      <c r="H101" s="7" t="b">
        <f t="shared" si="1"/>
        <v>1</v>
      </c>
    </row>
    <row r="102" spans="1:8" ht="15">
      <c r="A102" s="3">
        <v>11</v>
      </c>
      <c r="B102" s="13" t="s">
        <v>12</v>
      </c>
      <c r="C102" s="5">
        <f>SUM(C103:C105)</f>
        <v>223.806</v>
      </c>
      <c r="D102" s="5">
        <f>SUM(D103:D105)</f>
        <v>113.194</v>
      </c>
      <c r="E102" s="5">
        <f>SUM(E103:E105)</f>
        <v>0</v>
      </c>
      <c r="F102" s="6">
        <f>SUM(F103:F105)</f>
        <v>110.612</v>
      </c>
      <c r="H102" s="7" t="b">
        <f t="shared" si="1"/>
        <v>1</v>
      </c>
    </row>
    <row r="103" spans="1:8" ht="15">
      <c r="A103" s="39"/>
      <c r="B103" s="12" t="s">
        <v>50</v>
      </c>
      <c r="C103" s="40">
        <v>96.706</v>
      </c>
      <c r="D103" s="40">
        <v>28.194</v>
      </c>
      <c r="E103" s="65"/>
      <c r="F103" s="41">
        <v>68.512</v>
      </c>
      <c r="H103" s="7" t="b">
        <f t="shared" si="1"/>
        <v>1</v>
      </c>
    </row>
    <row r="104" spans="1:8" ht="15">
      <c r="A104" s="39"/>
      <c r="B104" s="12" t="s">
        <v>59</v>
      </c>
      <c r="C104" s="40">
        <v>42.1</v>
      </c>
      <c r="D104" s="40">
        <v>0</v>
      </c>
      <c r="E104" s="40">
        <v>0</v>
      </c>
      <c r="F104" s="41">
        <v>42.1</v>
      </c>
      <c r="H104" s="7" t="b">
        <f t="shared" si="1"/>
        <v>1</v>
      </c>
    </row>
    <row r="105" spans="1:8" ht="15">
      <c r="A105" s="14"/>
      <c r="B105" s="43" t="s">
        <v>28</v>
      </c>
      <c r="C105" s="19">
        <v>85</v>
      </c>
      <c r="D105" s="19">
        <v>85</v>
      </c>
      <c r="E105" s="19"/>
      <c r="F105" s="20"/>
      <c r="H105" s="7" t="b">
        <f t="shared" si="1"/>
        <v>1</v>
      </c>
    </row>
    <row r="106" spans="1:6" s="21" customFormat="1" ht="15">
      <c r="A106" s="152">
        <v>12</v>
      </c>
      <c r="B106" s="157" t="s">
        <v>96</v>
      </c>
      <c r="C106" s="5">
        <f>SUM(C107)</f>
        <v>1.2</v>
      </c>
      <c r="D106" s="5">
        <f>SUM(D107)</f>
        <v>1.2</v>
      </c>
      <c r="E106" s="158">
        <f>SUM(E107)</f>
        <v>0</v>
      </c>
      <c r="F106" s="159">
        <f>SUM(F107)</f>
        <v>0</v>
      </c>
    </row>
    <row r="107" spans="1:6" ht="15">
      <c r="A107" s="153"/>
      <c r="B107" s="154" t="s">
        <v>59</v>
      </c>
      <c r="C107" s="19">
        <v>1.2</v>
      </c>
      <c r="D107" s="19">
        <v>1.2</v>
      </c>
      <c r="E107" s="155"/>
      <c r="F107" s="156"/>
    </row>
    <row r="108" spans="1:8" ht="15">
      <c r="A108" s="3">
        <v>13</v>
      </c>
      <c r="B108" s="13" t="s">
        <v>23</v>
      </c>
      <c r="C108" s="5">
        <f>SUM(C109:C112)</f>
        <v>2.2800000000000002</v>
      </c>
      <c r="D108" s="5">
        <f>SUM(D109:D112)</f>
        <v>0.28</v>
      </c>
      <c r="E108" s="5">
        <f>SUM(E109:E112)</f>
        <v>0</v>
      </c>
      <c r="F108" s="6">
        <f>SUM(F109:F112)</f>
        <v>2</v>
      </c>
      <c r="H108" s="7" t="b">
        <f t="shared" si="1"/>
        <v>1</v>
      </c>
    </row>
    <row r="109" spans="1:8" ht="15">
      <c r="A109" s="39"/>
      <c r="B109" s="12" t="s">
        <v>42</v>
      </c>
      <c r="C109" s="37">
        <v>0.33</v>
      </c>
      <c r="D109" s="37"/>
      <c r="E109" s="37"/>
      <c r="F109" s="38">
        <v>0.33</v>
      </c>
      <c r="H109" s="7" t="b">
        <f t="shared" si="1"/>
        <v>1</v>
      </c>
    </row>
    <row r="110" spans="1:8" ht="15">
      <c r="A110" s="35"/>
      <c r="B110" s="2" t="s">
        <v>33</v>
      </c>
      <c r="C110" s="40">
        <v>0.12</v>
      </c>
      <c r="D110" s="40"/>
      <c r="E110" s="40"/>
      <c r="F110" s="41">
        <v>0.12</v>
      </c>
      <c r="H110" s="7" t="b">
        <f t="shared" si="1"/>
        <v>1</v>
      </c>
    </row>
    <row r="111" spans="1:9" ht="15">
      <c r="A111" s="35"/>
      <c r="B111" s="2" t="s">
        <v>59</v>
      </c>
      <c r="C111" s="37">
        <v>1.31</v>
      </c>
      <c r="D111" s="37">
        <v>0.28</v>
      </c>
      <c r="E111" s="37"/>
      <c r="F111" s="38">
        <v>1.03</v>
      </c>
      <c r="H111" s="7" t="b">
        <f t="shared" si="1"/>
        <v>1</v>
      </c>
      <c r="I111" s="34"/>
    </row>
    <row r="112" spans="1:8" ht="15">
      <c r="A112" s="14"/>
      <c r="B112" s="48" t="s">
        <v>55</v>
      </c>
      <c r="C112" s="19">
        <v>0.52</v>
      </c>
      <c r="D112" s="19"/>
      <c r="E112" s="19"/>
      <c r="F112" s="20">
        <v>0.52</v>
      </c>
      <c r="H112" s="7" t="b">
        <f t="shared" si="1"/>
        <v>1</v>
      </c>
    </row>
    <row r="113" spans="1:8" ht="15">
      <c r="A113" s="44">
        <v>14</v>
      </c>
      <c r="B113" s="1" t="s">
        <v>9</v>
      </c>
      <c r="C113" s="46">
        <f>SUM(C114:C116)</f>
        <v>13.965</v>
      </c>
      <c r="D113" s="46">
        <f>SUM(D114:D116)</f>
        <v>11.7</v>
      </c>
      <c r="E113" s="46">
        <f>SUM(E114:E116)</f>
        <v>0</v>
      </c>
      <c r="F113" s="47">
        <f>SUM(F114:F116)</f>
        <v>2.265</v>
      </c>
      <c r="H113" s="7" t="b">
        <f t="shared" si="1"/>
        <v>1</v>
      </c>
    </row>
    <row r="114" spans="1:8" ht="15">
      <c r="A114" s="39"/>
      <c r="B114" s="12" t="s">
        <v>33</v>
      </c>
      <c r="C114" s="40">
        <f>0.23+0.415</f>
        <v>0.645</v>
      </c>
      <c r="D114" s="40"/>
      <c r="E114" s="40"/>
      <c r="F114" s="41">
        <f>0.23+0.415</f>
        <v>0.645</v>
      </c>
      <c r="H114" s="7" t="b">
        <f t="shared" si="1"/>
        <v>1</v>
      </c>
    </row>
    <row r="115" spans="1:9" ht="15">
      <c r="A115" s="39"/>
      <c r="B115" s="12" t="s">
        <v>59</v>
      </c>
      <c r="C115" s="40">
        <v>11.7</v>
      </c>
      <c r="D115" s="40">
        <v>11.7</v>
      </c>
      <c r="E115" s="40"/>
      <c r="F115" s="41"/>
      <c r="H115" s="7" t="b">
        <f t="shared" si="1"/>
        <v>1</v>
      </c>
      <c r="I115" s="34"/>
    </row>
    <row r="116" spans="1:9" ht="15">
      <c r="A116" s="39"/>
      <c r="B116" s="12" t="s">
        <v>55</v>
      </c>
      <c r="C116" s="40">
        <v>1.62</v>
      </c>
      <c r="D116" s="40"/>
      <c r="E116" s="40"/>
      <c r="F116" s="41">
        <v>1.62</v>
      </c>
      <c r="I116" s="34"/>
    </row>
    <row r="117" spans="1:8" ht="15">
      <c r="A117" s="3">
        <v>15</v>
      </c>
      <c r="B117" s="13" t="s">
        <v>22</v>
      </c>
      <c r="C117" s="5">
        <f>SUM(C118:C118)</f>
        <v>10.9</v>
      </c>
      <c r="D117" s="5">
        <f>SUM(D118:D118)</f>
        <v>0</v>
      </c>
      <c r="E117" s="5">
        <f>SUM(E118:E118)</f>
        <v>0</v>
      </c>
      <c r="F117" s="6">
        <f>SUM(F118:F118)</f>
        <v>10.9</v>
      </c>
      <c r="H117" s="7" t="b">
        <f t="shared" si="1"/>
        <v>1</v>
      </c>
    </row>
    <row r="118" spans="1:8" ht="15">
      <c r="A118" s="14"/>
      <c r="B118" s="120" t="s">
        <v>55</v>
      </c>
      <c r="C118" s="19">
        <v>10.9</v>
      </c>
      <c r="D118" s="19"/>
      <c r="E118" s="19"/>
      <c r="F118" s="20">
        <v>10.9</v>
      </c>
      <c r="H118" s="7" t="b">
        <f t="shared" si="1"/>
        <v>1</v>
      </c>
    </row>
    <row r="119" spans="1:6" ht="15">
      <c r="A119" s="3">
        <v>16</v>
      </c>
      <c r="B119" s="13" t="s">
        <v>101</v>
      </c>
      <c r="C119" s="5">
        <f>SUM(C120:C120)</f>
        <v>1</v>
      </c>
      <c r="D119" s="5">
        <f>SUM(D120:D120)</f>
        <v>0</v>
      </c>
      <c r="E119" s="5">
        <f>SUM(E120:E120)</f>
        <v>0</v>
      </c>
      <c r="F119" s="6">
        <f>SUM(F120:F120)</f>
        <v>1</v>
      </c>
    </row>
    <row r="120" spans="1:6" ht="15">
      <c r="A120" s="14"/>
      <c r="B120" s="120" t="s">
        <v>55</v>
      </c>
      <c r="C120" s="19">
        <v>1</v>
      </c>
      <c r="D120" s="19"/>
      <c r="E120" s="19"/>
      <c r="F120" s="20">
        <v>1</v>
      </c>
    </row>
    <row r="121" spans="1:8" ht="15">
      <c r="A121" s="3">
        <v>17</v>
      </c>
      <c r="B121" s="13" t="s">
        <v>102</v>
      </c>
      <c r="C121" s="5">
        <f>SUM(C122:C122)</f>
        <v>3.297</v>
      </c>
      <c r="D121" s="5">
        <f>SUM(D122:D122)</f>
        <v>0.297</v>
      </c>
      <c r="E121" s="5">
        <f>SUM(E122:E122)</f>
        <v>0</v>
      </c>
      <c r="F121" s="6">
        <f>SUM(F122:F122)</f>
        <v>3</v>
      </c>
      <c r="H121" s="7" t="b">
        <f aca="true" t="shared" si="2" ref="H121:H177">IF((C121+E121)=(D121+F121),TRUE,FALSE)</f>
        <v>1</v>
      </c>
    </row>
    <row r="122" spans="1:8" ht="15">
      <c r="A122" s="14"/>
      <c r="B122" s="48" t="s">
        <v>55</v>
      </c>
      <c r="C122" s="19">
        <v>3.297</v>
      </c>
      <c r="D122" s="19">
        <v>0.297</v>
      </c>
      <c r="E122" s="19"/>
      <c r="F122" s="20">
        <v>3</v>
      </c>
      <c r="H122" s="7" t="b">
        <f t="shared" si="2"/>
        <v>1</v>
      </c>
    </row>
    <row r="123" spans="1:8" ht="15">
      <c r="A123" s="44">
        <v>18</v>
      </c>
      <c r="B123" s="66" t="s">
        <v>80</v>
      </c>
      <c r="C123" s="46">
        <f>SUM(C124:C125)</f>
        <v>10.66</v>
      </c>
      <c r="D123" s="46">
        <f>SUM(D124:D125)</f>
        <v>9.280000000000001</v>
      </c>
      <c r="E123" s="46">
        <f>SUM(E124:E125)</f>
        <v>0</v>
      </c>
      <c r="F123" s="47">
        <f>SUM(F124:F125)</f>
        <v>1.38</v>
      </c>
      <c r="H123" s="7" t="b">
        <f t="shared" si="2"/>
        <v>1</v>
      </c>
    </row>
    <row r="124" spans="1:8" ht="15">
      <c r="A124" s="18"/>
      <c r="B124" s="18" t="s">
        <v>59</v>
      </c>
      <c r="C124" s="42">
        <v>9.280000000000001</v>
      </c>
      <c r="D124" s="42">
        <v>9.280000000000001</v>
      </c>
      <c r="E124" s="18"/>
      <c r="F124" s="121"/>
      <c r="H124" s="7" t="b">
        <f t="shared" si="2"/>
        <v>1</v>
      </c>
    </row>
    <row r="125" spans="1:6" ht="15">
      <c r="A125" s="52"/>
      <c r="B125" s="51" t="s">
        <v>55</v>
      </c>
      <c r="C125" s="67">
        <v>1.38</v>
      </c>
      <c r="D125" s="67"/>
      <c r="E125" s="67"/>
      <c r="F125" s="68">
        <v>1.38</v>
      </c>
    </row>
    <row r="126" spans="1:8" ht="15">
      <c r="A126" s="3">
        <v>19</v>
      </c>
      <c r="B126" s="13" t="s">
        <v>38</v>
      </c>
      <c r="C126" s="5">
        <f>SUM(C127:C132)</f>
        <v>56.532</v>
      </c>
      <c r="D126" s="5">
        <f>SUM(D127:D132)</f>
        <v>61.476</v>
      </c>
      <c r="E126" s="5">
        <f>SUM(E127:E132)</f>
        <v>5.1690000000000005</v>
      </c>
      <c r="F126" s="6">
        <f>SUM(F127:F132)</f>
        <v>0.225</v>
      </c>
      <c r="H126" s="7" t="b">
        <f t="shared" si="2"/>
        <v>1</v>
      </c>
    </row>
    <row r="127" spans="1:8" ht="15">
      <c r="A127" s="39"/>
      <c r="B127" s="12" t="s">
        <v>33</v>
      </c>
      <c r="C127" s="40">
        <v>0.063</v>
      </c>
      <c r="D127" s="40">
        <v>0.063</v>
      </c>
      <c r="E127" s="40"/>
      <c r="F127" s="41"/>
      <c r="H127" s="7" t="b">
        <f t="shared" si="2"/>
        <v>1</v>
      </c>
    </row>
    <row r="128" spans="1:8" ht="15">
      <c r="A128" s="39"/>
      <c r="B128" s="12" t="s">
        <v>42</v>
      </c>
      <c r="C128" s="40">
        <v>1.825</v>
      </c>
      <c r="D128" s="40">
        <v>1.6</v>
      </c>
      <c r="E128" s="40"/>
      <c r="F128" s="41">
        <v>0.225</v>
      </c>
      <c r="H128" s="7" t="b">
        <f t="shared" si="2"/>
        <v>1</v>
      </c>
    </row>
    <row r="129" spans="1:8" ht="15">
      <c r="A129" s="39"/>
      <c r="B129" s="12" t="s">
        <v>50</v>
      </c>
      <c r="C129" s="40">
        <v>33.922</v>
      </c>
      <c r="D129" s="40">
        <v>37.393</v>
      </c>
      <c r="E129" s="40">
        <v>3.471</v>
      </c>
      <c r="F129" s="41"/>
      <c r="G129" s="34"/>
      <c r="H129" s="7" t="b">
        <f t="shared" si="2"/>
        <v>1</v>
      </c>
    </row>
    <row r="130" spans="1:7" ht="15">
      <c r="A130" s="39"/>
      <c r="B130" s="12" t="s">
        <v>59</v>
      </c>
      <c r="C130" s="40">
        <v>0.75</v>
      </c>
      <c r="D130" s="40">
        <v>0.75</v>
      </c>
      <c r="E130" s="40"/>
      <c r="F130" s="41"/>
      <c r="G130" s="34"/>
    </row>
    <row r="131" spans="1:8" ht="15">
      <c r="A131" s="39"/>
      <c r="B131" s="12" t="s">
        <v>55</v>
      </c>
      <c r="C131" s="40">
        <v>1.972</v>
      </c>
      <c r="D131" s="40">
        <v>3.67</v>
      </c>
      <c r="E131" s="40">
        <v>1.698</v>
      </c>
      <c r="F131" s="41"/>
      <c r="H131" s="7" t="b">
        <f t="shared" si="2"/>
        <v>1</v>
      </c>
    </row>
    <row r="132" spans="1:8" ht="15">
      <c r="A132" s="14"/>
      <c r="B132" s="43" t="s">
        <v>77</v>
      </c>
      <c r="C132" s="19">
        <v>18</v>
      </c>
      <c r="D132" s="19">
        <v>18</v>
      </c>
      <c r="E132" s="19"/>
      <c r="F132" s="20"/>
      <c r="H132" s="7" t="b">
        <f t="shared" si="2"/>
        <v>1</v>
      </c>
    </row>
    <row r="133" spans="1:6" ht="15">
      <c r="A133" s="3">
        <v>20</v>
      </c>
      <c r="B133" s="50" t="s">
        <v>103</v>
      </c>
      <c r="C133" s="5">
        <f>SUM(C134)</f>
        <v>0.3</v>
      </c>
      <c r="D133" s="5">
        <f>SUM(D134)</f>
        <v>0</v>
      </c>
      <c r="E133" s="5">
        <f>SUM(E134)</f>
        <v>0</v>
      </c>
      <c r="F133" s="6">
        <f>SUM(F134)</f>
        <v>0.3</v>
      </c>
    </row>
    <row r="134" spans="1:6" ht="15">
      <c r="A134" s="14"/>
      <c r="B134" s="43" t="s">
        <v>55</v>
      </c>
      <c r="C134" s="19">
        <v>0.3</v>
      </c>
      <c r="D134" s="19"/>
      <c r="E134" s="19"/>
      <c r="F134" s="20">
        <v>0.3</v>
      </c>
    </row>
    <row r="135" spans="1:8" ht="15">
      <c r="A135" s="44">
        <v>21</v>
      </c>
      <c r="B135" s="1" t="s">
        <v>16</v>
      </c>
      <c r="C135" s="46">
        <f>SUM(C136:C137)</f>
        <v>0.8200000000000001</v>
      </c>
      <c r="D135" s="46">
        <f>SUM(D136:D137)</f>
        <v>0.18</v>
      </c>
      <c r="E135" s="46">
        <f>SUM(E136:E137)</f>
        <v>0</v>
      </c>
      <c r="F135" s="47">
        <f>SUM(F136:F137)</f>
        <v>0.64</v>
      </c>
      <c r="H135" s="7" t="b">
        <f t="shared" si="2"/>
        <v>1</v>
      </c>
    </row>
    <row r="136" spans="1:6" ht="15">
      <c r="A136" s="63"/>
      <c r="B136" s="31" t="s">
        <v>42</v>
      </c>
      <c r="C136" s="32">
        <v>0.64</v>
      </c>
      <c r="D136" s="32"/>
      <c r="E136" s="32"/>
      <c r="F136" s="33">
        <v>0.64</v>
      </c>
    </row>
    <row r="137" spans="1:8" ht="15">
      <c r="A137" s="39"/>
      <c r="B137" s="12" t="s">
        <v>59</v>
      </c>
      <c r="C137" s="40">
        <v>0.18</v>
      </c>
      <c r="D137" s="40">
        <v>0.18</v>
      </c>
      <c r="E137" s="40"/>
      <c r="F137" s="41"/>
      <c r="H137" s="7" t="b">
        <f t="shared" si="2"/>
        <v>1</v>
      </c>
    </row>
    <row r="138" spans="1:8" ht="15">
      <c r="A138" s="3">
        <v>22</v>
      </c>
      <c r="B138" s="50" t="s">
        <v>89</v>
      </c>
      <c r="C138" s="5">
        <f>SUM(C139:C140)</f>
        <v>6.8999999999999995</v>
      </c>
      <c r="D138" s="5">
        <f>SUM(D139:D140)</f>
        <v>0.3</v>
      </c>
      <c r="E138" s="5">
        <f>SUM(E139:E140)</f>
        <v>0</v>
      </c>
      <c r="F138" s="6">
        <f>SUM(F139:F140)</f>
        <v>6.6</v>
      </c>
      <c r="H138" s="7" t="b">
        <f t="shared" si="2"/>
        <v>1</v>
      </c>
    </row>
    <row r="139" spans="1:8" ht="15">
      <c r="A139" s="39"/>
      <c r="B139" s="49" t="s">
        <v>59</v>
      </c>
      <c r="C139" s="40">
        <v>5.6</v>
      </c>
      <c r="D139" s="40">
        <v>0.3</v>
      </c>
      <c r="E139" s="40"/>
      <c r="F139" s="41">
        <v>5.3</v>
      </c>
      <c r="H139" s="7" t="b">
        <f t="shared" si="2"/>
        <v>1</v>
      </c>
    </row>
    <row r="140" spans="1:6" ht="15">
      <c r="A140" s="14"/>
      <c r="B140" s="43" t="s">
        <v>55</v>
      </c>
      <c r="C140" s="19">
        <v>1.3</v>
      </c>
      <c r="D140" s="19"/>
      <c r="E140" s="19"/>
      <c r="F140" s="20">
        <v>1.3</v>
      </c>
    </row>
    <row r="141" spans="1:8" ht="15">
      <c r="A141" s="44">
        <v>23</v>
      </c>
      <c r="B141" s="45" t="s">
        <v>49</v>
      </c>
      <c r="C141" s="46">
        <f>SUM(C142:C142)</f>
        <v>1.53</v>
      </c>
      <c r="D141" s="46">
        <f>SUM(D142:D142)</f>
        <v>2</v>
      </c>
      <c r="E141" s="46">
        <f>SUM(E142:E142)</f>
        <v>0.47</v>
      </c>
      <c r="F141" s="47">
        <f>SUM(F142:F142)</f>
        <v>0</v>
      </c>
      <c r="H141" s="7" t="b">
        <f t="shared" si="2"/>
        <v>1</v>
      </c>
    </row>
    <row r="142" spans="1:8" ht="15">
      <c r="A142" s="16"/>
      <c r="B142" s="51" t="s">
        <v>42</v>
      </c>
      <c r="C142" s="67">
        <v>1.53</v>
      </c>
      <c r="D142" s="67">
        <v>2</v>
      </c>
      <c r="E142" s="67">
        <v>0.47</v>
      </c>
      <c r="F142" s="68"/>
      <c r="H142" s="7" t="b">
        <f t="shared" si="2"/>
        <v>1</v>
      </c>
    </row>
    <row r="143" spans="1:8" ht="15">
      <c r="A143" s="3">
        <v>24</v>
      </c>
      <c r="B143" s="50" t="s">
        <v>39</v>
      </c>
      <c r="C143" s="5">
        <f>SUM(C144:C144)</f>
        <v>11.715</v>
      </c>
      <c r="D143" s="5">
        <f>SUM(D144:D144)</f>
        <v>0.1</v>
      </c>
      <c r="E143" s="5">
        <f>SUM(E144:E144)</f>
        <v>0</v>
      </c>
      <c r="F143" s="6">
        <f>SUM(F144:F144)</f>
        <v>11.615</v>
      </c>
      <c r="H143" s="7" t="b">
        <f t="shared" si="2"/>
        <v>1</v>
      </c>
    </row>
    <row r="144" spans="1:8" ht="15">
      <c r="A144" s="14"/>
      <c r="B144" s="43" t="s">
        <v>55</v>
      </c>
      <c r="C144" s="19">
        <v>11.715</v>
      </c>
      <c r="D144" s="19">
        <v>0.1</v>
      </c>
      <c r="E144" s="19"/>
      <c r="F144" s="20">
        <v>11.615</v>
      </c>
      <c r="H144" s="7" t="b">
        <f t="shared" si="2"/>
        <v>1</v>
      </c>
    </row>
    <row r="145" spans="1:8" ht="15">
      <c r="A145" s="3">
        <v>25</v>
      </c>
      <c r="B145" s="50" t="s">
        <v>56</v>
      </c>
      <c r="C145" s="5">
        <f>SUM(C146:C146)</f>
        <v>3.55</v>
      </c>
      <c r="D145" s="5">
        <f>SUM(D146:D146)</f>
        <v>0</v>
      </c>
      <c r="E145" s="5">
        <f>SUM(E146:E146)</f>
        <v>0</v>
      </c>
      <c r="F145" s="6">
        <f>SUM(F146:F146)</f>
        <v>3.55</v>
      </c>
      <c r="H145" s="7" t="b">
        <f t="shared" si="2"/>
        <v>1</v>
      </c>
    </row>
    <row r="146" spans="1:8" ht="15">
      <c r="A146" s="14"/>
      <c r="B146" s="43" t="s">
        <v>55</v>
      </c>
      <c r="C146" s="19">
        <v>3.55</v>
      </c>
      <c r="D146" s="19"/>
      <c r="E146" s="19"/>
      <c r="F146" s="20">
        <v>3.55</v>
      </c>
      <c r="H146" s="7" t="b">
        <f t="shared" si="2"/>
        <v>1</v>
      </c>
    </row>
    <row r="147" spans="1:8" ht="15">
      <c r="A147" s="3">
        <v>26</v>
      </c>
      <c r="B147" s="50" t="s">
        <v>52</v>
      </c>
      <c r="C147" s="5">
        <f>SUM(C148:C149)</f>
        <v>1.69</v>
      </c>
      <c r="D147" s="5">
        <f>SUM(D148:D149)</f>
        <v>1.917</v>
      </c>
      <c r="E147" s="5">
        <f>SUM(E148:E149)</f>
        <v>0.227</v>
      </c>
      <c r="F147" s="6">
        <f>SUM(F148:F149)</f>
        <v>0</v>
      </c>
      <c r="H147" s="7" t="b">
        <f t="shared" si="2"/>
        <v>1</v>
      </c>
    </row>
    <row r="148" spans="1:6" ht="15">
      <c r="A148" s="16"/>
      <c r="B148" s="51" t="s">
        <v>59</v>
      </c>
      <c r="C148" s="67">
        <v>0.8</v>
      </c>
      <c r="D148" s="67">
        <v>0.8</v>
      </c>
      <c r="E148" s="67"/>
      <c r="F148" s="68"/>
    </row>
    <row r="149" spans="1:8" ht="15">
      <c r="A149" s="10"/>
      <c r="B149" s="36" t="s">
        <v>55</v>
      </c>
      <c r="C149" s="37">
        <v>0.89</v>
      </c>
      <c r="D149" s="37">
        <v>1.117</v>
      </c>
      <c r="E149" s="37">
        <v>0.227</v>
      </c>
      <c r="F149" s="38"/>
      <c r="H149" s="7" t="b">
        <f t="shared" si="2"/>
        <v>1</v>
      </c>
    </row>
    <row r="150" spans="1:8" ht="17.25" customHeight="1">
      <c r="A150" s="3">
        <v>27</v>
      </c>
      <c r="B150" s="13" t="s">
        <v>70</v>
      </c>
      <c r="C150" s="5">
        <f>SUM(C151:C152)</f>
        <v>1.69</v>
      </c>
      <c r="D150" s="5">
        <f>SUM(D151:D152)</f>
        <v>0.217</v>
      </c>
      <c r="E150" s="5">
        <f>SUM(E151:E152)</f>
        <v>0</v>
      </c>
      <c r="F150" s="6">
        <f>SUM(F151:F152)</f>
        <v>1.473</v>
      </c>
      <c r="H150" s="7" t="b">
        <f t="shared" si="2"/>
        <v>1</v>
      </c>
    </row>
    <row r="151" spans="1:8" ht="15">
      <c r="A151" s="35"/>
      <c r="B151" s="2" t="s">
        <v>59</v>
      </c>
      <c r="C151" s="37">
        <v>0.19</v>
      </c>
      <c r="D151" s="37">
        <v>0.19</v>
      </c>
      <c r="E151" s="37"/>
      <c r="F151" s="38"/>
      <c r="H151" s="7" t="b">
        <f t="shared" si="2"/>
        <v>1</v>
      </c>
    </row>
    <row r="152" spans="1:8" ht="15">
      <c r="A152" s="14"/>
      <c r="B152" s="43" t="s">
        <v>55</v>
      </c>
      <c r="C152" s="19">
        <v>1.5</v>
      </c>
      <c r="D152" s="19">
        <v>0.027</v>
      </c>
      <c r="E152" s="19"/>
      <c r="F152" s="20">
        <v>1.473</v>
      </c>
      <c r="H152" s="7" t="b">
        <f t="shared" si="2"/>
        <v>1</v>
      </c>
    </row>
    <row r="153" spans="1:8" ht="15">
      <c r="A153" s="3">
        <v>28</v>
      </c>
      <c r="B153" s="50" t="s">
        <v>84</v>
      </c>
      <c r="C153" s="5">
        <f>C154</f>
        <v>3</v>
      </c>
      <c r="D153" s="5">
        <f>D154</f>
        <v>0</v>
      </c>
      <c r="E153" s="5">
        <f>E154</f>
        <v>0</v>
      </c>
      <c r="F153" s="6">
        <f>F154</f>
        <v>3</v>
      </c>
      <c r="H153" s="7" t="b">
        <f t="shared" si="2"/>
        <v>1</v>
      </c>
    </row>
    <row r="154" spans="1:8" ht="15">
      <c r="A154" s="14"/>
      <c r="B154" s="43" t="s">
        <v>50</v>
      </c>
      <c r="C154" s="19">
        <v>3</v>
      </c>
      <c r="D154" s="19"/>
      <c r="E154" s="19"/>
      <c r="F154" s="20">
        <v>3</v>
      </c>
      <c r="H154" s="7" t="b">
        <f t="shared" si="2"/>
        <v>1</v>
      </c>
    </row>
    <row r="155" spans="1:8" ht="15">
      <c r="A155" s="3">
        <v>29</v>
      </c>
      <c r="B155" s="13" t="s">
        <v>10</v>
      </c>
      <c r="C155" s="5">
        <f>SUM(C156:C161)</f>
        <v>116.78500000000001</v>
      </c>
      <c r="D155" s="5">
        <f>SUM(D156:D161)</f>
        <v>54.745</v>
      </c>
      <c r="E155" s="5">
        <f>SUM(E156:E161)</f>
        <v>12.825</v>
      </c>
      <c r="F155" s="6">
        <f>SUM(F156:F161)</f>
        <v>74.865</v>
      </c>
      <c r="H155" s="7" t="b">
        <f t="shared" si="2"/>
        <v>1</v>
      </c>
    </row>
    <row r="156" spans="1:8" ht="15">
      <c r="A156" s="39"/>
      <c r="B156" s="12" t="s">
        <v>33</v>
      </c>
      <c r="C156" s="40">
        <v>13.16</v>
      </c>
      <c r="D156" s="40"/>
      <c r="E156" s="40"/>
      <c r="F156" s="41">
        <v>13.16</v>
      </c>
      <c r="H156" s="7" t="b">
        <f t="shared" si="2"/>
        <v>1</v>
      </c>
    </row>
    <row r="157" spans="1:8" ht="15">
      <c r="A157" s="39"/>
      <c r="B157" s="12" t="s">
        <v>42</v>
      </c>
      <c r="C157" s="40">
        <v>2.026</v>
      </c>
      <c r="D157" s="40">
        <v>14.7</v>
      </c>
      <c r="E157" s="40">
        <v>12.674</v>
      </c>
      <c r="F157" s="41"/>
      <c r="H157" s="7" t="b">
        <f t="shared" si="2"/>
        <v>1</v>
      </c>
    </row>
    <row r="158" spans="1:8" ht="15">
      <c r="A158" s="39"/>
      <c r="B158" s="12" t="s">
        <v>50</v>
      </c>
      <c r="C158" s="40">
        <v>26.434</v>
      </c>
      <c r="D158" s="40">
        <v>26.585</v>
      </c>
      <c r="E158" s="40">
        <v>0.151</v>
      </c>
      <c r="F158" s="41"/>
      <c r="H158" s="7" t="b">
        <f t="shared" si="2"/>
        <v>1</v>
      </c>
    </row>
    <row r="159" spans="1:8" ht="15">
      <c r="A159" s="39"/>
      <c r="B159" s="12" t="s">
        <v>59</v>
      </c>
      <c r="C159" s="40">
        <v>68.10000000000001</v>
      </c>
      <c r="D159" s="40">
        <v>10.46</v>
      </c>
      <c r="E159" s="40">
        <v>0</v>
      </c>
      <c r="F159" s="41">
        <v>57.64</v>
      </c>
      <c r="H159" s="7" t="b">
        <f t="shared" si="2"/>
        <v>1</v>
      </c>
    </row>
    <row r="160" spans="1:8" ht="15">
      <c r="A160" s="35"/>
      <c r="B160" s="2" t="s">
        <v>55</v>
      </c>
      <c r="C160" s="37">
        <v>4.065</v>
      </c>
      <c r="D160" s="37"/>
      <c r="E160" s="37"/>
      <c r="F160" s="38">
        <v>4.065</v>
      </c>
      <c r="H160" s="7" t="b">
        <f t="shared" si="2"/>
        <v>1</v>
      </c>
    </row>
    <row r="161" spans="1:8" ht="15">
      <c r="A161" s="14"/>
      <c r="B161" s="43" t="s">
        <v>28</v>
      </c>
      <c r="C161" s="19">
        <v>3</v>
      </c>
      <c r="D161" s="19">
        <v>3</v>
      </c>
      <c r="E161" s="19"/>
      <c r="F161" s="20"/>
      <c r="H161" s="7" t="b">
        <f t="shared" si="2"/>
        <v>1</v>
      </c>
    </row>
    <row r="162" spans="1:8" ht="15">
      <c r="A162" s="3">
        <v>30</v>
      </c>
      <c r="B162" s="13" t="s">
        <v>98</v>
      </c>
      <c r="C162" s="5">
        <f>SUM(C163:C163)</f>
        <v>2.52</v>
      </c>
      <c r="D162" s="5">
        <f>SUM(D163:D163)</f>
        <v>0.5</v>
      </c>
      <c r="E162" s="5">
        <f>SUM(E163:E163)</f>
        <v>0</v>
      </c>
      <c r="F162" s="6">
        <f>SUM(F163:F163)</f>
        <v>2.02</v>
      </c>
      <c r="H162" s="7" t="b">
        <f t="shared" si="2"/>
        <v>1</v>
      </c>
    </row>
    <row r="163" spans="1:8" ht="15">
      <c r="A163" s="14"/>
      <c r="B163" s="48" t="s">
        <v>42</v>
      </c>
      <c r="C163" s="19">
        <v>2.52</v>
      </c>
      <c r="D163" s="19">
        <v>0.5</v>
      </c>
      <c r="E163" s="19"/>
      <c r="F163" s="20">
        <v>2.02</v>
      </c>
      <c r="H163" s="7" t="b">
        <f t="shared" si="2"/>
        <v>1</v>
      </c>
    </row>
    <row r="164" spans="1:6" ht="15">
      <c r="A164" s="3">
        <v>31</v>
      </c>
      <c r="B164" s="13" t="s">
        <v>109</v>
      </c>
      <c r="C164" s="5">
        <f>SUM(C165:C165)</f>
        <v>4.3500000000000005</v>
      </c>
      <c r="D164" s="5">
        <f>SUM(D165:D165)</f>
        <v>3.7</v>
      </c>
      <c r="E164" s="5">
        <f>SUM(E165:E165)</f>
        <v>0</v>
      </c>
      <c r="F164" s="6">
        <f>SUM(F165:F165)</f>
        <v>0.65</v>
      </c>
    </row>
    <row r="165" spans="1:6" ht="15">
      <c r="A165" s="14"/>
      <c r="B165" s="48" t="s">
        <v>59</v>
      </c>
      <c r="C165" s="19">
        <v>4.3500000000000005</v>
      </c>
      <c r="D165" s="19">
        <v>3.7</v>
      </c>
      <c r="E165" s="19">
        <v>0</v>
      </c>
      <c r="F165" s="20">
        <v>0.65</v>
      </c>
    </row>
    <row r="166" spans="1:8" ht="15">
      <c r="A166" s="3">
        <v>32</v>
      </c>
      <c r="B166" s="50" t="s">
        <v>53</v>
      </c>
      <c r="C166" s="5">
        <f>SUM(C167:C169)</f>
        <v>21.52</v>
      </c>
      <c r="D166" s="5">
        <f>SUM(D167:D169)</f>
        <v>45.92</v>
      </c>
      <c r="E166" s="5">
        <f>SUM(E167:E169)</f>
        <v>24.4</v>
      </c>
      <c r="F166" s="6">
        <f>SUM(F167:F169)</f>
        <v>0</v>
      </c>
      <c r="H166" s="7" t="b">
        <f t="shared" si="2"/>
        <v>1</v>
      </c>
    </row>
    <row r="167" spans="1:12" ht="15">
      <c r="A167" s="17"/>
      <c r="B167" s="69" t="s">
        <v>42</v>
      </c>
      <c r="C167" s="32">
        <v>11.1</v>
      </c>
      <c r="D167" s="32">
        <v>35.5</v>
      </c>
      <c r="E167" s="32">
        <v>24.4</v>
      </c>
      <c r="F167" s="41"/>
      <c r="H167" s="7" t="b">
        <f t="shared" si="2"/>
        <v>1</v>
      </c>
      <c r="J167" s="34"/>
      <c r="K167" s="34"/>
      <c r="L167" s="34"/>
    </row>
    <row r="168" spans="1:8" ht="15">
      <c r="A168" s="16"/>
      <c r="B168" s="51" t="s">
        <v>50</v>
      </c>
      <c r="C168" s="32"/>
      <c r="D168" s="32"/>
      <c r="E168" s="32"/>
      <c r="F168" s="33"/>
      <c r="H168" s="7" t="b">
        <f t="shared" si="2"/>
        <v>1</v>
      </c>
    </row>
    <row r="169" spans="1:8" ht="15">
      <c r="A169" s="14"/>
      <c r="B169" s="43" t="s">
        <v>59</v>
      </c>
      <c r="C169" s="19">
        <v>10.42</v>
      </c>
      <c r="D169" s="19">
        <v>10.42</v>
      </c>
      <c r="E169" s="19">
        <v>0</v>
      </c>
      <c r="F169" s="20"/>
      <c r="G169" s="34"/>
      <c r="H169" s="7" t="b">
        <f t="shared" si="2"/>
        <v>1</v>
      </c>
    </row>
    <row r="170" spans="1:8" ht="15">
      <c r="A170" s="44">
        <v>33</v>
      </c>
      <c r="B170" s="1" t="s">
        <v>40</v>
      </c>
      <c r="C170" s="46">
        <f>SUM(C171:C172)</f>
        <v>106.91900000000001</v>
      </c>
      <c r="D170" s="46">
        <f>SUM(D171:D172)</f>
        <v>103.711</v>
      </c>
      <c r="E170" s="46">
        <f>SUM(E171:E172)</f>
        <v>0</v>
      </c>
      <c r="F170" s="47">
        <f>SUM(F171:F172)</f>
        <v>3.2079999999999997</v>
      </c>
      <c r="H170" s="7" t="b">
        <f t="shared" si="2"/>
        <v>1</v>
      </c>
    </row>
    <row r="171" spans="1:13" ht="15">
      <c r="A171" s="35"/>
      <c r="B171" s="36" t="s">
        <v>50</v>
      </c>
      <c r="C171" s="37">
        <v>104.284</v>
      </c>
      <c r="D171" s="37">
        <v>102.511</v>
      </c>
      <c r="E171" s="37"/>
      <c r="F171" s="38">
        <v>1.773</v>
      </c>
      <c r="H171" s="7" t="b">
        <f t="shared" si="2"/>
        <v>1</v>
      </c>
      <c r="J171" s="34"/>
      <c r="K171" s="34"/>
      <c r="L171" s="34"/>
      <c r="M171" s="34"/>
    </row>
    <row r="172" spans="1:13" ht="15">
      <c r="A172" s="14"/>
      <c r="B172" s="43" t="s">
        <v>55</v>
      </c>
      <c r="C172" s="19">
        <v>2.635</v>
      </c>
      <c r="D172" s="19">
        <v>1.2</v>
      </c>
      <c r="E172" s="19"/>
      <c r="F172" s="20">
        <f>C172-D172</f>
        <v>1.4349999999999998</v>
      </c>
      <c r="H172" s="7" t="b">
        <f t="shared" si="2"/>
        <v>1</v>
      </c>
      <c r="J172" s="34"/>
      <c r="K172" s="34"/>
      <c r="L172" s="34"/>
      <c r="M172" s="34"/>
    </row>
    <row r="173" spans="1:8" ht="15">
      <c r="A173" s="70"/>
      <c r="B173" s="71" t="s">
        <v>43</v>
      </c>
      <c r="C173" s="72">
        <f>C174+C178+C180+C182+C184+C186+C176</f>
        <v>173.37499999999997</v>
      </c>
      <c r="D173" s="72">
        <f>D174+D178+D180+D182+D184+D186+D176</f>
        <v>0</v>
      </c>
      <c r="E173" s="72">
        <f>E174+E178+E180+E182+E184+E186+E176</f>
        <v>0</v>
      </c>
      <c r="F173" s="73">
        <f>F174+F178+F180+F182+F184+F186+F176</f>
        <v>173.37499999999997</v>
      </c>
      <c r="H173" s="7" t="b">
        <f t="shared" si="2"/>
        <v>1</v>
      </c>
    </row>
    <row r="174" spans="1:8" ht="15">
      <c r="A174" s="74">
        <v>1</v>
      </c>
      <c r="B174" s="75" t="s">
        <v>69</v>
      </c>
      <c r="C174" s="5">
        <f>C175</f>
        <v>133.73</v>
      </c>
      <c r="D174" s="5">
        <f>D175</f>
        <v>0</v>
      </c>
      <c r="E174" s="5">
        <f>E175</f>
        <v>0</v>
      </c>
      <c r="F174" s="6">
        <f>F175</f>
        <v>133.73</v>
      </c>
      <c r="H174" s="7" t="b">
        <f t="shared" si="2"/>
        <v>1</v>
      </c>
    </row>
    <row r="175" spans="1:8" ht="15">
      <c r="A175" s="76"/>
      <c r="B175" s="77" t="s">
        <v>55</v>
      </c>
      <c r="C175" s="19">
        <v>133.73</v>
      </c>
      <c r="D175" s="19"/>
      <c r="E175" s="19"/>
      <c r="F175" s="20">
        <v>133.73</v>
      </c>
      <c r="H175" s="7" t="b">
        <f t="shared" si="2"/>
        <v>1</v>
      </c>
    </row>
    <row r="176" spans="1:8" ht="15">
      <c r="A176" s="3">
        <v>2</v>
      </c>
      <c r="B176" s="50" t="s">
        <v>81</v>
      </c>
      <c r="C176" s="5">
        <f>C177</f>
        <v>5.7</v>
      </c>
      <c r="D176" s="5">
        <f>D177</f>
        <v>0</v>
      </c>
      <c r="E176" s="5">
        <f>E177</f>
        <v>0</v>
      </c>
      <c r="F176" s="6">
        <f>F177</f>
        <v>5.7</v>
      </c>
      <c r="H176" s="7" t="b">
        <f t="shared" si="2"/>
        <v>1</v>
      </c>
    </row>
    <row r="177" spans="1:8" ht="15">
      <c r="A177" s="14"/>
      <c r="B177" s="43" t="s">
        <v>50</v>
      </c>
      <c r="C177" s="19">
        <v>5.7</v>
      </c>
      <c r="D177" s="19"/>
      <c r="E177" s="19"/>
      <c r="F177" s="20">
        <v>5.7</v>
      </c>
      <c r="H177" s="7" t="b">
        <f t="shared" si="2"/>
        <v>1</v>
      </c>
    </row>
    <row r="178" spans="1:8" ht="15">
      <c r="A178" s="74">
        <v>3</v>
      </c>
      <c r="B178" s="75" t="s">
        <v>71</v>
      </c>
      <c r="C178" s="5">
        <f>C179</f>
        <v>1.996</v>
      </c>
      <c r="D178" s="5">
        <f>D179</f>
        <v>0</v>
      </c>
      <c r="E178" s="5">
        <f>E179</f>
        <v>0</v>
      </c>
      <c r="F178" s="6">
        <f>F179</f>
        <v>1.996</v>
      </c>
      <c r="H178" s="7" t="b">
        <f aca="true" t="shared" si="3" ref="H178:H230">IF((C178+E178)=(D178+F178),TRUE,FALSE)</f>
        <v>1</v>
      </c>
    </row>
    <row r="179" spans="1:8" ht="15">
      <c r="A179" s="76"/>
      <c r="B179" s="77" t="s">
        <v>55</v>
      </c>
      <c r="C179" s="19">
        <v>1.996</v>
      </c>
      <c r="D179" s="19"/>
      <c r="E179" s="19"/>
      <c r="F179" s="20">
        <v>1.996</v>
      </c>
      <c r="H179" s="7" t="b">
        <f t="shared" si="3"/>
        <v>1</v>
      </c>
    </row>
    <row r="180" spans="1:8" ht="15">
      <c r="A180" s="3">
        <v>4</v>
      </c>
      <c r="B180" s="50" t="s">
        <v>57</v>
      </c>
      <c r="C180" s="5">
        <f>SUM(C181:C181)</f>
        <v>0.98</v>
      </c>
      <c r="D180" s="5">
        <f>SUM(D181:D181)</f>
        <v>0</v>
      </c>
      <c r="E180" s="5">
        <f>SUM(E181:E181)</f>
        <v>0</v>
      </c>
      <c r="F180" s="6">
        <f>SUM(F181:F181)</f>
        <v>0.98</v>
      </c>
      <c r="H180" s="7" t="b">
        <f t="shared" si="3"/>
        <v>1</v>
      </c>
    </row>
    <row r="181" spans="1:8" ht="15">
      <c r="A181" s="8"/>
      <c r="B181" s="43" t="s">
        <v>42</v>
      </c>
      <c r="C181" s="19">
        <v>0.98</v>
      </c>
      <c r="D181" s="19"/>
      <c r="E181" s="19"/>
      <c r="F181" s="20">
        <v>0.98</v>
      </c>
      <c r="H181" s="7" t="b">
        <f t="shared" si="3"/>
        <v>1</v>
      </c>
    </row>
    <row r="182" spans="1:8" ht="15">
      <c r="A182" s="44">
        <v>5</v>
      </c>
      <c r="B182" s="45" t="s">
        <v>58</v>
      </c>
      <c r="C182" s="46">
        <f>SUM(C183:C183)</f>
        <v>4.374</v>
      </c>
      <c r="D182" s="46">
        <f>SUM(D183:D183)</f>
        <v>0</v>
      </c>
      <c r="E182" s="46">
        <f>SUM(E183:E183)</f>
        <v>0</v>
      </c>
      <c r="F182" s="47">
        <f>SUM(F183:F183)</f>
        <v>4.374</v>
      </c>
      <c r="H182" s="7" t="b">
        <f t="shared" si="3"/>
        <v>1</v>
      </c>
    </row>
    <row r="183" spans="1:6" ht="15">
      <c r="A183" s="8"/>
      <c r="B183" s="43" t="s">
        <v>55</v>
      </c>
      <c r="C183" s="19">
        <v>4.374</v>
      </c>
      <c r="D183" s="19"/>
      <c r="E183" s="19"/>
      <c r="F183" s="20">
        <v>4.374</v>
      </c>
    </row>
    <row r="184" spans="1:8" ht="15">
      <c r="A184" s="44">
        <v>6</v>
      </c>
      <c r="B184" s="45" t="s">
        <v>54</v>
      </c>
      <c r="C184" s="46">
        <f>SUM(C185:C185)</f>
        <v>0.97</v>
      </c>
      <c r="D184" s="46">
        <f>SUM(D185:D185)</f>
        <v>0</v>
      </c>
      <c r="E184" s="46">
        <f>SUM(E185:E185)</f>
        <v>0</v>
      </c>
      <c r="F184" s="47">
        <f>SUM(F185:F185)</f>
        <v>0.97</v>
      </c>
      <c r="H184" s="7" t="b">
        <f t="shared" si="3"/>
        <v>1</v>
      </c>
    </row>
    <row r="185" spans="1:6" ht="15">
      <c r="A185" s="16"/>
      <c r="B185" s="51" t="s">
        <v>42</v>
      </c>
      <c r="C185" s="67">
        <v>0.97</v>
      </c>
      <c r="D185" s="67"/>
      <c r="E185" s="67"/>
      <c r="F185" s="68">
        <v>0.97</v>
      </c>
    </row>
    <row r="186" spans="1:8" ht="15">
      <c r="A186" s="3">
        <v>7</v>
      </c>
      <c r="B186" s="50" t="s">
        <v>45</v>
      </c>
      <c r="C186" s="5">
        <f>SUM(C187:C188)</f>
        <v>25.625</v>
      </c>
      <c r="D186" s="5">
        <f>SUM(D187:D188)</f>
        <v>0</v>
      </c>
      <c r="E186" s="5">
        <f>SUM(E187:E188)</f>
        <v>0</v>
      </c>
      <c r="F186" s="6">
        <f>SUM(F187:F188)</f>
        <v>25.625</v>
      </c>
      <c r="H186" s="7" t="b">
        <f t="shared" si="3"/>
        <v>1</v>
      </c>
    </row>
    <row r="187" spans="1:10" ht="15">
      <c r="A187" s="39"/>
      <c r="B187" s="49" t="s">
        <v>42</v>
      </c>
      <c r="C187" s="40">
        <v>1.05</v>
      </c>
      <c r="D187" s="40"/>
      <c r="E187" s="40"/>
      <c r="F187" s="41">
        <v>1.05</v>
      </c>
      <c r="H187" s="7" t="b">
        <f t="shared" si="3"/>
        <v>1</v>
      </c>
      <c r="J187" s="34"/>
    </row>
    <row r="188" spans="1:8" ht="15.75" thickBot="1">
      <c r="A188" s="14"/>
      <c r="B188" s="43" t="s">
        <v>55</v>
      </c>
      <c r="C188" s="19">
        <v>24.575</v>
      </c>
      <c r="D188" s="19"/>
      <c r="E188" s="19"/>
      <c r="F188" s="20">
        <v>24.575</v>
      </c>
      <c r="H188" s="7" t="b">
        <f t="shared" si="3"/>
        <v>1</v>
      </c>
    </row>
    <row r="189" spans="1:6" ht="15.75" thickBot="1">
      <c r="A189" s="78"/>
      <c r="B189" s="79" t="s">
        <v>32</v>
      </c>
      <c r="C189" s="80">
        <f>C12+C51+C173</f>
        <v>5549.080000000001</v>
      </c>
      <c r="D189" s="80">
        <f>D12+D51+D173</f>
        <v>4613.611</v>
      </c>
      <c r="E189" s="80">
        <f>E12+E51+E173</f>
        <v>580.6489999999999</v>
      </c>
      <c r="F189" s="81">
        <f>F12+F51+F173</f>
        <v>1516.118</v>
      </c>
    </row>
    <row r="190" spans="1:8" ht="15">
      <c r="A190" s="147" t="s">
        <v>46</v>
      </c>
      <c r="B190" s="148"/>
      <c r="C190" s="148"/>
      <c r="D190" s="148"/>
      <c r="E190" s="148"/>
      <c r="F190" s="149"/>
      <c r="H190" s="7" t="b">
        <f t="shared" si="3"/>
        <v>1</v>
      </c>
    </row>
    <row r="191" spans="1:8" ht="15">
      <c r="A191" s="70"/>
      <c r="B191" s="82" t="s">
        <v>30</v>
      </c>
      <c r="C191" s="28">
        <f>C192+C194+C196</f>
        <v>49.423</v>
      </c>
      <c r="D191" s="28">
        <f>D192+D194+D196</f>
        <v>20.079</v>
      </c>
      <c r="E191" s="28">
        <f>E192+E194+E196</f>
        <v>0</v>
      </c>
      <c r="F191" s="29">
        <f>F192+F194+F196</f>
        <v>29.344</v>
      </c>
      <c r="H191" s="7" t="b">
        <f t="shared" si="3"/>
        <v>1</v>
      </c>
    </row>
    <row r="192" spans="1:8" ht="15">
      <c r="A192" s="3">
        <v>1</v>
      </c>
      <c r="B192" s="50" t="s">
        <v>85</v>
      </c>
      <c r="C192" s="5">
        <f>C193</f>
        <v>0.006</v>
      </c>
      <c r="D192" s="5">
        <f>D193</f>
        <v>0</v>
      </c>
      <c r="E192" s="5">
        <f>E193</f>
        <v>0</v>
      </c>
      <c r="F192" s="6">
        <f>F193</f>
        <v>0.006</v>
      </c>
      <c r="H192" s="7" t="b">
        <f t="shared" si="3"/>
        <v>1</v>
      </c>
    </row>
    <row r="193" spans="1:8" ht="15">
      <c r="A193" s="14"/>
      <c r="B193" s="43" t="s">
        <v>42</v>
      </c>
      <c r="C193" s="19">
        <v>0.006</v>
      </c>
      <c r="D193" s="19"/>
      <c r="E193" s="19"/>
      <c r="F193" s="20">
        <v>0.006</v>
      </c>
      <c r="H193" s="7" t="b">
        <f t="shared" si="3"/>
        <v>1</v>
      </c>
    </row>
    <row r="194" spans="1:8" ht="15">
      <c r="A194" s="44">
        <v>2</v>
      </c>
      <c r="B194" s="1" t="s">
        <v>34</v>
      </c>
      <c r="C194" s="46">
        <f>C195</f>
        <v>49.179</v>
      </c>
      <c r="D194" s="46">
        <f>D195</f>
        <v>20.079</v>
      </c>
      <c r="E194" s="46">
        <f>E195</f>
        <v>0</v>
      </c>
      <c r="F194" s="47">
        <f>F195</f>
        <v>29.1</v>
      </c>
      <c r="H194" s="7" t="b">
        <f t="shared" si="3"/>
        <v>1</v>
      </c>
    </row>
    <row r="195" spans="1:8" ht="15">
      <c r="A195" s="14"/>
      <c r="B195" s="15" t="s">
        <v>55</v>
      </c>
      <c r="C195" s="19">
        <v>49.179</v>
      </c>
      <c r="D195" s="19">
        <v>20.079</v>
      </c>
      <c r="E195" s="19"/>
      <c r="F195" s="20">
        <v>29.1</v>
      </c>
      <c r="H195" s="7" t="b">
        <f t="shared" si="3"/>
        <v>1</v>
      </c>
    </row>
    <row r="196" spans="1:8" ht="15">
      <c r="A196" s="3">
        <v>3</v>
      </c>
      <c r="B196" s="50" t="s">
        <v>35</v>
      </c>
      <c r="C196" s="5">
        <f>C197</f>
        <v>0.238</v>
      </c>
      <c r="D196" s="5">
        <f>D197</f>
        <v>0</v>
      </c>
      <c r="E196" s="5">
        <f>E197</f>
        <v>0</v>
      </c>
      <c r="F196" s="6">
        <f>F197</f>
        <v>0.238</v>
      </c>
      <c r="H196" s="7" t="b">
        <f t="shared" si="3"/>
        <v>1</v>
      </c>
    </row>
    <row r="197" spans="1:8" ht="15">
      <c r="A197" s="14"/>
      <c r="B197" s="43" t="s">
        <v>42</v>
      </c>
      <c r="C197" s="19">
        <v>0.238</v>
      </c>
      <c r="D197" s="19"/>
      <c r="E197" s="19"/>
      <c r="F197" s="20">
        <v>0.238</v>
      </c>
      <c r="H197" s="7" t="b">
        <f t="shared" si="3"/>
        <v>1</v>
      </c>
    </row>
    <row r="198" spans="1:8" ht="15">
      <c r="A198" s="70"/>
      <c r="B198" s="82" t="s">
        <v>31</v>
      </c>
      <c r="C198" s="28">
        <f>C199+C201+C203</f>
        <v>0.496</v>
      </c>
      <c r="D198" s="28">
        <f>D199+D201+D203</f>
        <v>0</v>
      </c>
      <c r="E198" s="28">
        <f>E199+E201+E203</f>
        <v>0</v>
      </c>
      <c r="F198" s="29">
        <f>F199+F201+F203</f>
        <v>0.496</v>
      </c>
      <c r="H198" s="7" t="b">
        <f t="shared" si="3"/>
        <v>1</v>
      </c>
    </row>
    <row r="199" spans="1:8" ht="15">
      <c r="A199" s="3">
        <v>1</v>
      </c>
      <c r="B199" s="50" t="s">
        <v>86</v>
      </c>
      <c r="C199" s="5">
        <f>C200</f>
        <v>0.357</v>
      </c>
      <c r="D199" s="5">
        <f>D200</f>
        <v>0</v>
      </c>
      <c r="E199" s="5">
        <f>E200</f>
        <v>0</v>
      </c>
      <c r="F199" s="6">
        <f>F200</f>
        <v>0.357</v>
      </c>
      <c r="H199" s="7" t="b">
        <f t="shared" si="3"/>
        <v>1</v>
      </c>
    </row>
    <row r="200" spans="1:8" ht="15">
      <c r="A200" s="14"/>
      <c r="B200" s="43" t="s">
        <v>42</v>
      </c>
      <c r="C200" s="19">
        <v>0.357</v>
      </c>
      <c r="D200" s="19"/>
      <c r="E200" s="19"/>
      <c r="F200" s="20">
        <v>0.357</v>
      </c>
      <c r="H200" s="7" t="b">
        <f t="shared" si="3"/>
        <v>1</v>
      </c>
    </row>
    <row r="201" spans="1:8" ht="15">
      <c r="A201" s="3">
        <v>2</v>
      </c>
      <c r="B201" s="50" t="s">
        <v>87</v>
      </c>
      <c r="C201" s="5">
        <f>C202</f>
        <v>0.005</v>
      </c>
      <c r="D201" s="5">
        <f>D202</f>
        <v>0</v>
      </c>
      <c r="E201" s="5">
        <f>E202</f>
        <v>0</v>
      </c>
      <c r="F201" s="6">
        <f>F202</f>
        <v>0.005</v>
      </c>
      <c r="H201" s="7" t="b">
        <f t="shared" si="3"/>
        <v>1</v>
      </c>
    </row>
    <row r="202" spans="1:8" ht="15">
      <c r="A202" s="14"/>
      <c r="B202" s="43" t="s">
        <v>42</v>
      </c>
      <c r="C202" s="19">
        <v>0.005</v>
      </c>
      <c r="D202" s="19"/>
      <c r="E202" s="19"/>
      <c r="F202" s="20">
        <v>0.005</v>
      </c>
      <c r="H202" s="7" t="b">
        <f t="shared" si="3"/>
        <v>1</v>
      </c>
    </row>
    <row r="203" spans="1:8" ht="15">
      <c r="A203" s="3">
        <v>3</v>
      </c>
      <c r="B203" s="50" t="s">
        <v>10</v>
      </c>
      <c r="C203" s="5">
        <f>C204</f>
        <v>0.134</v>
      </c>
      <c r="D203" s="5">
        <f>D204</f>
        <v>0</v>
      </c>
      <c r="E203" s="5">
        <f>E204</f>
        <v>0</v>
      </c>
      <c r="F203" s="6">
        <f>F204</f>
        <v>0.134</v>
      </c>
      <c r="H203" s="7" t="b">
        <f t="shared" si="3"/>
        <v>1</v>
      </c>
    </row>
    <row r="204" spans="1:8" ht="15">
      <c r="A204" s="14"/>
      <c r="B204" s="43" t="s">
        <v>42</v>
      </c>
      <c r="C204" s="19">
        <v>0.134</v>
      </c>
      <c r="D204" s="19"/>
      <c r="E204" s="19"/>
      <c r="F204" s="20">
        <v>0.134</v>
      </c>
      <c r="H204" s="7" t="b">
        <f t="shared" si="3"/>
        <v>1</v>
      </c>
    </row>
    <row r="205" spans="1:8" s="21" customFormat="1" ht="15">
      <c r="A205" s="70"/>
      <c r="B205" s="82" t="s">
        <v>43</v>
      </c>
      <c r="C205" s="28">
        <f>C206+C208</f>
        <v>0.093</v>
      </c>
      <c r="D205" s="28">
        <f>D206+D208</f>
        <v>0</v>
      </c>
      <c r="E205" s="28">
        <f>E206+E208</f>
        <v>0</v>
      </c>
      <c r="F205" s="29">
        <f>F206+F208</f>
        <v>0.093</v>
      </c>
      <c r="H205" s="7" t="b">
        <f t="shared" si="3"/>
        <v>1</v>
      </c>
    </row>
    <row r="206" spans="1:8" s="21" customFormat="1" ht="15">
      <c r="A206" s="3">
        <v>1</v>
      </c>
      <c r="B206" s="50" t="s">
        <v>99</v>
      </c>
      <c r="C206" s="5">
        <f>C207</f>
        <v>0.029</v>
      </c>
      <c r="D206" s="5">
        <f>D207</f>
        <v>0</v>
      </c>
      <c r="E206" s="5">
        <f>E207</f>
        <v>0</v>
      </c>
      <c r="F206" s="6">
        <f>F207</f>
        <v>0.029</v>
      </c>
      <c r="H206" s="7"/>
    </row>
    <row r="207" spans="1:8" s="21" customFormat="1" ht="15">
      <c r="A207" s="14"/>
      <c r="B207" s="43" t="s">
        <v>42</v>
      </c>
      <c r="C207" s="19">
        <v>0.029</v>
      </c>
      <c r="D207" s="19"/>
      <c r="E207" s="19"/>
      <c r="F207" s="20">
        <v>0.029</v>
      </c>
      <c r="H207" s="7"/>
    </row>
    <row r="208" spans="1:8" s="21" customFormat="1" ht="15">
      <c r="A208" s="3">
        <v>2</v>
      </c>
      <c r="B208" s="50" t="s">
        <v>100</v>
      </c>
      <c r="C208" s="5">
        <f>C209</f>
        <v>0.064</v>
      </c>
      <c r="D208" s="5">
        <f>D209</f>
        <v>0</v>
      </c>
      <c r="E208" s="5">
        <f>E209</f>
        <v>0</v>
      </c>
      <c r="F208" s="6">
        <f>F209</f>
        <v>0.064</v>
      </c>
      <c r="H208" s="7"/>
    </row>
    <row r="209" spans="1:8" s="21" customFormat="1" ht="15.75" thickBot="1">
      <c r="A209" s="14"/>
      <c r="B209" s="43" t="s">
        <v>42</v>
      </c>
      <c r="C209" s="19">
        <v>0.064</v>
      </c>
      <c r="D209" s="19"/>
      <c r="E209" s="19"/>
      <c r="F209" s="20">
        <v>0.064</v>
      </c>
      <c r="H209" s="7"/>
    </row>
    <row r="210" spans="1:8" ht="15.75" thickBot="1">
      <c r="A210" s="78"/>
      <c r="B210" s="79" t="s">
        <v>47</v>
      </c>
      <c r="C210" s="80">
        <f>C205+C198+C191</f>
        <v>50.012</v>
      </c>
      <c r="D210" s="80">
        <f>D205+D198+D191</f>
        <v>20.079</v>
      </c>
      <c r="E210" s="80">
        <f>E205+E198+E191</f>
        <v>0</v>
      </c>
      <c r="F210" s="81">
        <f>F205+F198+F191</f>
        <v>29.933</v>
      </c>
      <c r="H210" s="7" t="b">
        <f t="shared" si="3"/>
        <v>1</v>
      </c>
    </row>
    <row r="211" spans="1:8" ht="15">
      <c r="A211" s="144" t="s">
        <v>25</v>
      </c>
      <c r="B211" s="145"/>
      <c r="C211" s="145"/>
      <c r="D211" s="145"/>
      <c r="E211" s="145"/>
      <c r="F211" s="146"/>
      <c r="H211" s="7" t="b">
        <f t="shared" si="3"/>
        <v>1</v>
      </c>
    </row>
    <row r="212" spans="1:6" ht="15">
      <c r="A212" s="70"/>
      <c r="B212" s="82" t="s">
        <v>31</v>
      </c>
      <c r="C212" s="28">
        <f>C213+C216+C221+C223+C225+C227+C231+C234+C240+C245+C250+C252+C254+C257+C259+C262+C268+C270</f>
        <v>519.1220000000001</v>
      </c>
      <c r="D212" s="28">
        <f>D213+D216+D221+D223+D225+D227+D231+D234+D240+D245+D250+D252+D254+D257+D259+D262+D268+D270</f>
        <v>522.69132</v>
      </c>
      <c r="E212" s="28">
        <f>E213+E216+E221+E223+E225+E227+E231+E234+E240+E245+E250+E252+E254+E257+E259+E262+E268+E270</f>
        <v>71.256</v>
      </c>
      <c r="F212" s="29">
        <f>F213+F216+F221+F223+F225+F227+F231+F234+F240+F245+F250+F252+F254+F257+F259+F262+F268+F270</f>
        <v>67.68668000000001</v>
      </c>
    </row>
    <row r="213" spans="1:12" ht="15">
      <c r="A213" s="74">
        <v>1</v>
      </c>
      <c r="B213" s="106" t="s">
        <v>83</v>
      </c>
      <c r="C213" s="55">
        <f>SUM(C214:C215)</f>
        <v>4.372</v>
      </c>
      <c r="D213" s="55">
        <f>SUM(D214:D215)</f>
        <v>3.72</v>
      </c>
      <c r="E213" s="55">
        <f>SUM(E214:E215)</f>
        <v>0</v>
      </c>
      <c r="F213" s="56">
        <f>SUM(F214:F215)</f>
        <v>0.652</v>
      </c>
      <c r="H213" s="7" t="b">
        <f t="shared" si="3"/>
        <v>1</v>
      </c>
      <c r="J213" s="34"/>
      <c r="K213" s="34"/>
      <c r="L213" s="34"/>
    </row>
    <row r="214" spans="1:12" ht="15">
      <c r="A214" s="113"/>
      <c r="B214" s="114" t="s">
        <v>55</v>
      </c>
      <c r="C214" s="115">
        <v>4.372</v>
      </c>
      <c r="D214" s="115">
        <v>3.72</v>
      </c>
      <c r="E214" s="115"/>
      <c r="F214" s="116">
        <v>0.652</v>
      </c>
      <c r="J214" s="34"/>
      <c r="K214" s="34"/>
      <c r="L214" s="34"/>
    </row>
    <row r="215" spans="1:13" ht="15">
      <c r="A215" s="107"/>
      <c r="B215" s="108" t="s">
        <v>59</v>
      </c>
      <c r="C215" s="109"/>
      <c r="D215" s="109"/>
      <c r="E215" s="109"/>
      <c r="F215" s="110"/>
      <c r="H215" s="7" t="b">
        <f t="shared" si="3"/>
        <v>1</v>
      </c>
      <c r="J215" s="34"/>
      <c r="K215" s="34"/>
      <c r="L215" s="34"/>
      <c r="M215" s="34"/>
    </row>
    <row r="216" spans="1:8" ht="15">
      <c r="A216" s="44">
        <v>2</v>
      </c>
      <c r="B216" s="1" t="s">
        <v>61</v>
      </c>
      <c r="C216" s="46">
        <f>SUM(C217:C220)</f>
        <v>70.14699999999999</v>
      </c>
      <c r="D216" s="46">
        <f>SUM(D217:D220)</f>
        <v>68.09132</v>
      </c>
      <c r="E216" s="46">
        <f>SUM(E217:E220)</f>
        <v>3.111</v>
      </c>
      <c r="F216" s="47">
        <f>SUM(F217:F220)</f>
        <v>5.1666799999999995</v>
      </c>
      <c r="H216" s="7" t="b">
        <f t="shared" si="3"/>
        <v>1</v>
      </c>
    </row>
    <row r="217" spans="1:8" ht="15">
      <c r="A217" s="39"/>
      <c r="B217" s="12" t="s">
        <v>33</v>
      </c>
      <c r="C217" s="40">
        <v>60.085</v>
      </c>
      <c r="D217" s="40">
        <v>63.196</v>
      </c>
      <c r="E217" s="40">
        <v>3.111</v>
      </c>
      <c r="F217" s="41"/>
      <c r="H217" s="7" t="b">
        <f t="shared" si="3"/>
        <v>1</v>
      </c>
    </row>
    <row r="218" spans="1:8" ht="15">
      <c r="A218" s="35"/>
      <c r="B218" s="2" t="s">
        <v>42</v>
      </c>
      <c r="C218" s="37">
        <v>1</v>
      </c>
      <c r="D218" s="37">
        <v>1</v>
      </c>
      <c r="E218" s="37"/>
      <c r="F218" s="38"/>
      <c r="H218" s="7" t="b">
        <f t="shared" si="3"/>
        <v>1</v>
      </c>
    </row>
    <row r="219" spans="1:6" ht="15">
      <c r="A219" s="35"/>
      <c r="B219" s="2" t="s">
        <v>59</v>
      </c>
      <c r="C219" s="37">
        <v>8.48</v>
      </c>
      <c r="D219" s="37">
        <v>3.31332</v>
      </c>
      <c r="E219" s="37">
        <v>0</v>
      </c>
      <c r="F219" s="38">
        <v>5.1666799999999995</v>
      </c>
    </row>
    <row r="220" spans="1:6" ht="15">
      <c r="A220" s="35"/>
      <c r="B220" s="2" t="s">
        <v>55</v>
      </c>
      <c r="C220" s="37">
        <v>0.582</v>
      </c>
      <c r="D220" s="37">
        <v>0.582</v>
      </c>
      <c r="E220" s="37"/>
      <c r="F220" s="38"/>
    </row>
    <row r="221" spans="1:8" ht="15">
      <c r="A221" s="3">
        <v>3</v>
      </c>
      <c r="B221" s="83" t="s">
        <v>62</v>
      </c>
      <c r="C221" s="5">
        <f>SUM(C222:C222)</f>
        <v>4.111</v>
      </c>
      <c r="D221" s="5">
        <f>SUM(D222:D222)</f>
        <v>3.214</v>
      </c>
      <c r="E221" s="5">
        <f>SUM(E222:E222)</f>
        <v>0</v>
      </c>
      <c r="F221" s="6">
        <f>SUM(F222:F222)</f>
        <v>0.897</v>
      </c>
      <c r="H221" s="7" t="b">
        <f t="shared" si="3"/>
        <v>1</v>
      </c>
    </row>
    <row r="222" spans="1:10" ht="15">
      <c r="A222" s="35"/>
      <c r="B222" s="117" t="s">
        <v>55</v>
      </c>
      <c r="C222" s="37">
        <v>4.111</v>
      </c>
      <c r="D222" s="37">
        <v>3.214</v>
      </c>
      <c r="E222" s="37"/>
      <c r="F222" s="38">
        <v>0.897</v>
      </c>
      <c r="H222" s="7" t="b">
        <f t="shared" si="3"/>
        <v>1</v>
      </c>
      <c r="J222" s="34"/>
    </row>
    <row r="223" spans="1:10" ht="15">
      <c r="A223" s="3">
        <v>4</v>
      </c>
      <c r="B223" s="83" t="s">
        <v>90</v>
      </c>
      <c r="C223" s="5">
        <f>SUM(C224)</f>
        <v>7.183</v>
      </c>
      <c r="D223" s="5">
        <f>SUM(D224)</f>
        <v>0</v>
      </c>
      <c r="E223" s="5">
        <f>SUM(E224)</f>
        <v>0</v>
      </c>
      <c r="F223" s="6">
        <f>SUM(F224)</f>
        <v>7.183</v>
      </c>
      <c r="H223" s="7" t="b">
        <f t="shared" si="3"/>
        <v>1</v>
      </c>
      <c r="J223" s="34"/>
    </row>
    <row r="224" spans="1:10" ht="15">
      <c r="A224" s="14"/>
      <c r="B224" s="84" t="s">
        <v>59</v>
      </c>
      <c r="C224" s="19">
        <v>7.183</v>
      </c>
      <c r="D224" s="19"/>
      <c r="E224" s="19"/>
      <c r="F224" s="20">
        <v>7.183</v>
      </c>
      <c r="H224" s="7" t="b">
        <f t="shared" si="3"/>
        <v>1</v>
      </c>
      <c r="J224" s="34"/>
    </row>
    <row r="225" spans="1:8" ht="15">
      <c r="A225" s="44">
        <v>5</v>
      </c>
      <c r="B225" s="1" t="s">
        <v>18</v>
      </c>
      <c r="C225" s="46">
        <f>SUM(C226:C226)</f>
        <v>1.829</v>
      </c>
      <c r="D225" s="46">
        <f>SUM(D226:D226)</f>
        <v>0.35</v>
      </c>
      <c r="E225" s="46">
        <f>SUM(E226:E226)</f>
        <v>0</v>
      </c>
      <c r="F225" s="47">
        <f>SUM(F226:F226)</f>
        <v>1.479</v>
      </c>
      <c r="H225" s="7" t="b">
        <f t="shared" si="3"/>
        <v>1</v>
      </c>
    </row>
    <row r="226" spans="1:8" ht="15">
      <c r="A226" s="39"/>
      <c r="B226" s="12" t="s">
        <v>79</v>
      </c>
      <c r="C226" s="40">
        <v>1.829</v>
      </c>
      <c r="D226" s="40">
        <v>0.35</v>
      </c>
      <c r="E226" s="40"/>
      <c r="F226" s="41">
        <v>1.479</v>
      </c>
      <c r="H226" s="7" t="b">
        <f t="shared" si="3"/>
        <v>1</v>
      </c>
    </row>
    <row r="227" spans="1:8" ht="15" customHeight="1">
      <c r="A227" s="3">
        <v>6</v>
      </c>
      <c r="B227" s="50" t="s">
        <v>68</v>
      </c>
      <c r="C227" s="5">
        <f>SUM(C228:C230)</f>
        <v>19.357</v>
      </c>
      <c r="D227" s="5">
        <f>SUM(D228:D230)</f>
        <v>11.254999999999999</v>
      </c>
      <c r="E227" s="5">
        <f>SUM(E228:E230)</f>
        <v>0</v>
      </c>
      <c r="F227" s="5">
        <f>SUM(F228:F230)</f>
        <v>8.102</v>
      </c>
      <c r="H227" s="7" t="b">
        <f t="shared" si="3"/>
        <v>1</v>
      </c>
    </row>
    <row r="228" spans="1:8" ht="15">
      <c r="A228" s="35"/>
      <c r="B228" s="85" t="s">
        <v>42</v>
      </c>
      <c r="C228" s="37">
        <v>10.92</v>
      </c>
      <c r="D228" s="37">
        <v>3.92</v>
      </c>
      <c r="E228" s="37"/>
      <c r="F228" s="38">
        <v>7</v>
      </c>
      <c r="H228" s="7" t="b">
        <f t="shared" si="3"/>
        <v>1</v>
      </c>
    </row>
    <row r="229" spans="1:6" ht="15">
      <c r="A229" s="35"/>
      <c r="B229" s="2" t="s">
        <v>33</v>
      </c>
      <c r="C229" s="37">
        <v>3.92</v>
      </c>
      <c r="D229" s="37">
        <v>3.92</v>
      </c>
      <c r="E229" s="86"/>
      <c r="F229" s="38"/>
    </row>
    <row r="230" spans="1:8" ht="15">
      <c r="A230" s="14"/>
      <c r="B230" s="48" t="s">
        <v>55</v>
      </c>
      <c r="C230" s="19">
        <v>4.517</v>
      </c>
      <c r="D230" s="19">
        <v>3.415</v>
      </c>
      <c r="E230" s="19"/>
      <c r="F230" s="20">
        <v>1.102</v>
      </c>
      <c r="H230" s="7" t="b">
        <f t="shared" si="3"/>
        <v>1</v>
      </c>
    </row>
    <row r="231" spans="1:8" ht="15">
      <c r="A231" s="3">
        <v>7</v>
      </c>
      <c r="B231" s="50" t="s">
        <v>63</v>
      </c>
      <c r="C231" s="5">
        <f>SUM(C232:C233)</f>
        <v>55.327</v>
      </c>
      <c r="D231" s="5">
        <f>SUM(D232:D233)</f>
        <v>59.516</v>
      </c>
      <c r="E231" s="5">
        <f>SUM(E232:E233)</f>
        <v>14.189</v>
      </c>
      <c r="F231" s="6">
        <f>SUM(F232:F233)</f>
        <v>10</v>
      </c>
      <c r="H231" s="7" t="b">
        <f aca="true" t="shared" si="4" ref="H231:H316">IF((C231+E231)=(D231+F231),TRUE,FALSE)</f>
        <v>1</v>
      </c>
    </row>
    <row r="232" spans="1:8" ht="15">
      <c r="A232" s="39"/>
      <c r="B232" s="49" t="s">
        <v>33</v>
      </c>
      <c r="C232" s="40">
        <v>41.677</v>
      </c>
      <c r="D232" s="40">
        <v>55.866</v>
      </c>
      <c r="E232" s="40">
        <v>14.189</v>
      </c>
      <c r="F232" s="41"/>
      <c r="H232" s="7" t="b">
        <f t="shared" si="4"/>
        <v>1</v>
      </c>
    </row>
    <row r="233" spans="1:6" ht="15">
      <c r="A233" s="14"/>
      <c r="B233" s="43" t="s">
        <v>42</v>
      </c>
      <c r="C233" s="19">
        <v>13.65</v>
      </c>
      <c r="D233" s="19">
        <v>3.65</v>
      </c>
      <c r="E233" s="19"/>
      <c r="F233" s="20">
        <v>10</v>
      </c>
    </row>
    <row r="234" spans="1:8" ht="15">
      <c r="A234" s="44">
        <v>8</v>
      </c>
      <c r="B234" s="1" t="s">
        <v>64</v>
      </c>
      <c r="C234" s="46">
        <f>SUM(C235:C239)</f>
        <v>238.112</v>
      </c>
      <c r="D234" s="46">
        <f>SUM(D235:D239)</f>
        <v>270.082</v>
      </c>
      <c r="E234" s="46">
        <f>SUM(E235:E239)</f>
        <v>50.448</v>
      </c>
      <c r="F234" s="47">
        <f>SUM(F235:F239)</f>
        <v>18.478</v>
      </c>
      <c r="H234" s="7" t="b">
        <f t="shared" si="4"/>
        <v>1</v>
      </c>
    </row>
    <row r="235" spans="1:8" ht="15">
      <c r="A235" s="39"/>
      <c r="B235" s="12" t="s">
        <v>33</v>
      </c>
      <c r="C235" s="40">
        <v>44.397</v>
      </c>
      <c r="D235" s="40">
        <v>59.439</v>
      </c>
      <c r="E235" s="40">
        <v>15.042</v>
      </c>
      <c r="F235" s="41"/>
      <c r="H235" s="7" t="b">
        <f t="shared" si="4"/>
        <v>1</v>
      </c>
    </row>
    <row r="236" spans="1:8" ht="15">
      <c r="A236" s="39"/>
      <c r="B236" s="12" t="s">
        <v>42</v>
      </c>
      <c r="C236" s="40">
        <v>62.807</v>
      </c>
      <c r="D236" s="40">
        <v>98.213</v>
      </c>
      <c r="E236" s="40">
        <v>35.406</v>
      </c>
      <c r="F236" s="41"/>
      <c r="G236" s="34"/>
      <c r="H236" s="7" t="b">
        <f t="shared" si="4"/>
        <v>1</v>
      </c>
    </row>
    <row r="237" spans="1:8" ht="15">
      <c r="A237" s="39"/>
      <c r="B237" s="12" t="s">
        <v>59</v>
      </c>
      <c r="C237" s="40">
        <v>33.891999999999996</v>
      </c>
      <c r="D237" s="40">
        <v>22.6</v>
      </c>
      <c r="E237" s="40">
        <v>0</v>
      </c>
      <c r="F237" s="41">
        <v>11.292</v>
      </c>
      <c r="H237" s="7" t="b">
        <f t="shared" si="4"/>
        <v>1</v>
      </c>
    </row>
    <row r="238" spans="1:8" ht="15">
      <c r="A238" s="39"/>
      <c r="B238" s="12" t="s">
        <v>55</v>
      </c>
      <c r="C238" s="40">
        <v>40.286</v>
      </c>
      <c r="D238" s="40">
        <v>33.1</v>
      </c>
      <c r="E238" s="40"/>
      <c r="F238" s="41">
        <v>7.186</v>
      </c>
      <c r="H238" s="7" t="b">
        <f t="shared" si="4"/>
        <v>1</v>
      </c>
    </row>
    <row r="239" spans="1:8" ht="15">
      <c r="A239" s="35"/>
      <c r="B239" s="36" t="s">
        <v>28</v>
      </c>
      <c r="C239" s="37">
        <v>56.73</v>
      </c>
      <c r="D239" s="37">
        <v>56.73</v>
      </c>
      <c r="E239" s="37"/>
      <c r="F239" s="38"/>
      <c r="G239" s="34"/>
      <c r="H239" s="7" t="b">
        <f t="shared" si="4"/>
        <v>1</v>
      </c>
    </row>
    <row r="240" spans="1:8" ht="15">
      <c r="A240" s="3">
        <v>9</v>
      </c>
      <c r="B240" s="13" t="s">
        <v>65</v>
      </c>
      <c r="C240" s="5">
        <f>SUM(C241:C244)</f>
        <v>27.394000000000002</v>
      </c>
      <c r="D240" s="5">
        <f>SUM(D241:D244)</f>
        <v>20.384999999999998</v>
      </c>
      <c r="E240" s="5">
        <f>SUM(E241:E244)</f>
        <v>0</v>
      </c>
      <c r="F240" s="6">
        <f>SUM(F241:F244)</f>
        <v>7.009</v>
      </c>
      <c r="H240" s="7" t="b">
        <f t="shared" si="4"/>
        <v>1</v>
      </c>
    </row>
    <row r="241" spans="1:6" ht="15">
      <c r="A241" s="39"/>
      <c r="B241" s="12" t="s">
        <v>42</v>
      </c>
      <c r="C241" s="40">
        <v>5</v>
      </c>
      <c r="D241" s="40">
        <v>5</v>
      </c>
      <c r="E241" s="40"/>
      <c r="F241" s="41"/>
    </row>
    <row r="242" spans="1:6" ht="15">
      <c r="A242" s="39"/>
      <c r="B242" s="12" t="s">
        <v>59</v>
      </c>
      <c r="C242" s="40">
        <v>14.743</v>
      </c>
      <c r="D242" s="40">
        <v>8.68</v>
      </c>
      <c r="E242" s="40"/>
      <c r="F242" s="41">
        <v>6.063000000000001</v>
      </c>
    </row>
    <row r="243" spans="1:8" ht="15">
      <c r="A243" s="35"/>
      <c r="B243" s="2" t="s">
        <v>55</v>
      </c>
      <c r="C243" s="37">
        <v>2.297</v>
      </c>
      <c r="D243" s="37">
        <v>1.351</v>
      </c>
      <c r="E243" s="37"/>
      <c r="F243" s="38">
        <v>0.946</v>
      </c>
      <c r="H243" s="7" t="b">
        <f t="shared" si="4"/>
        <v>1</v>
      </c>
    </row>
    <row r="244" spans="1:8" ht="15">
      <c r="A244" s="14"/>
      <c r="B244" s="48" t="s">
        <v>28</v>
      </c>
      <c r="C244" s="19">
        <v>5.354</v>
      </c>
      <c r="D244" s="19">
        <v>5.354</v>
      </c>
      <c r="E244" s="19"/>
      <c r="F244" s="118"/>
      <c r="H244" s="7" t="b">
        <f t="shared" si="4"/>
        <v>1</v>
      </c>
    </row>
    <row r="245" spans="1:8" ht="15">
      <c r="A245" s="44">
        <v>10</v>
      </c>
      <c r="B245" s="1" t="s">
        <v>41</v>
      </c>
      <c r="C245" s="46">
        <f>SUM(C246:C249)</f>
        <v>31.214</v>
      </c>
      <c r="D245" s="46">
        <f>SUM(D246:D249)</f>
        <v>32.617</v>
      </c>
      <c r="E245" s="46">
        <f>SUM(E246:E249)</f>
        <v>2.807</v>
      </c>
      <c r="F245" s="47">
        <f>SUM(F246:F249)</f>
        <v>1.404</v>
      </c>
      <c r="H245" s="7" t="b">
        <f t="shared" si="4"/>
        <v>1</v>
      </c>
    </row>
    <row r="246" spans="1:8" ht="15">
      <c r="A246" s="63"/>
      <c r="B246" s="31" t="s">
        <v>33</v>
      </c>
      <c r="C246" s="32">
        <v>6.288</v>
      </c>
      <c r="D246" s="32">
        <v>6.288</v>
      </c>
      <c r="E246" s="32"/>
      <c r="F246" s="33"/>
      <c r="H246" s="7" t="b">
        <f t="shared" si="4"/>
        <v>1</v>
      </c>
    </row>
    <row r="247" spans="1:6" ht="15">
      <c r="A247" s="63"/>
      <c r="B247" s="31" t="s">
        <v>59</v>
      </c>
      <c r="C247" s="32">
        <v>4.612</v>
      </c>
      <c r="D247" s="32">
        <v>3.208</v>
      </c>
      <c r="E247" s="32"/>
      <c r="F247" s="33">
        <v>1.404</v>
      </c>
    </row>
    <row r="248" spans="1:8" ht="15">
      <c r="A248" s="39"/>
      <c r="B248" s="12" t="s">
        <v>55</v>
      </c>
      <c r="C248" s="40">
        <v>3.693</v>
      </c>
      <c r="D248" s="40">
        <v>6.5</v>
      </c>
      <c r="E248" s="40">
        <v>2.807</v>
      </c>
      <c r="F248" s="41"/>
      <c r="H248" s="7" t="b">
        <f t="shared" si="4"/>
        <v>1</v>
      </c>
    </row>
    <row r="249" spans="1:8" ht="15">
      <c r="A249" s="35"/>
      <c r="B249" s="36" t="s">
        <v>28</v>
      </c>
      <c r="C249" s="37">
        <v>16.621</v>
      </c>
      <c r="D249" s="37">
        <v>16.621</v>
      </c>
      <c r="E249" s="37"/>
      <c r="F249" s="38"/>
      <c r="H249" s="7" t="b">
        <f t="shared" si="4"/>
        <v>1</v>
      </c>
    </row>
    <row r="250" spans="1:8" ht="15">
      <c r="A250" s="3">
        <v>11</v>
      </c>
      <c r="B250" s="50" t="s">
        <v>66</v>
      </c>
      <c r="C250" s="5">
        <f>C251</f>
        <v>3.605</v>
      </c>
      <c r="D250" s="5">
        <f>D251</f>
        <v>3.011</v>
      </c>
      <c r="E250" s="5">
        <f>E251</f>
        <v>0</v>
      </c>
      <c r="F250" s="6">
        <f>F251</f>
        <v>0.594</v>
      </c>
      <c r="H250" s="7" t="b">
        <f t="shared" si="4"/>
        <v>1</v>
      </c>
    </row>
    <row r="251" spans="1:8" ht="15">
      <c r="A251" s="14"/>
      <c r="B251" s="43" t="s">
        <v>50</v>
      </c>
      <c r="C251" s="19">
        <v>3.605</v>
      </c>
      <c r="D251" s="19">
        <v>3.011</v>
      </c>
      <c r="E251" s="19"/>
      <c r="F251" s="20">
        <v>0.594</v>
      </c>
      <c r="H251" s="7" t="b">
        <f t="shared" si="4"/>
        <v>1</v>
      </c>
    </row>
    <row r="252" spans="1:8" ht="12" customHeight="1">
      <c r="A252" s="44">
        <v>12</v>
      </c>
      <c r="B252" s="1" t="s">
        <v>76</v>
      </c>
      <c r="C252" s="46">
        <f>SUM(C253:C253)</f>
        <v>4</v>
      </c>
      <c r="D252" s="46">
        <f>SUM(D253:D253)</f>
        <v>4</v>
      </c>
      <c r="E252" s="46">
        <f>SUM(E253:E253)</f>
        <v>0</v>
      </c>
      <c r="F252" s="47">
        <f>SUM(F253:F253)</f>
        <v>0</v>
      </c>
      <c r="H252" s="7" t="b">
        <f t="shared" si="4"/>
        <v>1</v>
      </c>
    </row>
    <row r="253" spans="1:8" ht="15">
      <c r="A253" s="14"/>
      <c r="B253" s="48" t="s">
        <v>42</v>
      </c>
      <c r="C253" s="19">
        <v>4</v>
      </c>
      <c r="D253" s="19">
        <v>4</v>
      </c>
      <c r="E253" s="19"/>
      <c r="F253" s="20"/>
      <c r="H253" s="7" t="b">
        <f t="shared" si="4"/>
        <v>1</v>
      </c>
    </row>
    <row r="254" spans="1:8" ht="15">
      <c r="A254" s="44">
        <v>13</v>
      </c>
      <c r="B254" s="45" t="s">
        <v>67</v>
      </c>
      <c r="C254" s="46">
        <f>SUM(C255:C256)</f>
        <v>14.03</v>
      </c>
      <c r="D254" s="46">
        <f>SUM(D255:D256)</f>
        <v>13.03</v>
      </c>
      <c r="E254" s="46">
        <f>SUM(E255:E256)</f>
        <v>0</v>
      </c>
      <c r="F254" s="47">
        <f>SUM(F255:F256)</f>
        <v>1</v>
      </c>
      <c r="H254" s="7" t="b">
        <f t="shared" si="4"/>
        <v>1</v>
      </c>
    </row>
    <row r="255" spans="1:6" ht="15">
      <c r="A255" s="16"/>
      <c r="B255" s="51" t="s">
        <v>33</v>
      </c>
      <c r="C255" s="67">
        <v>3.43</v>
      </c>
      <c r="D255" s="67">
        <v>3.43</v>
      </c>
      <c r="E255" s="67"/>
      <c r="F255" s="68"/>
    </row>
    <row r="256" spans="1:8" ht="15">
      <c r="A256" s="14"/>
      <c r="B256" s="9" t="s">
        <v>42</v>
      </c>
      <c r="C256" s="19">
        <v>10.6</v>
      </c>
      <c r="D256" s="19">
        <v>9.6</v>
      </c>
      <c r="E256" s="19"/>
      <c r="F256" s="20">
        <v>1</v>
      </c>
      <c r="H256" s="7" t="b">
        <f t="shared" si="4"/>
        <v>1</v>
      </c>
    </row>
    <row r="257" spans="1:8" ht="15">
      <c r="A257" s="44">
        <v>14</v>
      </c>
      <c r="B257" s="45" t="s">
        <v>107</v>
      </c>
      <c r="C257" s="46">
        <f>SUM(C258:C258)</f>
        <v>10.927</v>
      </c>
      <c r="D257" s="46">
        <f>SUM(D258:D258)</f>
        <v>10.927</v>
      </c>
      <c r="E257" s="46">
        <f>SUM(E258:E258)</f>
        <v>0</v>
      </c>
      <c r="F257" s="47">
        <f>SUM(F258:F258)</f>
        <v>0</v>
      </c>
      <c r="H257" s="7" t="b">
        <f t="shared" si="4"/>
        <v>1</v>
      </c>
    </row>
    <row r="258" spans="1:8" ht="15">
      <c r="A258" s="35"/>
      <c r="B258" s="11" t="s">
        <v>33</v>
      </c>
      <c r="C258" s="37">
        <v>10.927</v>
      </c>
      <c r="D258" s="37">
        <v>10.927</v>
      </c>
      <c r="E258" s="37"/>
      <c r="F258" s="38"/>
      <c r="G258" s="34"/>
      <c r="H258" s="7" t="b">
        <f t="shared" si="4"/>
        <v>1</v>
      </c>
    </row>
    <row r="259" spans="1:8" ht="16.5" customHeight="1">
      <c r="A259" s="3">
        <v>15</v>
      </c>
      <c r="B259" s="50" t="s">
        <v>73</v>
      </c>
      <c r="C259" s="5">
        <f>SUM(C260:C261)</f>
        <v>3.6919999999999997</v>
      </c>
      <c r="D259" s="5">
        <f>SUM(D260:D261)</f>
        <v>2.3</v>
      </c>
      <c r="E259" s="5">
        <f>SUM(E260:E261)</f>
        <v>0</v>
      </c>
      <c r="F259" s="6">
        <f>SUM(F260:F261)</f>
        <v>1.392</v>
      </c>
      <c r="H259" s="7" t="b">
        <f t="shared" si="4"/>
        <v>1</v>
      </c>
    </row>
    <row r="260" spans="1:6" ht="16.5" customHeight="1">
      <c r="A260" s="16"/>
      <c r="B260" s="51" t="s">
        <v>33</v>
      </c>
      <c r="C260" s="67">
        <v>2.3</v>
      </c>
      <c r="D260" s="67">
        <v>2.3</v>
      </c>
      <c r="E260" s="67"/>
      <c r="F260" s="68"/>
    </row>
    <row r="261" spans="1:8" ht="15">
      <c r="A261" s="14"/>
      <c r="B261" s="43" t="s">
        <v>55</v>
      </c>
      <c r="C261" s="19">
        <v>1.392</v>
      </c>
      <c r="D261" s="19"/>
      <c r="E261" s="19"/>
      <c r="F261" s="20">
        <v>1.392</v>
      </c>
      <c r="H261" s="7" t="b">
        <f t="shared" si="4"/>
        <v>1</v>
      </c>
    </row>
    <row r="262" spans="1:8" ht="15">
      <c r="A262" s="164">
        <v>16</v>
      </c>
      <c r="B262" s="157" t="s">
        <v>48</v>
      </c>
      <c r="C262" s="158">
        <f>SUM(C263:C267)</f>
        <v>11.938</v>
      </c>
      <c r="D262" s="158">
        <f>SUM(D263:D267)</f>
        <v>8.309</v>
      </c>
      <c r="E262" s="158">
        <f>SUM(E263:E267)</f>
        <v>0.701</v>
      </c>
      <c r="F262" s="159">
        <f>SUM(F263:F267)</f>
        <v>4.33</v>
      </c>
      <c r="H262" s="7" t="b">
        <f t="shared" si="4"/>
        <v>1</v>
      </c>
    </row>
    <row r="263" spans="1:6" ht="15">
      <c r="A263" s="160"/>
      <c r="B263" s="161" t="s">
        <v>33</v>
      </c>
      <c r="C263" s="162"/>
      <c r="D263" s="162">
        <v>0.6</v>
      </c>
      <c r="E263" s="162">
        <v>0.6</v>
      </c>
      <c r="F263" s="163"/>
    </row>
    <row r="264" spans="1:8" ht="15">
      <c r="A264" s="39"/>
      <c r="B264" s="18" t="s">
        <v>42</v>
      </c>
      <c r="C264" s="40">
        <v>3.15</v>
      </c>
      <c r="D264" s="40">
        <v>0.55</v>
      </c>
      <c r="E264" s="40"/>
      <c r="F264" s="41">
        <v>2.6</v>
      </c>
      <c r="H264" s="7" t="b">
        <f t="shared" si="4"/>
        <v>1</v>
      </c>
    </row>
    <row r="265" spans="1:10" ht="15">
      <c r="A265" s="39"/>
      <c r="B265" s="18" t="s">
        <v>59</v>
      </c>
      <c r="C265" s="40">
        <v>2.99</v>
      </c>
      <c r="D265" s="40">
        <v>1.26</v>
      </c>
      <c r="E265" s="40"/>
      <c r="F265" s="41">
        <v>1.7300000000000002</v>
      </c>
      <c r="H265" s="7" t="b">
        <f t="shared" si="4"/>
        <v>1</v>
      </c>
      <c r="J265" s="34"/>
    </row>
    <row r="266" spans="1:9" ht="15">
      <c r="A266" s="39"/>
      <c r="B266" s="87" t="s">
        <v>55</v>
      </c>
      <c r="C266" s="40">
        <v>2.839</v>
      </c>
      <c r="D266" s="40">
        <v>2.94</v>
      </c>
      <c r="E266" s="40">
        <v>0.101</v>
      </c>
      <c r="F266" s="41"/>
      <c r="G266" s="34"/>
      <c r="H266" s="7" t="b">
        <f t="shared" si="4"/>
        <v>1</v>
      </c>
      <c r="I266" s="34"/>
    </row>
    <row r="267" spans="1:8" ht="15">
      <c r="A267" s="25"/>
      <c r="B267" s="88" t="s">
        <v>28</v>
      </c>
      <c r="C267" s="89">
        <v>2.959</v>
      </c>
      <c r="D267" s="89">
        <v>2.959</v>
      </c>
      <c r="E267" s="89"/>
      <c r="F267" s="90"/>
      <c r="H267" s="7" t="b">
        <f t="shared" si="4"/>
        <v>1</v>
      </c>
    </row>
    <row r="268" spans="1:8" s="21" customFormat="1" ht="15">
      <c r="A268" s="3">
        <v>17</v>
      </c>
      <c r="B268" s="50" t="s">
        <v>91</v>
      </c>
      <c r="C268" s="5">
        <f>SUM(C269)</f>
        <v>7.934</v>
      </c>
      <c r="D268" s="5">
        <f>SUM(D269)</f>
        <v>7.934</v>
      </c>
      <c r="E268" s="5">
        <f>SUM(E269)</f>
        <v>0</v>
      </c>
      <c r="F268" s="6">
        <f>SUM(F269)</f>
        <v>0</v>
      </c>
      <c r="H268" s="7" t="b">
        <f t="shared" si="4"/>
        <v>1</v>
      </c>
    </row>
    <row r="269" spans="1:8" ht="15">
      <c r="A269" s="8"/>
      <c r="B269" s="43" t="s">
        <v>33</v>
      </c>
      <c r="C269" s="19">
        <v>7.934</v>
      </c>
      <c r="D269" s="19">
        <v>7.934</v>
      </c>
      <c r="E269" s="19"/>
      <c r="F269" s="20"/>
      <c r="H269" s="7" t="b">
        <f t="shared" si="4"/>
        <v>1</v>
      </c>
    </row>
    <row r="270" spans="1:8" ht="15">
      <c r="A270" s="3">
        <v>18</v>
      </c>
      <c r="B270" s="50" t="s">
        <v>92</v>
      </c>
      <c r="C270" s="5">
        <f>SUM(C271)</f>
        <v>3.95</v>
      </c>
      <c r="D270" s="5">
        <f>SUM(D271)</f>
        <v>3.95</v>
      </c>
      <c r="E270" s="5">
        <f>SUM(E271)</f>
        <v>0</v>
      </c>
      <c r="F270" s="6">
        <f>SUM(F271)</f>
        <v>0</v>
      </c>
      <c r="H270" s="7" t="b">
        <f t="shared" si="4"/>
        <v>1</v>
      </c>
    </row>
    <row r="271" spans="1:6" ht="15">
      <c r="A271" s="8"/>
      <c r="B271" s="43" t="s">
        <v>33</v>
      </c>
      <c r="C271" s="19">
        <v>3.95</v>
      </c>
      <c r="D271" s="19">
        <v>3.95</v>
      </c>
      <c r="E271" s="19"/>
      <c r="F271" s="20"/>
    </row>
    <row r="272" spans="1:8" ht="15">
      <c r="A272" s="91"/>
      <c r="B272" s="92" t="s">
        <v>43</v>
      </c>
      <c r="C272" s="93">
        <v>0</v>
      </c>
      <c r="D272" s="93">
        <v>0</v>
      </c>
      <c r="E272" s="93">
        <v>0</v>
      </c>
      <c r="F272" s="94">
        <v>0</v>
      </c>
      <c r="H272" s="7" t="b">
        <f t="shared" si="4"/>
        <v>1</v>
      </c>
    </row>
    <row r="273" spans="1:6" ht="15">
      <c r="A273" s="91"/>
      <c r="B273" s="95" t="s">
        <v>32</v>
      </c>
      <c r="C273" s="93">
        <f>C272+C212</f>
        <v>519.1220000000001</v>
      </c>
      <c r="D273" s="93">
        <f>D272+D212</f>
        <v>522.69132</v>
      </c>
      <c r="E273" s="93">
        <f>E272+E212</f>
        <v>71.256</v>
      </c>
      <c r="F273" s="94">
        <f>F272+F212</f>
        <v>67.68668000000001</v>
      </c>
    </row>
    <row r="274" spans="1:8" ht="15">
      <c r="A274" s="139" t="s">
        <v>26</v>
      </c>
      <c r="B274" s="140"/>
      <c r="C274" s="140"/>
      <c r="D274" s="140"/>
      <c r="E274" s="140"/>
      <c r="F274" s="141"/>
      <c r="H274" s="7" t="b">
        <f t="shared" si="4"/>
        <v>1</v>
      </c>
    </row>
    <row r="275" spans="1:8" ht="15">
      <c r="A275" s="91"/>
      <c r="B275" s="92" t="s">
        <v>30</v>
      </c>
      <c r="C275" s="93">
        <f>C289+C278+C283+C291+C276+C286</f>
        <v>487.496</v>
      </c>
      <c r="D275" s="93">
        <f>D289+D278+D283+D291+D276+D286</f>
        <v>462.94800000000004</v>
      </c>
      <c r="E275" s="93">
        <f>E289+E278+E283+E291+E276+E286</f>
        <v>0</v>
      </c>
      <c r="F275" s="94">
        <f>F289+F278+F283+F291+F276+F286</f>
        <v>24.548000000000002</v>
      </c>
      <c r="H275" s="7" t="b">
        <f t="shared" si="4"/>
        <v>1</v>
      </c>
    </row>
    <row r="276" spans="1:8" ht="15">
      <c r="A276" s="3">
        <v>1</v>
      </c>
      <c r="B276" s="4" t="s">
        <v>88</v>
      </c>
      <c r="C276" s="5">
        <f>SUM(C277)</f>
        <v>0</v>
      </c>
      <c r="D276" s="5">
        <f>SUM(D277)</f>
        <v>0</v>
      </c>
      <c r="E276" s="5">
        <f>SUM(E277)</f>
        <v>0</v>
      </c>
      <c r="F276" s="6">
        <f>SUM(F277)</f>
        <v>0</v>
      </c>
      <c r="H276" s="7" t="b">
        <f t="shared" si="4"/>
        <v>1</v>
      </c>
    </row>
    <row r="277" spans="1:8" ht="15">
      <c r="A277" s="8"/>
      <c r="B277" s="9"/>
      <c r="C277" s="19"/>
      <c r="D277" s="19"/>
      <c r="E277" s="19"/>
      <c r="F277" s="20"/>
      <c r="H277" s="7" t="b">
        <f t="shared" si="4"/>
        <v>1</v>
      </c>
    </row>
    <row r="278" spans="1:8" ht="15">
      <c r="A278" s="3">
        <v>2</v>
      </c>
      <c r="B278" s="4" t="s">
        <v>19</v>
      </c>
      <c r="C278" s="5">
        <f>SUM(C279:C282)</f>
        <v>357.732</v>
      </c>
      <c r="D278" s="5">
        <f>SUM(D279:D282)</f>
        <v>344.148</v>
      </c>
      <c r="E278" s="5">
        <f>SUM(E279:E282)</f>
        <v>0</v>
      </c>
      <c r="F278" s="6">
        <f>SUM(F279:F282)</f>
        <v>13.584</v>
      </c>
      <c r="H278" s="7" t="b">
        <f t="shared" si="4"/>
        <v>1</v>
      </c>
    </row>
    <row r="279" spans="1:8" ht="15">
      <c r="A279" s="17"/>
      <c r="B279" s="18" t="s">
        <v>42</v>
      </c>
      <c r="C279" s="40">
        <v>74.584</v>
      </c>
      <c r="D279" s="40">
        <v>61</v>
      </c>
      <c r="E279" s="40"/>
      <c r="F279" s="41">
        <v>13.584</v>
      </c>
      <c r="H279" s="7" t="b">
        <f t="shared" si="4"/>
        <v>1</v>
      </c>
    </row>
    <row r="280" spans="1:6" ht="15">
      <c r="A280" s="17"/>
      <c r="B280" s="18" t="s">
        <v>59</v>
      </c>
      <c r="C280" s="40">
        <v>200</v>
      </c>
      <c r="D280" s="40">
        <v>200</v>
      </c>
      <c r="E280" s="40"/>
      <c r="F280" s="41"/>
    </row>
    <row r="281" spans="1:8" ht="15">
      <c r="A281" s="17"/>
      <c r="B281" s="18" t="s">
        <v>55</v>
      </c>
      <c r="C281" s="40">
        <v>46.148</v>
      </c>
      <c r="D281" s="40">
        <v>46.148</v>
      </c>
      <c r="E281" s="40"/>
      <c r="F281" s="41"/>
      <c r="H281" s="7" t="b">
        <f t="shared" si="4"/>
        <v>1</v>
      </c>
    </row>
    <row r="282" spans="1:8" ht="15">
      <c r="A282" s="8"/>
      <c r="B282" s="9" t="s">
        <v>28</v>
      </c>
      <c r="C282" s="19">
        <v>37</v>
      </c>
      <c r="D282" s="19">
        <v>37</v>
      </c>
      <c r="E282" s="19"/>
      <c r="F282" s="20"/>
      <c r="H282" s="7" t="b">
        <f t="shared" si="4"/>
        <v>1</v>
      </c>
    </row>
    <row r="283" spans="1:8" ht="15">
      <c r="A283" s="3">
        <v>3</v>
      </c>
      <c r="B283" s="4" t="s">
        <v>20</v>
      </c>
      <c r="C283" s="5">
        <f>SUM(C284:C285)</f>
        <v>87.1</v>
      </c>
      <c r="D283" s="5">
        <f>SUM(D284:D285)</f>
        <v>77.2</v>
      </c>
      <c r="E283" s="5">
        <f>SUM(E284:E285)</f>
        <v>0</v>
      </c>
      <c r="F283" s="6">
        <f>SUM(F284:F285)</f>
        <v>9.9</v>
      </c>
      <c r="H283" s="7" t="b">
        <f t="shared" si="4"/>
        <v>1</v>
      </c>
    </row>
    <row r="284" spans="1:8" ht="15">
      <c r="A284" s="16"/>
      <c r="B284" s="104" t="s">
        <v>28</v>
      </c>
      <c r="C284" s="67">
        <v>64</v>
      </c>
      <c r="D284" s="67">
        <v>64</v>
      </c>
      <c r="E284" s="67"/>
      <c r="F284" s="68"/>
      <c r="H284" s="7" t="b">
        <f t="shared" si="4"/>
        <v>1</v>
      </c>
    </row>
    <row r="285" spans="1:8" ht="15">
      <c r="A285" s="10"/>
      <c r="B285" s="11" t="s">
        <v>55</v>
      </c>
      <c r="C285" s="37">
        <v>23.1</v>
      </c>
      <c r="D285" s="37">
        <v>13.2</v>
      </c>
      <c r="E285" s="37"/>
      <c r="F285" s="38">
        <v>9.9</v>
      </c>
      <c r="H285" s="7" t="b">
        <f t="shared" si="4"/>
        <v>1</v>
      </c>
    </row>
    <row r="286" spans="1:6" ht="15">
      <c r="A286" s="3">
        <v>4</v>
      </c>
      <c r="B286" s="4" t="s">
        <v>82</v>
      </c>
      <c r="C286" s="5">
        <f>SUM(C287:C288)</f>
        <v>30.96</v>
      </c>
      <c r="D286" s="5">
        <f>SUM(D287:D288)</f>
        <v>30</v>
      </c>
      <c r="E286" s="5">
        <f>SUM(E287:E288)</f>
        <v>0</v>
      </c>
      <c r="F286" s="6">
        <f>SUM(F287:F288)</f>
        <v>0.96</v>
      </c>
    </row>
    <row r="287" spans="1:6" ht="15">
      <c r="A287" s="17"/>
      <c r="B287" s="18" t="s">
        <v>55</v>
      </c>
      <c r="C287" s="40">
        <v>0.96</v>
      </c>
      <c r="D287" s="40"/>
      <c r="E287" s="40"/>
      <c r="F287" s="41">
        <v>0.96</v>
      </c>
    </row>
    <row r="288" spans="1:6" ht="15">
      <c r="A288" s="8"/>
      <c r="B288" s="9" t="s">
        <v>28</v>
      </c>
      <c r="C288" s="19">
        <v>30</v>
      </c>
      <c r="D288" s="19">
        <v>30</v>
      </c>
      <c r="E288" s="19"/>
      <c r="F288" s="20"/>
    </row>
    <row r="289" spans="1:6" ht="15">
      <c r="A289" s="3">
        <v>5</v>
      </c>
      <c r="B289" s="4" t="s">
        <v>110</v>
      </c>
      <c r="C289" s="5">
        <f>SUM(C290)</f>
        <v>11.6</v>
      </c>
      <c r="D289" s="5">
        <f>SUM(D290)</f>
        <v>11.6</v>
      </c>
      <c r="E289" s="5">
        <f>SUM(E290)</f>
        <v>0</v>
      </c>
      <c r="F289" s="6">
        <f>SUM(F290)</f>
        <v>0</v>
      </c>
    </row>
    <row r="290" spans="1:6" ht="15">
      <c r="A290" s="8"/>
      <c r="B290" s="9" t="s">
        <v>59</v>
      </c>
      <c r="C290" s="19">
        <v>11.6</v>
      </c>
      <c r="D290" s="19">
        <v>11.6</v>
      </c>
      <c r="E290" s="19"/>
      <c r="F290" s="20"/>
    </row>
    <row r="291" spans="1:8" s="21" customFormat="1" ht="15">
      <c r="A291" s="3">
        <v>6</v>
      </c>
      <c r="B291" s="4" t="s">
        <v>72</v>
      </c>
      <c r="C291" s="5">
        <f>C292</f>
        <v>0.104</v>
      </c>
      <c r="D291" s="5">
        <f>D292</f>
        <v>0</v>
      </c>
      <c r="E291" s="5">
        <f>E292</f>
        <v>0</v>
      </c>
      <c r="F291" s="6">
        <f>F292</f>
        <v>0.104</v>
      </c>
      <c r="H291" s="7" t="b">
        <f t="shared" si="4"/>
        <v>1</v>
      </c>
    </row>
    <row r="292" spans="1:8" s="21" customFormat="1" ht="15">
      <c r="A292" s="8"/>
      <c r="B292" s="9" t="s">
        <v>42</v>
      </c>
      <c r="C292" s="19">
        <v>0.104</v>
      </c>
      <c r="D292" s="19"/>
      <c r="E292" s="19"/>
      <c r="F292" s="20">
        <v>0.104</v>
      </c>
      <c r="H292" s="7" t="b">
        <f t="shared" si="4"/>
        <v>1</v>
      </c>
    </row>
    <row r="293" spans="1:6" ht="15">
      <c r="A293" s="91"/>
      <c r="B293" s="95" t="s">
        <v>31</v>
      </c>
      <c r="C293" s="93">
        <f>C294+C296+C298+C300+C302+C306+C304</f>
        <v>156.67</v>
      </c>
      <c r="D293" s="93">
        <f>D294+D296+D298+D300+D302+D306+D304</f>
        <v>156.67</v>
      </c>
      <c r="E293" s="93">
        <f>E294+E296+E298+E300+E302+E306+E304</f>
        <v>0</v>
      </c>
      <c r="F293" s="94">
        <f>F294+F296+F298+F300+F302+F306+F304</f>
        <v>0</v>
      </c>
    </row>
    <row r="294" spans="1:6" ht="15">
      <c r="A294" s="44">
        <v>1</v>
      </c>
      <c r="B294" s="1" t="s">
        <v>96</v>
      </c>
      <c r="C294" s="46">
        <f>SUM(C295)</f>
        <v>8.2</v>
      </c>
      <c r="D294" s="46">
        <f>SUM(D295)</f>
        <v>8.2</v>
      </c>
      <c r="E294" s="46">
        <f>SUM(E295)</f>
        <v>0</v>
      </c>
      <c r="F294" s="47">
        <f>SUM(F295)</f>
        <v>0</v>
      </c>
    </row>
    <row r="295" spans="1:6" ht="15">
      <c r="A295" s="8"/>
      <c r="B295" s="15" t="s">
        <v>59</v>
      </c>
      <c r="C295" s="19">
        <v>8.2</v>
      </c>
      <c r="D295" s="19">
        <v>8.2</v>
      </c>
      <c r="E295" s="19"/>
      <c r="F295" s="20"/>
    </row>
    <row r="296" spans="1:6" ht="15">
      <c r="A296" s="44">
        <v>2</v>
      </c>
      <c r="B296" s="1" t="s">
        <v>17</v>
      </c>
      <c r="C296" s="46">
        <f>SUM(C297)</f>
        <v>11.65</v>
      </c>
      <c r="D296" s="46">
        <f>SUM(D297)</f>
        <v>11.65</v>
      </c>
      <c r="E296" s="46">
        <f>SUM(E297)</f>
        <v>0</v>
      </c>
      <c r="F296" s="47">
        <f>SUM(F297)</f>
        <v>0</v>
      </c>
    </row>
    <row r="297" spans="1:6" ht="15">
      <c r="A297" s="8"/>
      <c r="B297" s="15" t="s">
        <v>59</v>
      </c>
      <c r="C297" s="19">
        <v>11.65</v>
      </c>
      <c r="D297" s="19">
        <v>11.65</v>
      </c>
      <c r="E297" s="19"/>
      <c r="F297" s="20"/>
    </row>
    <row r="298" spans="1:6" ht="15">
      <c r="A298" s="44">
        <v>3</v>
      </c>
      <c r="B298" s="1" t="s">
        <v>11</v>
      </c>
      <c r="C298" s="46">
        <f>SUM(C299)</f>
        <v>4.6</v>
      </c>
      <c r="D298" s="46">
        <f>SUM(D299)</f>
        <v>4.6</v>
      </c>
      <c r="E298" s="46">
        <f>SUM(E299)</f>
        <v>0</v>
      </c>
      <c r="F298" s="47">
        <f>SUM(F299)</f>
        <v>0</v>
      </c>
    </row>
    <row r="299" spans="1:6" ht="15">
      <c r="A299" s="8"/>
      <c r="B299" s="15" t="s">
        <v>59</v>
      </c>
      <c r="C299" s="19">
        <v>4.6</v>
      </c>
      <c r="D299" s="19">
        <v>4.6</v>
      </c>
      <c r="E299" s="19"/>
      <c r="F299" s="20"/>
    </row>
    <row r="300" spans="1:6" ht="15">
      <c r="A300" s="44">
        <v>4</v>
      </c>
      <c r="B300" s="1" t="s">
        <v>24</v>
      </c>
      <c r="C300" s="46">
        <f>SUM(C301)</f>
        <v>123</v>
      </c>
      <c r="D300" s="46">
        <f>SUM(D301)</f>
        <v>123</v>
      </c>
      <c r="E300" s="46">
        <f>SUM(E301)</f>
        <v>0</v>
      </c>
      <c r="F300" s="47">
        <f>SUM(F301)</f>
        <v>0</v>
      </c>
    </row>
    <row r="301" spans="1:6" ht="15">
      <c r="A301" s="8"/>
      <c r="B301" s="15" t="s">
        <v>59</v>
      </c>
      <c r="C301" s="19">
        <v>123</v>
      </c>
      <c r="D301" s="19">
        <v>123</v>
      </c>
      <c r="E301" s="19"/>
      <c r="F301" s="20"/>
    </row>
    <row r="302" spans="1:6" ht="15">
      <c r="A302" s="44">
        <v>5</v>
      </c>
      <c r="B302" s="1" t="s">
        <v>14</v>
      </c>
      <c r="C302" s="46">
        <f>SUM(C303)</f>
        <v>6.3</v>
      </c>
      <c r="D302" s="46">
        <f>SUM(D303)</f>
        <v>6.3</v>
      </c>
      <c r="E302" s="46">
        <f>SUM(E303)</f>
        <v>0</v>
      </c>
      <c r="F302" s="47">
        <f>SUM(F303)</f>
        <v>0</v>
      </c>
    </row>
    <row r="303" spans="1:6" ht="15">
      <c r="A303" s="8"/>
      <c r="B303" s="15" t="s">
        <v>59</v>
      </c>
      <c r="C303" s="19">
        <v>6.3</v>
      </c>
      <c r="D303" s="19">
        <v>6.3</v>
      </c>
      <c r="E303" s="19"/>
      <c r="F303" s="20"/>
    </row>
    <row r="304" spans="1:6" ht="15">
      <c r="A304" s="44">
        <v>6</v>
      </c>
      <c r="B304" s="1" t="s">
        <v>102</v>
      </c>
      <c r="C304" s="46">
        <f>SUM(C305)</f>
        <v>0.32</v>
      </c>
      <c r="D304" s="46">
        <f>SUM(D305)</f>
        <v>0.32</v>
      </c>
      <c r="E304" s="46">
        <f>SUM(E305)</f>
        <v>0</v>
      </c>
      <c r="F304" s="47">
        <f>SUM(F305)</f>
        <v>0</v>
      </c>
    </row>
    <row r="305" spans="1:6" ht="15">
      <c r="A305" s="8"/>
      <c r="B305" s="15" t="s">
        <v>59</v>
      </c>
      <c r="C305" s="19">
        <v>0.32</v>
      </c>
      <c r="D305" s="19">
        <v>0.32</v>
      </c>
      <c r="E305" s="19"/>
      <c r="F305" s="20"/>
    </row>
    <row r="306" spans="1:6" ht="15">
      <c r="A306" s="44">
        <v>7</v>
      </c>
      <c r="B306" s="1" t="s">
        <v>52</v>
      </c>
      <c r="C306" s="46">
        <f>SUM(C307)</f>
        <v>2.6</v>
      </c>
      <c r="D306" s="46">
        <f>SUM(D307)</f>
        <v>2.6</v>
      </c>
      <c r="E306" s="46">
        <f>SUM(E307)</f>
        <v>0</v>
      </c>
      <c r="F306" s="47">
        <f>SUM(F307)</f>
        <v>0</v>
      </c>
    </row>
    <row r="307" spans="1:6" ht="15">
      <c r="A307" s="8"/>
      <c r="B307" s="15" t="s">
        <v>59</v>
      </c>
      <c r="C307" s="19">
        <v>2.6</v>
      </c>
      <c r="D307" s="19">
        <v>2.6</v>
      </c>
      <c r="E307" s="19"/>
      <c r="F307" s="20"/>
    </row>
    <row r="308" spans="1:6" ht="15">
      <c r="A308" s="91"/>
      <c r="B308" s="95" t="s">
        <v>47</v>
      </c>
      <c r="C308" s="93">
        <f>C293+C275</f>
        <v>644.1659999999999</v>
      </c>
      <c r="D308" s="93">
        <f>D293+D275</f>
        <v>619.618</v>
      </c>
      <c r="E308" s="93">
        <f>E293+E275</f>
        <v>0</v>
      </c>
      <c r="F308" s="94">
        <f>F293+F275</f>
        <v>24.548000000000002</v>
      </c>
    </row>
    <row r="309" spans="1:8" ht="15">
      <c r="A309" s="125" t="s">
        <v>74</v>
      </c>
      <c r="B309" s="126"/>
      <c r="C309" s="126"/>
      <c r="D309" s="126"/>
      <c r="E309" s="126"/>
      <c r="F309" s="127"/>
      <c r="H309" s="7" t="b">
        <f t="shared" si="4"/>
        <v>1</v>
      </c>
    </row>
    <row r="310" spans="1:8" ht="15">
      <c r="A310" s="52"/>
      <c r="B310" s="96" t="s">
        <v>31</v>
      </c>
      <c r="C310" s="97">
        <f>C311+C313+C315+C317</f>
        <v>6.002</v>
      </c>
      <c r="D310" s="97">
        <f>D311+D313+D315+D317</f>
        <v>0.02</v>
      </c>
      <c r="E310" s="97">
        <f>E311+E313+E315+E317</f>
        <v>0</v>
      </c>
      <c r="F310" s="98">
        <f>F311+F313+F315+F317</f>
        <v>5.982</v>
      </c>
      <c r="H310" s="7" t="b">
        <f t="shared" si="4"/>
        <v>1</v>
      </c>
    </row>
    <row r="311" spans="1:6" ht="15">
      <c r="A311" s="3">
        <v>1</v>
      </c>
      <c r="B311" s="13" t="s">
        <v>44</v>
      </c>
      <c r="C311" s="5">
        <f>SUM(C312)</f>
        <v>0</v>
      </c>
      <c r="D311" s="5">
        <f>SUM(D312)</f>
        <v>0</v>
      </c>
      <c r="E311" s="5">
        <f>SUM(E312)</f>
        <v>0</v>
      </c>
      <c r="F311" s="6">
        <f>SUM(F312)</f>
        <v>0</v>
      </c>
    </row>
    <row r="312" spans="1:6" ht="15">
      <c r="A312" s="8"/>
      <c r="B312" s="15" t="s">
        <v>28</v>
      </c>
      <c r="C312" s="19"/>
      <c r="D312" s="19"/>
      <c r="E312" s="19"/>
      <c r="F312" s="20"/>
    </row>
    <row r="313" spans="1:8" ht="15">
      <c r="A313" s="3">
        <v>2</v>
      </c>
      <c r="B313" s="13" t="s">
        <v>75</v>
      </c>
      <c r="C313" s="5">
        <f>SUM(C314)</f>
        <v>4.545</v>
      </c>
      <c r="D313" s="5">
        <f>SUM(D314)</f>
        <v>0</v>
      </c>
      <c r="E313" s="5">
        <f>SUM(E314)</f>
        <v>0</v>
      </c>
      <c r="F313" s="6">
        <f>SUM(F314)</f>
        <v>4.545</v>
      </c>
      <c r="H313" s="7" t="b">
        <f t="shared" si="4"/>
        <v>1</v>
      </c>
    </row>
    <row r="314" spans="1:8" ht="15">
      <c r="A314" s="8"/>
      <c r="B314" s="15" t="s">
        <v>55</v>
      </c>
      <c r="C314" s="19">
        <v>4.545</v>
      </c>
      <c r="D314" s="19"/>
      <c r="E314" s="19"/>
      <c r="F314" s="20">
        <v>4.545</v>
      </c>
      <c r="H314" s="7" t="b">
        <f t="shared" si="4"/>
        <v>1</v>
      </c>
    </row>
    <row r="315" spans="1:8" ht="15">
      <c r="A315" s="3">
        <v>3</v>
      </c>
      <c r="B315" s="13" t="s">
        <v>78</v>
      </c>
      <c r="C315" s="5">
        <f>SUM(C316)</f>
        <v>0</v>
      </c>
      <c r="D315" s="5">
        <f>SUM(D316)</f>
        <v>0</v>
      </c>
      <c r="E315" s="5">
        <f>SUM(E316)</f>
        <v>0</v>
      </c>
      <c r="F315" s="6">
        <f>SUM(F316)</f>
        <v>0</v>
      </c>
      <c r="H315" s="7" t="b">
        <f t="shared" si="4"/>
        <v>1</v>
      </c>
    </row>
    <row r="316" spans="1:8" ht="15">
      <c r="A316" s="14"/>
      <c r="B316" s="15" t="s">
        <v>28</v>
      </c>
      <c r="C316" s="19"/>
      <c r="D316" s="19"/>
      <c r="E316" s="19"/>
      <c r="F316" s="20"/>
      <c r="H316" s="7" t="b">
        <f t="shared" si="4"/>
        <v>1</v>
      </c>
    </row>
    <row r="317" spans="1:6" ht="15">
      <c r="A317" s="3">
        <v>4</v>
      </c>
      <c r="B317" s="13" t="s">
        <v>94</v>
      </c>
      <c r="C317" s="5">
        <f>SUM(C318)</f>
        <v>1.457</v>
      </c>
      <c r="D317" s="5">
        <f>SUM(D318)</f>
        <v>0.02</v>
      </c>
      <c r="E317" s="5">
        <f>SUM(E318)</f>
        <v>0</v>
      </c>
      <c r="F317" s="6">
        <f>SUM(F318)</f>
        <v>1.437</v>
      </c>
    </row>
    <row r="318" spans="1:6" ht="15">
      <c r="A318" s="8"/>
      <c r="B318" s="15" t="s">
        <v>55</v>
      </c>
      <c r="C318" s="19">
        <v>1.457</v>
      </c>
      <c r="D318" s="19">
        <v>0.02</v>
      </c>
      <c r="E318" s="19"/>
      <c r="F318" s="20">
        <v>1.437</v>
      </c>
    </row>
    <row r="319" spans="1:6" ht="15.75" thickBot="1">
      <c r="A319" s="99"/>
      <c r="B319" s="100" t="s">
        <v>27</v>
      </c>
      <c r="C319" s="111">
        <f>C273+C210+C189+C310+C308</f>
        <v>6768.382000000001</v>
      </c>
      <c r="D319" s="111">
        <f>D273+D210+D189+D310+D308</f>
        <v>5776.01932</v>
      </c>
      <c r="E319" s="111"/>
      <c r="F319" s="112">
        <f>F273+F210+F189+F310+F308</f>
        <v>1644.26768</v>
      </c>
    </row>
    <row r="320" spans="1:6" ht="15">
      <c r="A320" s="101"/>
      <c r="B320" s="101"/>
      <c r="C320" s="102"/>
      <c r="D320" s="102"/>
      <c r="E320" s="101"/>
      <c r="F320" s="102"/>
    </row>
    <row r="321" spans="1:6" ht="15">
      <c r="A321" s="101"/>
      <c r="B321" s="101"/>
      <c r="C321" s="102"/>
      <c r="D321" s="102"/>
      <c r="E321" s="101"/>
      <c r="F321" s="102"/>
    </row>
    <row r="322" ht="16.5" customHeight="1"/>
    <row r="324" spans="2:6" ht="15">
      <c r="B324" s="103"/>
      <c r="D324" s="137"/>
      <c r="E324" s="137"/>
      <c r="F324" s="137"/>
    </row>
  </sheetData>
  <sheetProtection/>
  <autoFilter ref="B1:B324"/>
  <mergeCells count="17">
    <mergeCell ref="D324:F324"/>
    <mergeCell ref="A1:F1"/>
    <mergeCell ref="A274:F274"/>
    <mergeCell ref="A3:F3"/>
    <mergeCell ref="A4:F4"/>
    <mergeCell ref="A5:F5"/>
    <mergeCell ref="A6:F6"/>
    <mergeCell ref="A211:F211"/>
    <mergeCell ref="A190:F190"/>
    <mergeCell ref="C8:C9"/>
    <mergeCell ref="A309:F309"/>
    <mergeCell ref="F8:F9"/>
    <mergeCell ref="A11:F11"/>
    <mergeCell ref="A8:A9"/>
    <mergeCell ref="B8:B9"/>
    <mergeCell ref="D8:D9"/>
    <mergeCell ref="E8:E9"/>
  </mergeCells>
  <printOptions/>
  <pageMargins left="0.9448818897637796" right="0.35433070866141736" top="0.7874015748031497" bottom="0.6692913385826772" header="0.5118110236220472" footer="0.5118110236220472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E56" sqref="E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S. Kostova</dc:creator>
  <cp:keywords/>
  <dc:description/>
  <cp:lastModifiedBy>Antonina S. Kostova</cp:lastModifiedBy>
  <cp:lastPrinted>2018-11-23T08:59:14Z</cp:lastPrinted>
  <dcterms:created xsi:type="dcterms:W3CDTF">1996-10-14T23:33:28Z</dcterms:created>
  <dcterms:modified xsi:type="dcterms:W3CDTF">2020-11-13T13:11:45Z</dcterms:modified>
  <cp:category/>
  <cp:version/>
  <cp:contentType/>
  <cp:contentStatus/>
</cp:coreProperties>
</file>