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Sheet1!$B$1:$B$260</definedName>
    <definedName name="_xlnm.Print_Area" localSheetId="0">Sheet1!$A$1:$K$260</definedName>
    <definedName name="_xlnm.Print_Titles" localSheetId="0">Sheet1!$A:$K,Sheet1!$9:$9</definedName>
  </definedNames>
  <calcPr calcId="145621"/>
</workbook>
</file>

<file path=xl/calcChain.xml><?xml version="1.0" encoding="utf-8"?>
<calcChain xmlns="http://schemas.openxmlformats.org/spreadsheetml/2006/main">
  <c r="K211" i="1" l="1"/>
  <c r="J211" i="1"/>
  <c r="I211" i="1"/>
  <c r="H211" i="1"/>
  <c r="G211" i="1"/>
  <c r="F211" i="1"/>
  <c r="E211" i="1"/>
  <c r="C211" i="1"/>
  <c r="D211" i="1"/>
  <c r="K210" i="1" l="1"/>
  <c r="J210" i="1"/>
  <c r="I210" i="1"/>
  <c r="H210" i="1"/>
  <c r="G210" i="1"/>
  <c r="F210" i="1"/>
  <c r="E210" i="1"/>
  <c r="C210" i="1"/>
  <c r="K209" i="1"/>
  <c r="K249" i="1" s="1"/>
  <c r="J209" i="1"/>
  <c r="I209" i="1"/>
  <c r="I249" i="1" s="1"/>
  <c r="H209" i="1"/>
  <c r="G209" i="1"/>
  <c r="G249" i="1" s="1"/>
  <c r="F209" i="1"/>
  <c r="E209" i="1"/>
  <c r="E249" i="1" s="1"/>
  <c r="C209" i="1"/>
  <c r="K68" i="1"/>
  <c r="J68" i="1"/>
  <c r="I68" i="1"/>
  <c r="H68" i="1"/>
  <c r="G68" i="1"/>
  <c r="F68" i="1"/>
  <c r="E68" i="1"/>
  <c r="C68" i="1"/>
  <c r="C67" i="1"/>
  <c r="C66" i="1"/>
  <c r="C65" i="1"/>
  <c r="C64" i="1"/>
  <c r="K69" i="1"/>
  <c r="J69" i="1"/>
  <c r="I69" i="1"/>
  <c r="H69" i="1"/>
  <c r="G69" i="1"/>
  <c r="F69" i="1"/>
  <c r="E69" i="1"/>
  <c r="C69" i="1"/>
  <c r="K67" i="1"/>
  <c r="J67" i="1"/>
  <c r="I67" i="1"/>
  <c r="H67" i="1"/>
  <c r="G67" i="1"/>
  <c r="F67" i="1"/>
  <c r="E67" i="1"/>
  <c r="K64" i="1"/>
  <c r="J64" i="1"/>
  <c r="I64" i="1"/>
  <c r="H64" i="1"/>
  <c r="G64" i="1"/>
  <c r="F64" i="1"/>
  <c r="E64" i="1"/>
  <c r="K207" i="1"/>
  <c r="J207" i="1"/>
  <c r="I207" i="1"/>
  <c r="H207" i="1"/>
  <c r="G207" i="1"/>
  <c r="F207" i="1"/>
  <c r="E207" i="1"/>
  <c r="C207" i="1"/>
  <c r="E241" i="1"/>
  <c r="K241" i="1"/>
  <c r="J241" i="1"/>
  <c r="I241" i="1"/>
  <c r="H241" i="1"/>
  <c r="G241" i="1"/>
  <c r="F241" i="1"/>
  <c r="M238" i="1"/>
  <c r="K237" i="1"/>
  <c r="J237" i="1"/>
  <c r="I237" i="1"/>
  <c r="H237" i="1"/>
  <c r="G237" i="1"/>
  <c r="F237" i="1"/>
  <c r="E237" i="1"/>
  <c r="C237" i="1"/>
  <c r="D238" i="1"/>
  <c r="M24" i="1"/>
  <c r="D24" i="1"/>
  <c r="K23" i="1"/>
  <c r="J23" i="1"/>
  <c r="I23" i="1"/>
  <c r="H23" i="1"/>
  <c r="G23" i="1"/>
  <c r="F23" i="1"/>
  <c r="E23" i="1"/>
  <c r="C23" i="1"/>
  <c r="K197" i="1"/>
  <c r="J197" i="1"/>
  <c r="I197" i="1"/>
  <c r="H197" i="1"/>
  <c r="G197" i="1"/>
  <c r="F197" i="1"/>
  <c r="E197" i="1"/>
  <c r="C197" i="1"/>
  <c r="D198" i="1"/>
  <c r="M198" i="1"/>
  <c r="K66" i="1"/>
  <c r="J66" i="1"/>
  <c r="I66" i="1"/>
  <c r="H66" i="1"/>
  <c r="G66" i="1"/>
  <c r="F66" i="1"/>
  <c r="E66" i="1"/>
  <c r="C21" i="1"/>
  <c r="K21" i="1"/>
  <c r="J21" i="1"/>
  <c r="I21" i="1"/>
  <c r="H21" i="1"/>
  <c r="G21" i="1"/>
  <c r="F21" i="1"/>
  <c r="E21" i="1"/>
  <c r="D22" i="1"/>
  <c r="D66" i="1" s="1"/>
  <c r="D78" i="1"/>
  <c r="M78" i="1"/>
  <c r="K77" i="1"/>
  <c r="J77" i="1"/>
  <c r="I77" i="1"/>
  <c r="H77" i="1"/>
  <c r="G77" i="1"/>
  <c r="F77" i="1"/>
  <c r="E77" i="1"/>
  <c r="C77" i="1"/>
  <c r="M22" i="1"/>
  <c r="K212" i="1"/>
  <c r="J212" i="1"/>
  <c r="I212" i="1"/>
  <c r="H212" i="1"/>
  <c r="G212" i="1"/>
  <c r="F212" i="1"/>
  <c r="E212" i="1"/>
  <c r="C212" i="1"/>
  <c r="M187" i="1"/>
  <c r="K184" i="1"/>
  <c r="J184" i="1"/>
  <c r="I184" i="1"/>
  <c r="H184" i="1"/>
  <c r="G184" i="1"/>
  <c r="F184" i="1"/>
  <c r="E184" i="1"/>
  <c r="C184" i="1"/>
  <c r="D187" i="1"/>
  <c r="M189" i="1"/>
  <c r="M190" i="1"/>
  <c r="M192" i="1"/>
  <c r="M193" i="1"/>
  <c r="M194" i="1"/>
  <c r="M195" i="1"/>
  <c r="M196" i="1"/>
  <c r="M200" i="1"/>
  <c r="M201" i="1"/>
  <c r="M202" i="1"/>
  <c r="M204" i="1"/>
  <c r="M205" i="1"/>
  <c r="M149" i="1"/>
  <c r="M138" i="1"/>
  <c r="K136" i="1"/>
  <c r="J136" i="1"/>
  <c r="I136" i="1"/>
  <c r="H136" i="1"/>
  <c r="G136" i="1"/>
  <c r="F136" i="1"/>
  <c r="E136" i="1"/>
  <c r="C136" i="1"/>
  <c r="D138" i="1"/>
  <c r="K115" i="1"/>
  <c r="J115" i="1"/>
  <c r="I115" i="1"/>
  <c r="H115" i="1"/>
  <c r="G115" i="1"/>
  <c r="F115" i="1"/>
  <c r="E115" i="1"/>
  <c r="D119" i="1"/>
  <c r="H252" i="1"/>
  <c r="M14" i="1"/>
  <c r="K11" i="1"/>
  <c r="J11" i="1"/>
  <c r="I11" i="1"/>
  <c r="H11" i="1"/>
  <c r="G11" i="1"/>
  <c r="F11" i="1"/>
  <c r="E11" i="1"/>
  <c r="C11" i="1"/>
  <c r="D14" i="1"/>
  <c r="K203" i="1"/>
  <c r="J203" i="1"/>
  <c r="I203" i="1"/>
  <c r="H203" i="1"/>
  <c r="G203" i="1"/>
  <c r="F203" i="1"/>
  <c r="E203" i="1"/>
  <c r="C203" i="1"/>
  <c r="D189" i="1"/>
  <c r="D166" i="1"/>
  <c r="K165" i="1"/>
  <c r="J165" i="1"/>
  <c r="I165" i="1"/>
  <c r="H165" i="1"/>
  <c r="G165" i="1"/>
  <c r="F165" i="1"/>
  <c r="E165" i="1"/>
  <c r="M164" i="1"/>
  <c r="M166" i="1"/>
  <c r="K163" i="1"/>
  <c r="J163" i="1"/>
  <c r="I163" i="1"/>
  <c r="H163" i="1"/>
  <c r="G163" i="1"/>
  <c r="F163" i="1"/>
  <c r="E163" i="1"/>
  <c r="D164" i="1"/>
  <c r="K148" i="1"/>
  <c r="J148" i="1"/>
  <c r="I148" i="1"/>
  <c r="H148" i="1"/>
  <c r="G148" i="1"/>
  <c r="F148" i="1"/>
  <c r="E148" i="1"/>
  <c r="D149" i="1"/>
  <c r="K93" i="1"/>
  <c r="J93" i="1"/>
  <c r="I93" i="1"/>
  <c r="H93" i="1"/>
  <c r="G93" i="1"/>
  <c r="F93" i="1"/>
  <c r="E93" i="1"/>
  <c r="M94" i="1"/>
  <c r="D94" i="1"/>
  <c r="D93" i="1" s="1"/>
  <c r="K244" i="1"/>
  <c r="J244" i="1"/>
  <c r="I244" i="1"/>
  <c r="H244" i="1"/>
  <c r="G244" i="1"/>
  <c r="F244" i="1"/>
  <c r="E244" i="1"/>
  <c r="K218" i="1"/>
  <c r="J218" i="1"/>
  <c r="I218" i="1"/>
  <c r="H218" i="1"/>
  <c r="G218" i="1"/>
  <c r="F218" i="1"/>
  <c r="E218" i="1"/>
  <c r="D219" i="1"/>
  <c r="D62" i="1"/>
  <c r="M12" i="1"/>
  <c r="M13" i="1"/>
  <c r="M16" i="1"/>
  <c r="M17" i="1"/>
  <c r="M18" i="1"/>
  <c r="M19" i="1"/>
  <c r="M20" i="1"/>
  <c r="M25" i="1"/>
  <c r="M26" i="1"/>
  <c r="M28" i="1"/>
  <c r="M29" i="1"/>
  <c r="M31" i="1"/>
  <c r="M32" i="1"/>
  <c r="M34" i="1"/>
  <c r="M35" i="1"/>
  <c r="M36" i="1"/>
  <c r="M38" i="1"/>
  <c r="M40" i="1"/>
  <c r="M41" i="1"/>
  <c r="M42" i="1"/>
  <c r="M44" i="1"/>
  <c r="M46" i="1"/>
  <c r="M48" i="1"/>
  <c r="M49" i="1"/>
  <c r="M51" i="1"/>
  <c r="M52" i="1"/>
  <c r="M53" i="1"/>
  <c r="M55" i="1"/>
  <c r="M56" i="1"/>
  <c r="M58" i="1"/>
  <c r="M60" i="1"/>
  <c r="M61" i="1"/>
  <c r="M70" i="1"/>
  <c r="M72" i="1"/>
  <c r="M73" i="1"/>
  <c r="M74" i="1"/>
  <c r="M75" i="1"/>
  <c r="M76" i="1"/>
  <c r="M79" i="1"/>
  <c r="M80" i="1"/>
  <c r="M82" i="1"/>
  <c r="M84" i="1"/>
  <c r="M86" i="1"/>
  <c r="M87" i="1"/>
  <c r="M88" i="1"/>
  <c r="M89" i="1"/>
  <c r="M91" i="1"/>
  <c r="M92" i="1"/>
  <c r="M96" i="1"/>
  <c r="M97" i="1"/>
  <c r="M98" i="1"/>
  <c r="M99" i="1"/>
  <c r="M100" i="1"/>
  <c r="M101" i="1"/>
  <c r="M103" i="1"/>
  <c r="M105" i="1"/>
  <c r="M106" i="1"/>
  <c r="M107" i="1"/>
  <c r="M108" i="1"/>
  <c r="M109" i="1"/>
  <c r="M110" i="1"/>
  <c r="M112" i="1"/>
  <c r="M113" i="1"/>
  <c r="M114" i="1"/>
  <c r="M116" i="1"/>
  <c r="M117" i="1"/>
  <c r="M118" i="1"/>
  <c r="M121" i="1"/>
  <c r="M122" i="1"/>
  <c r="M123" i="1"/>
  <c r="M124" i="1"/>
  <c r="M125" i="1"/>
  <c r="M126" i="1"/>
  <c r="M128" i="1"/>
  <c r="M129" i="1"/>
  <c r="M130" i="1"/>
  <c r="M131" i="1"/>
  <c r="M132" i="1"/>
  <c r="M133" i="1"/>
  <c r="M135" i="1"/>
  <c r="M137" i="1"/>
  <c r="M140" i="1"/>
  <c r="M141" i="1"/>
  <c r="M142" i="1"/>
  <c r="M144" i="1"/>
  <c r="M145" i="1"/>
  <c r="M147" i="1"/>
  <c r="M150" i="1"/>
  <c r="M152" i="1"/>
  <c r="M153" i="1"/>
  <c r="M155" i="1"/>
  <c r="M157" i="1"/>
  <c r="M158" i="1"/>
  <c r="M159" i="1"/>
  <c r="M160" i="1"/>
  <c r="M161" i="1"/>
  <c r="M162" i="1"/>
  <c r="M168" i="1"/>
  <c r="M169" i="1"/>
  <c r="M171" i="1"/>
  <c r="M172" i="1"/>
  <c r="M174" i="1"/>
  <c r="M175" i="1"/>
  <c r="M177" i="1"/>
  <c r="M179" i="1"/>
  <c r="M181" i="1"/>
  <c r="M182" i="1"/>
  <c r="M183" i="1"/>
  <c r="M185" i="1"/>
  <c r="M186" i="1"/>
  <c r="M213" i="1"/>
  <c r="M215" i="1"/>
  <c r="M217" i="1"/>
  <c r="M221" i="1"/>
  <c r="M223" i="1"/>
  <c r="M224" i="1"/>
  <c r="M226" i="1"/>
  <c r="M228" i="1"/>
  <c r="M229" i="1"/>
  <c r="M230" i="1"/>
  <c r="M232" i="1"/>
  <c r="M234" i="1"/>
  <c r="M235" i="1"/>
  <c r="M236" i="1"/>
  <c r="M239" i="1"/>
  <c r="M245" i="1"/>
  <c r="D121" i="1"/>
  <c r="K242" i="1"/>
  <c r="J242" i="1"/>
  <c r="I242" i="1"/>
  <c r="H242" i="1"/>
  <c r="G242" i="1"/>
  <c r="F242" i="1"/>
  <c r="E242" i="1"/>
  <c r="C242" i="1"/>
  <c r="K208" i="1"/>
  <c r="J208" i="1"/>
  <c r="I208" i="1"/>
  <c r="H208" i="1"/>
  <c r="G208" i="1"/>
  <c r="F208" i="1"/>
  <c r="E208" i="1"/>
  <c r="C208" i="1"/>
  <c r="C248" i="1" s="1"/>
  <c r="D185" i="1"/>
  <c r="D169" i="1"/>
  <c r="D168" i="1"/>
  <c r="D150" i="1"/>
  <c r="D147" i="1"/>
  <c r="D145" i="1"/>
  <c r="K45" i="1"/>
  <c r="J45" i="1"/>
  <c r="I45" i="1"/>
  <c r="H45" i="1"/>
  <c r="G45" i="1"/>
  <c r="F45" i="1"/>
  <c r="E45" i="1"/>
  <c r="D46" i="1"/>
  <c r="K27" i="1"/>
  <c r="J27" i="1"/>
  <c r="I27" i="1"/>
  <c r="H27" i="1"/>
  <c r="G27" i="1"/>
  <c r="F27" i="1"/>
  <c r="E27" i="1"/>
  <c r="D29" i="1"/>
  <c r="D201" i="1"/>
  <c r="D194" i="1"/>
  <c r="D51" i="1"/>
  <c r="K30" i="1"/>
  <c r="J30" i="1"/>
  <c r="I30" i="1"/>
  <c r="H30" i="1"/>
  <c r="G30" i="1"/>
  <c r="F30" i="1"/>
  <c r="E30" i="1"/>
  <c r="D31" i="1"/>
  <c r="K167" i="1"/>
  <c r="J167" i="1"/>
  <c r="I167" i="1"/>
  <c r="H167" i="1"/>
  <c r="G167" i="1"/>
  <c r="F167" i="1"/>
  <c r="E167" i="1"/>
  <c r="D141" i="1"/>
  <c r="K83" i="1"/>
  <c r="J83" i="1"/>
  <c r="I83" i="1"/>
  <c r="H83" i="1"/>
  <c r="G83" i="1"/>
  <c r="F83" i="1"/>
  <c r="E83" i="1"/>
  <c r="D84" i="1"/>
  <c r="D181" i="1"/>
  <c r="K180" i="1"/>
  <c r="J180" i="1"/>
  <c r="I180" i="1"/>
  <c r="H180" i="1"/>
  <c r="G180" i="1"/>
  <c r="F180" i="1"/>
  <c r="E180" i="1"/>
  <c r="K233" i="1"/>
  <c r="J233" i="1"/>
  <c r="I233" i="1"/>
  <c r="H233" i="1"/>
  <c r="G233" i="1"/>
  <c r="F233" i="1"/>
  <c r="E233" i="1"/>
  <c r="C233" i="1"/>
  <c r="D234" i="1"/>
  <c r="K54" i="1"/>
  <c r="J54" i="1"/>
  <c r="I54" i="1"/>
  <c r="H54" i="1"/>
  <c r="G54" i="1"/>
  <c r="F54" i="1"/>
  <c r="E54" i="1"/>
  <c r="D55" i="1"/>
  <c r="K47" i="1"/>
  <c r="J47" i="1"/>
  <c r="I47" i="1"/>
  <c r="H47" i="1"/>
  <c r="G47" i="1"/>
  <c r="F47" i="1"/>
  <c r="E47" i="1"/>
  <c r="D48" i="1"/>
  <c r="K43" i="1"/>
  <c r="J43" i="1"/>
  <c r="I43" i="1"/>
  <c r="H43" i="1"/>
  <c r="G43" i="1"/>
  <c r="F43" i="1"/>
  <c r="E43" i="1"/>
  <c r="K39" i="1"/>
  <c r="J39" i="1"/>
  <c r="I39" i="1"/>
  <c r="H39" i="1"/>
  <c r="G39" i="1"/>
  <c r="F39" i="1"/>
  <c r="E39" i="1"/>
  <c r="D40" i="1"/>
  <c r="C27" i="1"/>
  <c r="D28" i="1"/>
  <c r="K222" i="1"/>
  <c r="J222" i="1"/>
  <c r="I222" i="1"/>
  <c r="H222" i="1"/>
  <c r="G222" i="1"/>
  <c r="F222" i="1"/>
  <c r="E222" i="1"/>
  <c r="D224" i="1"/>
  <c r="D42" i="1"/>
  <c r="E65" i="1"/>
  <c r="F65" i="1"/>
  <c r="G65" i="1"/>
  <c r="H65" i="1"/>
  <c r="I65" i="1"/>
  <c r="J65" i="1"/>
  <c r="K65" i="1"/>
  <c r="D12" i="1"/>
  <c r="K178" i="1"/>
  <c r="J178" i="1"/>
  <c r="I178" i="1"/>
  <c r="H178" i="1"/>
  <c r="G178" i="1"/>
  <c r="F178" i="1"/>
  <c r="E178" i="1"/>
  <c r="C243" i="1"/>
  <c r="C244" i="1"/>
  <c r="D82" i="1"/>
  <c r="D81" i="1" s="1"/>
  <c r="D183" i="1"/>
  <c r="D112" i="1"/>
  <c r="D182" i="1"/>
  <c r="C180" i="1"/>
  <c r="C178" i="1"/>
  <c r="D179" i="1"/>
  <c r="D178" i="1"/>
  <c r="D35" i="1"/>
  <c r="D26" i="1"/>
  <c r="H251" i="1"/>
  <c r="D32" i="1"/>
  <c r="D20" i="1"/>
  <c r="D19" i="1"/>
  <c r="D18" i="1"/>
  <c r="D17" i="1"/>
  <c r="D16" i="1"/>
  <c r="D13" i="1"/>
  <c r="K90" i="1"/>
  <c r="J90" i="1"/>
  <c r="I90" i="1"/>
  <c r="H90" i="1"/>
  <c r="G90" i="1"/>
  <c r="F90" i="1"/>
  <c r="E90" i="1"/>
  <c r="D92" i="1"/>
  <c r="D245" i="1"/>
  <c r="K243" i="1"/>
  <c r="K250" i="1"/>
  <c r="J243" i="1"/>
  <c r="I243" i="1"/>
  <c r="H243" i="1"/>
  <c r="G243" i="1"/>
  <c r="F243" i="1"/>
  <c r="E243" i="1"/>
  <c r="D79" i="1"/>
  <c r="D223" i="1"/>
  <c r="C167" i="1"/>
  <c r="C170" i="1"/>
  <c r="K170" i="1"/>
  <c r="J170" i="1"/>
  <c r="I170" i="1"/>
  <c r="H170" i="1"/>
  <c r="G170" i="1"/>
  <c r="F170" i="1"/>
  <c r="E170" i="1"/>
  <c r="D171" i="1"/>
  <c r="C115" i="1"/>
  <c r="D116" i="1"/>
  <c r="K111" i="1"/>
  <c r="J111" i="1"/>
  <c r="I111" i="1"/>
  <c r="H111" i="1"/>
  <c r="G111" i="1"/>
  <c r="F111" i="1"/>
  <c r="E111" i="1"/>
  <c r="C111" i="1"/>
  <c r="C90" i="1"/>
  <c r="D91" i="1"/>
  <c r="E59" i="1"/>
  <c r="G15" i="1"/>
  <c r="E15" i="1"/>
  <c r="C59" i="1"/>
  <c r="K59" i="1"/>
  <c r="J59" i="1"/>
  <c r="I59" i="1"/>
  <c r="H59" i="1"/>
  <c r="G59" i="1"/>
  <c r="F59" i="1"/>
  <c r="D60" i="1"/>
  <c r="D239" i="1"/>
  <c r="K81" i="1"/>
  <c r="J81" i="1"/>
  <c r="I81" i="1"/>
  <c r="H81" i="1"/>
  <c r="G81" i="1"/>
  <c r="F81" i="1"/>
  <c r="E81" i="1"/>
  <c r="C81" i="1"/>
  <c r="K199" i="1"/>
  <c r="J199" i="1"/>
  <c r="I199" i="1"/>
  <c r="H199" i="1"/>
  <c r="G199" i="1"/>
  <c r="F199" i="1"/>
  <c r="E199" i="1"/>
  <c r="C199" i="1"/>
  <c r="K50" i="1"/>
  <c r="J50" i="1"/>
  <c r="I50" i="1"/>
  <c r="H50" i="1"/>
  <c r="G50" i="1"/>
  <c r="F50" i="1"/>
  <c r="E50" i="1"/>
  <c r="C50" i="1"/>
  <c r="C15" i="1"/>
  <c r="D155" i="1"/>
  <c r="D44" i="1"/>
  <c r="C43" i="1"/>
  <c r="D158" i="1"/>
  <c r="D97" i="1"/>
  <c r="D200" i="1"/>
  <c r="D98" i="1"/>
  <c r="D96" i="1"/>
  <c r="D73" i="1"/>
  <c r="K146" i="1"/>
  <c r="J146" i="1"/>
  <c r="I146" i="1"/>
  <c r="H146" i="1"/>
  <c r="G146" i="1"/>
  <c r="F146" i="1"/>
  <c r="E146" i="1"/>
  <c r="C146" i="1"/>
  <c r="K134" i="1"/>
  <c r="J134" i="1"/>
  <c r="I134" i="1"/>
  <c r="H134" i="1"/>
  <c r="G134" i="1"/>
  <c r="F134" i="1"/>
  <c r="E134" i="1"/>
  <c r="C134" i="1"/>
  <c r="K216" i="1"/>
  <c r="J216" i="1"/>
  <c r="I216" i="1"/>
  <c r="H216" i="1"/>
  <c r="G216" i="1"/>
  <c r="F216" i="1"/>
  <c r="E216" i="1"/>
  <c r="C216" i="1"/>
  <c r="D217" i="1"/>
  <c r="C47" i="1"/>
  <c r="C45" i="1" s="1"/>
  <c r="D113" i="1"/>
  <c r="K227" i="1"/>
  <c r="J227" i="1"/>
  <c r="I227" i="1"/>
  <c r="H227" i="1"/>
  <c r="G227" i="1"/>
  <c r="F227" i="1"/>
  <c r="E227" i="1"/>
  <c r="C227" i="1"/>
  <c r="K143" i="1"/>
  <c r="J143" i="1"/>
  <c r="I143" i="1"/>
  <c r="H143" i="1"/>
  <c r="G143" i="1"/>
  <c r="F143" i="1"/>
  <c r="E143" i="1"/>
  <c r="C143" i="1"/>
  <c r="K139" i="1"/>
  <c r="J139" i="1"/>
  <c r="I139" i="1"/>
  <c r="H139" i="1"/>
  <c r="G139" i="1"/>
  <c r="F139" i="1"/>
  <c r="E139" i="1"/>
  <c r="C139" i="1"/>
  <c r="D132" i="1"/>
  <c r="D130" i="1"/>
  <c r="D117" i="1"/>
  <c r="D235" i="1"/>
  <c r="D204" i="1"/>
  <c r="D193" i="1"/>
  <c r="I85" i="1"/>
  <c r="D87" i="1"/>
  <c r="J120" i="1"/>
  <c r="J127" i="1"/>
  <c r="F120" i="1"/>
  <c r="E127" i="1"/>
  <c r="K231" i="1"/>
  <c r="J231" i="1"/>
  <c r="I231" i="1"/>
  <c r="H231" i="1"/>
  <c r="G231" i="1"/>
  <c r="F231" i="1"/>
  <c r="E231" i="1"/>
  <c r="C231" i="1"/>
  <c r="K225" i="1"/>
  <c r="J225" i="1"/>
  <c r="I225" i="1"/>
  <c r="H225" i="1"/>
  <c r="G225" i="1"/>
  <c r="F225" i="1"/>
  <c r="E225" i="1"/>
  <c r="C225" i="1"/>
  <c r="K220" i="1"/>
  <c r="J220" i="1"/>
  <c r="I220" i="1"/>
  <c r="H220" i="1"/>
  <c r="G220" i="1"/>
  <c r="F220" i="1"/>
  <c r="E220" i="1"/>
  <c r="C220" i="1"/>
  <c r="K214" i="1"/>
  <c r="J214" i="1"/>
  <c r="I214" i="1"/>
  <c r="H214" i="1"/>
  <c r="G214" i="1"/>
  <c r="F214" i="1"/>
  <c r="E214" i="1"/>
  <c r="C214" i="1"/>
  <c r="K191" i="1"/>
  <c r="J191" i="1"/>
  <c r="I191" i="1"/>
  <c r="H191" i="1"/>
  <c r="G191" i="1"/>
  <c r="F191" i="1"/>
  <c r="E191" i="1"/>
  <c r="C191" i="1"/>
  <c r="K188" i="1"/>
  <c r="J188" i="1"/>
  <c r="I188" i="1"/>
  <c r="H188" i="1"/>
  <c r="G188" i="1"/>
  <c r="F188" i="1"/>
  <c r="E188" i="1"/>
  <c r="C188" i="1"/>
  <c r="K176" i="1"/>
  <c r="J176" i="1"/>
  <c r="I176" i="1"/>
  <c r="H176" i="1"/>
  <c r="G176" i="1"/>
  <c r="F176" i="1"/>
  <c r="E176" i="1"/>
  <c r="C176" i="1"/>
  <c r="K173" i="1"/>
  <c r="J173" i="1"/>
  <c r="I173" i="1"/>
  <c r="H173" i="1"/>
  <c r="G173" i="1"/>
  <c r="F173" i="1"/>
  <c r="E173" i="1"/>
  <c r="C173" i="1"/>
  <c r="D172" i="1"/>
  <c r="K156" i="1"/>
  <c r="J156" i="1"/>
  <c r="I156" i="1"/>
  <c r="H156" i="1"/>
  <c r="G156" i="1"/>
  <c r="F156" i="1"/>
  <c r="E156" i="1"/>
  <c r="C156" i="1"/>
  <c r="K154" i="1"/>
  <c r="J154" i="1"/>
  <c r="I154" i="1"/>
  <c r="H154" i="1"/>
  <c r="G154" i="1"/>
  <c r="F154" i="1"/>
  <c r="E154" i="1"/>
  <c r="C154" i="1"/>
  <c r="K151" i="1"/>
  <c r="J151" i="1"/>
  <c r="I151" i="1"/>
  <c r="H151" i="1"/>
  <c r="G151" i="1"/>
  <c r="F151" i="1"/>
  <c r="E151" i="1"/>
  <c r="C151" i="1"/>
  <c r="D142" i="1"/>
  <c r="D140" i="1"/>
  <c r="K127" i="1"/>
  <c r="I127" i="1"/>
  <c r="H127" i="1"/>
  <c r="G127" i="1"/>
  <c r="F127" i="1"/>
  <c r="C127" i="1"/>
  <c r="K120" i="1"/>
  <c r="I120" i="1"/>
  <c r="H120" i="1"/>
  <c r="G120" i="1"/>
  <c r="E120" i="1"/>
  <c r="C120" i="1"/>
  <c r="K104" i="1"/>
  <c r="J104" i="1"/>
  <c r="I104" i="1"/>
  <c r="H104" i="1"/>
  <c r="G104" i="1"/>
  <c r="F104" i="1"/>
  <c r="E104" i="1"/>
  <c r="D104" i="1" s="1"/>
  <c r="C104" i="1"/>
  <c r="K102" i="1"/>
  <c r="J102" i="1"/>
  <c r="I102" i="1"/>
  <c r="H102" i="1"/>
  <c r="G102" i="1"/>
  <c r="F102" i="1"/>
  <c r="E102" i="1"/>
  <c r="C102" i="1"/>
  <c r="K95" i="1"/>
  <c r="J95" i="1"/>
  <c r="I95" i="1"/>
  <c r="H95" i="1"/>
  <c r="G95" i="1"/>
  <c r="F95" i="1"/>
  <c r="E95" i="1"/>
  <c r="C95" i="1"/>
  <c r="K85" i="1"/>
  <c r="J85" i="1"/>
  <c r="H85" i="1"/>
  <c r="G85" i="1"/>
  <c r="F85" i="1"/>
  <c r="E85" i="1"/>
  <c r="C85" i="1"/>
  <c r="D80" i="1"/>
  <c r="K71" i="1"/>
  <c r="K206" i="1" s="1"/>
  <c r="J71" i="1"/>
  <c r="I71" i="1"/>
  <c r="I206" i="1" s="1"/>
  <c r="H71" i="1"/>
  <c r="G71" i="1"/>
  <c r="G206" i="1" s="1"/>
  <c r="F71" i="1"/>
  <c r="F206" i="1" s="1"/>
  <c r="E71" i="1"/>
  <c r="C71" i="1"/>
  <c r="C206" i="1" s="1"/>
  <c r="D25" i="1"/>
  <c r="D34" i="1"/>
  <c r="D38" i="1"/>
  <c r="D41" i="1"/>
  <c r="D49" i="1"/>
  <c r="D52" i="1"/>
  <c r="D56" i="1"/>
  <c r="D61" i="1"/>
  <c r="D232" i="1"/>
  <c r="D229" i="1"/>
  <c r="D226" i="1"/>
  <c r="D236" i="1"/>
  <c r="D221" i="1"/>
  <c r="K15" i="1"/>
  <c r="K33" i="1"/>
  <c r="K37" i="1"/>
  <c r="K57" i="1"/>
  <c r="J15" i="1"/>
  <c r="J33" i="1"/>
  <c r="J37" i="1"/>
  <c r="J57" i="1"/>
  <c r="I15" i="1"/>
  <c r="I33" i="1"/>
  <c r="I37" i="1"/>
  <c r="I57" i="1"/>
  <c r="H15" i="1"/>
  <c r="H33" i="1"/>
  <c r="H37" i="1"/>
  <c r="H57" i="1"/>
  <c r="G33" i="1"/>
  <c r="G37" i="1"/>
  <c r="G57" i="1"/>
  <c r="F15" i="1"/>
  <c r="F33" i="1"/>
  <c r="F37" i="1"/>
  <c r="F57" i="1"/>
  <c r="E33" i="1"/>
  <c r="E37" i="1"/>
  <c r="E57" i="1"/>
  <c r="C33" i="1"/>
  <c r="C37" i="1"/>
  <c r="C39" i="1"/>
  <c r="C54" i="1"/>
  <c r="C57" i="1"/>
  <c r="D74" i="1"/>
  <c r="D88" i="1"/>
  <c r="D99" i="1"/>
  <c r="D108" i="1"/>
  <c r="D124" i="1"/>
  <c r="D131" i="1"/>
  <c r="D137" i="1"/>
  <c r="D136" i="1" s="1"/>
  <c r="D152" i="1"/>
  <c r="D160" i="1"/>
  <c r="D174" i="1"/>
  <c r="D190" i="1"/>
  <c r="D195" i="1"/>
  <c r="D202" i="1"/>
  <c r="D199" i="1" s="1"/>
  <c r="D36" i="1"/>
  <c r="D76" i="1"/>
  <c r="D101" i="1"/>
  <c r="D110" i="1"/>
  <c r="D126" i="1"/>
  <c r="D133" i="1"/>
  <c r="D162" i="1"/>
  <c r="D196" i="1"/>
  <c r="D114" i="1"/>
  <c r="D228" i="1"/>
  <c r="D103" i="1"/>
  <c r="D106" i="1"/>
  <c r="D122" i="1"/>
  <c r="D129" i="1"/>
  <c r="D135" i="1"/>
  <c r="D159" i="1"/>
  <c r="D107" i="1"/>
  <c r="D123" i="1"/>
  <c r="D205" i="1"/>
  <c r="D72" i="1"/>
  <c r="D86" i="1"/>
  <c r="D105" i="1"/>
  <c r="D128" i="1"/>
  <c r="D157" i="1"/>
  <c r="D192" i="1"/>
  <c r="D53" i="1"/>
  <c r="D58" i="1"/>
  <c r="D75" i="1"/>
  <c r="D89" i="1"/>
  <c r="D100" i="1"/>
  <c r="D109" i="1"/>
  <c r="D118" i="1"/>
  <c r="D125" i="1"/>
  <c r="D144" i="1"/>
  <c r="D153" i="1"/>
  <c r="D161" i="1"/>
  <c r="D175" i="1"/>
  <c r="D177" i="1"/>
  <c r="D186" i="1"/>
  <c r="D215" i="1"/>
  <c r="D230" i="1"/>
  <c r="C30" i="1"/>
  <c r="H250" i="1"/>
  <c r="F250" i="1"/>
  <c r="G248" i="1"/>
  <c r="E251" i="1"/>
  <c r="C252" i="1"/>
  <c r="M197" i="1"/>
  <c r="E250" i="1"/>
  <c r="E248" i="1"/>
  <c r="M69" i="1"/>
  <c r="D218" i="1"/>
  <c r="K252" i="1"/>
  <c r="M77" i="1"/>
  <c r="J250" i="1"/>
  <c r="D216" i="1"/>
  <c r="I250" i="1"/>
  <c r="M65" i="1"/>
  <c r="E252" i="1"/>
  <c r="D220" i="1"/>
  <c r="D54" i="1"/>
  <c r="D50" i="1"/>
  <c r="D90" i="1"/>
  <c r="M21" i="1"/>
  <c r="D225" i="1"/>
  <c r="M151" i="1"/>
  <c r="H248" i="1"/>
  <c r="M27" i="1"/>
  <c r="G252" i="1"/>
  <c r="M64" i="1"/>
  <c r="M45" i="1"/>
  <c r="M163" i="1"/>
  <c r="K240" i="1"/>
  <c r="M47" i="1"/>
  <c r="M216" i="1"/>
  <c r="M214" i="1"/>
  <c r="C251" i="1"/>
  <c r="M154" i="1"/>
  <c r="D156" i="1"/>
  <c r="M95" i="1"/>
  <c r="D64" i="1"/>
  <c r="D68" i="1"/>
  <c r="F63" i="1"/>
  <c r="J63" i="1"/>
  <c r="D69" i="1"/>
  <c r="G63" i="1"/>
  <c r="K63" i="1"/>
  <c r="D222" i="1"/>
  <c r="D67" i="1"/>
  <c r="H63" i="1"/>
  <c r="E63" i="1"/>
  <c r="I63" i="1"/>
  <c r="M37" i="1"/>
  <c r="I247" i="1"/>
  <c r="G251" i="1"/>
  <c r="K251" i="1"/>
  <c r="I252" i="1"/>
  <c r="C250" i="1"/>
  <c r="I248" i="1"/>
  <c r="K248" i="1"/>
  <c r="M50" i="1"/>
  <c r="M199" i="1"/>
  <c r="M81" i="1"/>
  <c r="D47" i="1"/>
  <c r="M233" i="1"/>
  <c r="M180" i="1"/>
  <c r="D83" i="1"/>
  <c r="M167" i="1"/>
  <c r="M30" i="1"/>
  <c r="M57" i="1"/>
  <c r="D191" i="1"/>
  <c r="M220" i="1"/>
  <c r="M225" i="1"/>
  <c r="D208" i="1"/>
  <c r="M33" i="1"/>
  <c r="D95" i="1"/>
  <c r="D45" i="1"/>
  <c r="M67" i="1"/>
  <c r="M242" i="1"/>
  <c r="D127" i="1"/>
  <c r="D242" i="1"/>
  <c r="C240" i="1"/>
  <c r="H240" i="1"/>
  <c r="D102" i="1"/>
  <c r="M104" i="1"/>
  <c r="D57" i="1"/>
  <c r="M59" i="1"/>
  <c r="M15" i="1"/>
  <c r="M111" i="1"/>
  <c r="M170" i="1"/>
  <c r="D243" i="1"/>
  <c r="M90" i="1"/>
  <c r="D27" i="1"/>
  <c r="F251" i="1"/>
  <c r="J251" i="1"/>
  <c r="M93" i="1"/>
  <c r="M148" i="1"/>
  <c r="D163" i="1"/>
  <c r="D165" i="1"/>
  <c r="M203" i="1"/>
  <c r="M211" i="1"/>
  <c r="I251" i="1"/>
  <c r="D11" i="1"/>
  <c r="M115" i="1"/>
  <c r="M184" i="1"/>
  <c r="F252" i="1"/>
  <c r="D252" i="1"/>
  <c r="J252" i="1"/>
  <c r="D77" i="1"/>
  <c r="D21" i="1"/>
  <c r="M66" i="1"/>
  <c r="D197" i="1"/>
  <c r="M210" i="1"/>
  <c r="M23" i="1"/>
  <c r="D237" i="1"/>
  <c r="D241" i="1"/>
  <c r="M207" i="1"/>
  <c r="J248" i="1"/>
  <c r="J240" i="1"/>
  <c r="M231" i="1"/>
  <c r="M120" i="1"/>
  <c r="M139" i="1"/>
  <c r="D143" i="1"/>
  <c r="D227" i="1"/>
  <c r="E240" i="1"/>
  <c r="I240" i="1"/>
  <c r="M134" i="1"/>
  <c r="D146" i="1"/>
  <c r="D65" i="1"/>
  <c r="M222" i="1"/>
  <c r="D39" i="1"/>
  <c r="M43" i="1"/>
  <c r="F247" i="1"/>
  <c r="J247" i="1"/>
  <c r="M127" i="1"/>
  <c r="D151" i="1"/>
  <c r="D154" i="1"/>
  <c r="M156" i="1"/>
  <c r="M173" i="1"/>
  <c r="D176" i="1"/>
  <c r="M188" i="1"/>
  <c r="M191" i="1"/>
  <c r="D23" i="1"/>
  <c r="D148" i="1"/>
  <c r="D180" i="1"/>
  <c r="D33" i="1"/>
  <c r="D120" i="1"/>
  <c r="D203" i="1"/>
  <c r="M146" i="1"/>
  <c r="G250" i="1"/>
  <c r="D250" i="1"/>
  <c r="M11" i="1"/>
  <c r="D188" i="1"/>
  <c r="D71" i="1"/>
  <c r="M102" i="1"/>
  <c r="D139" i="1"/>
  <c r="D15" i="1"/>
  <c r="D111" i="1"/>
  <c r="D43" i="1"/>
  <c r="M208" i="1"/>
  <c r="E247" i="1"/>
  <c r="M247" i="1" s="1"/>
  <c r="M165" i="1"/>
  <c r="D134" i="1"/>
  <c r="M71" i="1"/>
  <c r="M244" i="1"/>
  <c r="F248" i="1"/>
  <c r="D248" i="1"/>
  <c r="M212" i="1"/>
  <c r="M176" i="1"/>
  <c r="M227" i="1"/>
  <c r="M39" i="1"/>
  <c r="D214" i="1"/>
  <c r="D233" i="1"/>
  <c r="M83" i="1"/>
  <c r="H247" i="1"/>
  <c r="F240" i="1"/>
  <c r="D59" i="1"/>
  <c r="D231" i="1"/>
  <c r="M241" i="1"/>
  <c r="M68" i="1"/>
  <c r="M209" i="1"/>
  <c r="D37" i="1"/>
  <c r="D170" i="1"/>
  <c r="M243" i="1"/>
  <c r="D167" i="1"/>
  <c r="G247" i="1"/>
  <c r="K247" i="1"/>
  <c r="D115" i="1"/>
  <c r="D244" i="1"/>
  <c r="D212" i="1"/>
  <c r="D173" i="1"/>
  <c r="M178" i="1"/>
  <c r="D30" i="1"/>
  <c r="D63" i="1" s="1"/>
  <c r="D207" i="1"/>
  <c r="M54" i="1"/>
  <c r="M136" i="1"/>
  <c r="M237" i="1"/>
  <c r="D85" i="1"/>
  <c r="G240" i="1"/>
  <c r="M252" i="1"/>
  <c r="D247" i="1"/>
  <c r="M63" i="1"/>
  <c r="M248" i="1"/>
  <c r="M240" i="1"/>
  <c r="M250" i="1"/>
  <c r="D240" i="1" l="1"/>
  <c r="F246" i="1"/>
  <c r="M85" i="1"/>
  <c r="C247" i="1"/>
  <c r="C249" i="1"/>
  <c r="H249" i="1"/>
  <c r="D210" i="1"/>
  <c r="G246" i="1"/>
  <c r="K246" i="1"/>
  <c r="H206" i="1"/>
  <c r="H246" i="1" s="1"/>
  <c r="C63" i="1"/>
  <c r="D184" i="1"/>
  <c r="F249" i="1"/>
  <c r="M249" i="1" s="1"/>
  <c r="J249" i="1"/>
  <c r="I246" i="1"/>
  <c r="M143" i="1"/>
  <c r="D209" i="1"/>
  <c r="D249" i="1" s="1"/>
  <c r="M251" i="1"/>
  <c r="J206" i="1"/>
  <c r="J246" i="1" s="1"/>
  <c r="D251" i="1"/>
  <c r="E206" i="1"/>
  <c r="D206" i="1"/>
  <c r="C246" i="1"/>
  <c r="M206" i="1" l="1"/>
  <c r="E246" i="1"/>
  <c r="D246" i="1" s="1"/>
  <c r="M246" i="1" l="1"/>
</calcChain>
</file>

<file path=xl/sharedStrings.xml><?xml version="1.0" encoding="utf-8"?>
<sst xmlns="http://schemas.openxmlformats.org/spreadsheetml/2006/main" count="270" uniqueCount="103">
  <si>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</si>
  <si>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</si>
  <si>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</si>
  <si>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</si>
  <si>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</si>
  <si>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</si>
  <si>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</si>
  <si>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</si>
  <si>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</si>
  <si>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</si>
  <si>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</si>
  <si>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</si>
  <si>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</si>
  <si>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</si>
  <si>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</si>
  <si>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</si>
  <si>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</si>
  <si>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</si>
  <si>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</si>
  <si>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</si>
  <si>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</si>
  <si>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</si>
  <si>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</si>
  <si>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</si>
  <si>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</si>
  <si>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</si>
  <si>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</si>
  <si>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</si>
  <si>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</si>
  <si>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</si>
  <si>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</si>
  <si>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</si>
  <si>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</si>
  <si>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</si>
  <si>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</si>
  <si>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</si>
  <si>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</si>
  <si>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</si>
  <si>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</si>
  <si>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</si>
  <si>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</si>
  <si>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</si>
  <si>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</si>
  <si>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</si>
  <si>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</si>
  <si>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</si>
  <si>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</si>
  <si>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</si>
  <si>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</si>
  <si>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</si>
  <si>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</si>
  <si>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</si>
  <si>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</si>
  <si>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</si>
  <si>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</si>
  <si>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</si>
  <si>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</si>
  <si>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</si>
  <si>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</si>
  <si>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</si>
  <si>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</si>
  <si>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</si>
  <si>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</si>
  <si>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</si>
  <si>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</si>
  <si>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</si>
  <si>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</si>
  <si>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</si>
  <si>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</si>
  <si>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Аморфа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</si>
  <si>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</si>
  <si>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</si>
  <si>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</si>
  <si>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</si>
  <si>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</si>
  <si>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</si>
  <si>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</si>
  <si>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</si>
  <si>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</si>
  <si>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</si>
  <si>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</si>
  <si>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</si>
  <si>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</si>
  <si>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</si>
  <si>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</si>
  <si>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</si>
  <si>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</si>
  <si>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</si>
  <si>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</si>
  <si>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Брекина</t>
  </si>
  <si>
    <t>Платан западен</t>
  </si>
  <si>
    <t>Ела казка</t>
  </si>
  <si>
    <t>Бряст бял</t>
  </si>
  <si>
    <t>Криптомерия японска</t>
  </si>
  <si>
    <t>9.</t>
  </si>
  <si>
    <t>Дрян обикновен</t>
  </si>
  <si>
    <t>10.</t>
  </si>
  <si>
    <t>Джанка</t>
  </si>
  <si>
    <t>Магнолия вечнозелена</t>
  </si>
  <si>
    <t>Магнолия опадваща</t>
  </si>
  <si>
    <t>Гинко билоба</t>
  </si>
  <si>
    <t>Явор ясеноволистен</t>
  </si>
  <si>
    <t xml:space="preserve"> за необходимите семена през 2018/ 2019 г., обобщен за страната по ДП по чл. 163 от Закона за горите - променен м. октомври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</si>
</sst>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8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u/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5" fillId="0" borderId="7" xfId="1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0" borderId="8" xfId="1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7" xfId="1" applyNumberFormat="1" applyFont="1" applyFill="1" applyBorder="1" applyAlignment="1">
      <alignment vertical="top"/>
    </xf>
    <xf numFmtId="0" fontId="10" fillId="0" borderId="1" xfId="1" applyNumberFormat="1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11" xfId="1" applyNumberFormat="1" applyFont="1" applyFill="1" applyBorder="1" applyAlignment="1">
      <alignment vertical="top"/>
    </xf>
    <xf numFmtId="0" fontId="7" fillId="0" borderId="12" xfId="1" applyNumberFormat="1" applyFont="1" applyFill="1" applyBorder="1" applyAlignment="1">
      <alignment vertical="top"/>
    </xf>
    <xf numFmtId="0" fontId="8" fillId="0" borderId="2" xfId="1" applyNumberFormat="1" applyFont="1" applyBorder="1" applyAlignment="1">
      <alignment vertical="top"/>
    </xf>
    <xf numFmtId="0" fontId="7" fillId="0" borderId="7" xfId="1" applyNumberFormat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65" fontId="4" fillId="0" borderId="8" xfId="0" applyNumberFormat="1" applyFont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7" fillId="0" borderId="16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8" fillId="0" borderId="22" xfId="1" applyNumberFormat="1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horizontal="center" vertical="top"/>
    </xf>
    <xf numFmtId="0" fontId="8" fillId="0" borderId="26" xfId="1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 vertical="top"/>
    </xf>
    <xf numFmtId="0" fontId="8" fillId="0" borderId="30" xfId="1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165" fontId="5" fillId="0" borderId="17" xfId="0" applyNumberFormat="1" applyFont="1" applyFill="1" applyBorder="1" applyAlignment="1">
      <alignment vertical="top"/>
    </xf>
    <xf numFmtId="165" fontId="5" fillId="0" borderId="15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165" fontId="5" fillId="0" borderId="20" xfId="0" applyNumberFormat="1" applyFont="1" applyFill="1" applyBorder="1" applyAlignment="1">
      <alignment vertical="top"/>
    </xf>
    <xf numFmtId="165" fontId="4" fillId="0" borderId="26" xfId="0" applyNumberFormat="1" applyFont="1" applyFill="1" applyBorder="1" applyAlignment="1">
      <alignment vertical="top"/>
    </xf>
    <xf numFmtId="165" fontId="4" fillId="0" borderId="28" xfId="0" applyNumberFormat="1" applyFont="1" applyFill="1" applyBorder="1" applyAlignment="1">
      <alignment vertical="top"/>
    </xf>
    <xf numFmtId="165" fontId="4" fillId="0" borderId="3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/>
    </xf>
    <xf numFmtId="0" fontId="8" fillId="0" borderId="34" xfId="1" applyNumberFormat="1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horizontal="center" vertical="top"/>
    </xf>
    <xf numFmtId="0" fontId="8" fillId="0" borderId="39" xfId="1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0" fontId="8" fillId="0" borderId="39" xfId="1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8" fillId="0" borderId="8" xfId="1" applyNumberFormat="1" applyFont="1" applyFill="1" applyBorder="1" applyAlignment="1">
      <alignment vertical="top"/>
    </xf>
    <xf numFmtId="165" fontId="4" fillId="0" borderId="7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7" fillId="0" borderId="35" xfId="1" applyNumberFormat="1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8" fillId="0" borderId="19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vertical="top"/>
    </xf>
    <xf numFmtId="0" fontId="8" fillId="0" borderId="6" xfId="1" applyNumberFormat="1" applyFont="1" applyFill="1" applyBorder="1" applyAlignment="1">
      <alignment vertical="top"/>
    </xf>
    <xf numFmtId="0" fontId="8" fillId="0" borderId="35" xfId="1" applyNumberFormat="1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8" fillId="0" borderId="40" xfId="1" applyNumberFormat="1" applyFont="1" applyFill="1" applyBorder="1" applyAlignment="1">
      <alignment vertical="top"/>
    </xf>
    <xf numFmtId="0" fontId="7" fillId="0" borderId="17" xfId="1" applyNumberFormat="1" applyFont="1" applyFill="1" applyBorder="1" applyAlignment="1">
      <alignment horizontal="left" vertical="top"/>
    </xf>
    <xf numFmtId="0" fontId="8" fillId="0" borderId="43" xfId="1" applyNumberFormat="1" applyFont="1" applyFill="1" applyBorder="1" applyAlignment="1">
      <alignment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8" fillId="0" borderId="10" xfId="1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164" fontId="4" fillId="0" borderId="9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2" fontId="4" fillId="0" borderId="4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5" fillId="0" borderId="46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5" fillId="0" borderId="49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14" fontId="4" fillId="0" borderId="0" xfId="0" applyNumberFormat="1" applyFont="1" applyAlignment="1">
      <alignment vertical="top"/>
    </xf>
    <xf numFmtId="2" fontId="4" fillId="0" borderId="50" xfId="0" applyNumberFormat="1" applyFont="1" applyFill="1" applyBorder="1" applyAlignment="1">
      <alignment vertical="top"/>
    </xf>
    <xf numFmtId="0" fontId="7" fillId="0" borderId="22" xfId="1" applyNumberFormat="1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5" fillId="0" borderId="48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vertical="top"/>
    </xf>
    <xf numFmtId="0" fontId="10" fillId="0" borderId="53" xfId="1" applyNumberFormat="1" applyFont="1" applyFill="1" applyBorder="1" applyAlignment="1">
      <alignment vertical="top"/>
    </xf>
    <xf numFmtId="0" fontId="8" fillId="0" borderId="54" xfId="1" applyNumberFormat="1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0" fontId="4" fillId="0" borderId="5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5" fillId="2" borderId="56" xfId="0" applyFont="1" applyFill="1" applyBorder="1" applyAlignment="1">
      <alignment vertical="top"/>
    </xf>
    <xf numFmtId="0" fontId="5" fillId="2" borderId="57" xfId="0" applyFont="1" applyFill="1" applyBorder="1" applyAlignment="1">
      <alignment vertical="top"/>
    </xf>
    <xf numFmtId="0" fontId="5" fillId="2" borderId="58" xfId="0" applyFont="1" applyFill="1" applyBorder="1" applyAlignment="1">
      <alignment vertical="top"/>
    </xf>
    <xf numFmtId="0" fontId="5" fillId="2" borderId="59" xfId="0" applyFont="1" applyFill="1" applyBorder="1" applyAlignment="1">
      <alignment vertical="top"/>
    </xf>
    <xf numFmtId="0" fontId="5" fillId="0" borderId="33" xfId="1" applyNumberFormat="1" applyFont="1" applyFill="1" applyBorder="1" applyAlignment="1">
      <alignment vertical="top"/>
    </xf>
    <xf numFmtId="0" fontId="8" fillId="0" borderId="14" xfId="1" applyNumberFormat="1" applyFont="1" applyFill="1" applyBorder="1" applyAlignment="1">
      <alignment vertical="top"/>
    </xf>
    <xf numFmtId="165" fontId="4" fillId="0" borderId="34" xfId="0" applyNumberFormat="1" applyFont="1" applyFill="1" applyBorder="1" applyAlignment="1">
      <alignment vertical="top"/>
    </xf>
    <xf numFmtId="165" fontId="4" fillId="0" borderId="43" xfId="0" applyNumberFormat="1" applyFont="1" applyFill="1" applyBorder="1" applyAlignment="1">
      <alignment vertical="top"/>
    </xf>
    <xf numFmtId="165" fontId="4" fillId="0" borderId="53" xfId="0" applyNumberFormat="1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vertical="top"/>
    </xf>
    <xf numFmtId="165" fontId="4" fillId="0" borderId="51" xfId="0" applyNumberFormat="1" applyFont="1" applyFill="1" applyBorder="1" applyAlignment="1">
      <alignment vertical="top"/>
    </xf>
    <xf numFmtId="165" fontId="4" fillId="0" borderId="33" xfId="0" applyNumberFormat="1" applyFont="1" applyFill="1" applyBorder="1" applyAlignment="1">
      <alignment vertical="top"/>
    </xf>
    <xf numFmtId="165" fontId="4" fillId="0" borderId="36" xfId="0" applyNumberFormat="1" applyFont="1" applyFill="1" applyBorder="1" applyAlignment="1">
      <alignment vertical="top"/>
    </xf>
    <xf numFmtId="165" fontId="7" fillId="2" borderId="58" xfId="0" applyNumberFormat="1" applyFont="1" applyFill="1" applyBorder="1" applyAlignment="1">
      <alignment vertical="top"/>
    </xf>
    <xf numFmtId="165" fontId="7" fillId="2" borderId="60" xfId="0" applyNumberFormat="1" applyFont="1" applyFill="1" applyBorder="1" applyAlignment="1">
      <alignment vertical="top"/>
    </xf>
    <xf numFmtId="165" fontId="7" fillId="2" borderId="57" xfId="0" applyNumberFormat="1" applyFont="1" applyFill="1" applyBorder="1" applyAlignment="1">
      <alignment vertical="top"/>
    </xf>
    <xf numFmtId="165" fontId="7" fillId="2" borderId="59" xfId="0" applyNumberFormat="1" applyFont="1" applyFill="1" applyBorder="1" applyAlignment="1">
      <alignment vertical="top"/>
    </xf>
    <xf numFmtId="165" fontId="7" fillId="2" borderId="61" xfId="0" applyNumberFormat="1" applyFont="1" applyFill="1" applyBorder="1" applyAlignment="1">
      <alignment vertical="top"/>
    </xf>
    <xf numFmtId="0" fontId="7" fillId="0" borderId="55" xfId="1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7" fillId="0" borderId="53" xfId="1" applyNumberFormat="1" applyFont="1" applyFill="1" applyBorder="1" applyAlignment="1">
      <alignment vertical="top"/>
    </xf>
    <xf numFmtId="0" fontId="8" fillId="0" borderId="14" xfId="1" applyNumberFormat="1" applyFont="1" applyBorder="1" applyAlignment="1">
      <alignment vertical="top"/>
    </xf>
    <xf numFmtId="165" fontId="4" fillId="0" borderId="14" xfId="0" applyNumberFormat="1" applyFont="1" applyBorder="1" applyAlignment="1">
      <alignment vertical="top"/>
    </xf>
    <xf numFmtId="165" fontId="4" fillId="0" borderId="54" xfId="0" applyNumberFormat="1" applyFont="1" applyBorder="1" applyAlignment="1">
      <alignment vertical="top"/>
    </xf>
    <xf numFmtId="2" fontId="4" fillId="0" borderId="5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2" fontId="4" fillId="0" borderId="51" xfId="0" applyNumberFormat="1" applyFont="1" applyBorder="1" applyAlignment="1">
      <alignment vertical="top"/>
    </xf>
    <xf numFmtId="2" fontId="4" fillId="0" borderId="54" xfId="0" applyNumberFormat="1" applyFont="1" applyBorder="1" applyAlignment="1">
      <alignment vertical="top"/>
    </xf>
    <xf numFmtId="165" fontId="5" fillId="3" borderId="58" xfId="0" applyNumberFormat="1" applyFont="1" applyFill="1" applyBorder="1" applyAlignment="1">
      <alignment vertical="top"/>
    </xf>
    <xf numFmtId="165" fontId="5" fillId="3" borderId="60" xfId="0" applyNumberFormat="1" applyFont="1" applyFill="1" applyBorder="1" applyAlignment="1">
      <alignment vertical="top"/>
    </xf>
    <xf numFmtId="2" fontId="5" fillId="3" borderId="57" xfId="0" applyNumberFormat="1" applyFont="1" applyFill="1" applyBorder="1" applyAlignment="1">
      <alignment vertical="top"/>
    </xf>
    <xf numFmtId="2" fontId="5" fillId="3" borderId="58" xfId="0" applyNumberFormat="1" applyFont="1" applyFill="1" applyBorder="1" applyAlignment="1">
      <alignment vertical="top"/>
    </xf>
    <xf numFmtId="2" fontId="5" fillId="3" borderId="59" xfId="0" applyNumberFormat="1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7" fillId="0" borderId="62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64" xfId="0" applyFont="1" applyBorder="1" applyAlignment="1">
      <alignment vertical="top"/>
    </xf>
    <xf numFmtId="0" fontId="7" fillId="0" borderId="65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6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0" xfId="1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justify"/>
    </xf>
    <xf numFmtId="0" fontId="4" fillId="0" borderId="0" xfId="0" applyFont="1" applyAlignment="1"/>
    <xf numFmtId="0" fontId="5" fillId="0" borderId="62" xfId="0" applyFont="1" applyBorder="1" applyAlignment="1">
      <alignment vertical="top"/>
    </xf>
    <xf numFmtId="0" fontId="5" fillId="0" borderId="63" xfId="0" applyFont="1" applyBorder="1" applyAlignment="1">
      <alignment vertical="top"/>
    </xf>
    <xf numFmtId="0" fontId="5" fillId="0" borderId="64" xfId="0" applyFont="1" applyBorder="1" applyAlignment="1">
      <alignment vertical="top"/>
    </xf>
    <xf numFmtId="0" fontId="7" fillId="2" borderId="57" xfId="1" applyNumberFormat="1" applyFont="1" applyFill="1" applyBorder="1" applyAlignment="1">
      <alignment vertical="top"/>
    </xf>
    <xf numFmtId="0" fontId="8" fillId="2" borderId="58" xfId="0" applyFont="1" applyFill="1" applyBorder="1" applyAlignment="1">
      <alignment vertical="top"/>
    </xf>
    <xf numFmtId="0" fontId="7" fillId="2" borderId="56" xfId="1" applyNumberFormat="1" applyFont="1" applyFill="1" applyBorder="1" applyAlignment="1">
      <alignment vertical="top"/>
    </xf>
    <xf numFmtId="0" fontId="7" fillId="2" borderId="71" xfId="0" applyFont="1" applyFill="1" applyBorder="1" applyAlignment="1">
      <alignment vertical="top"/>
    </xf>
    <xf numFmtId="0" fontId="7" fillId="0" borderId="72" xfId="0" applyFont="1" applyBorder="1" applyAlignment="1">
      <alignment vertical="top"/>
    </xf>
    <xf numFmtId="0" fontId="7" fillId="0" borderId="7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4" xfId="0" applyFont="1" applyBorder="1" applyAlignment="1">
      <alignment vertical="top"/>
    </xf>
    <xf numFmtId="0" fontId="7" fillId="3" borderId="56" xfId="1" applyNumberFormat="1" applyFont="1" applyFill="1" applyBorder="1" applyAlignment="1">
      <alignment vertical="top"/>
    </xf>
    <xf numFmtId="0" fontId="7" fillId="3" borderId="71" xfId="0" applyFont="1" applyFill="1" applyBorder="1" applyAlignment="1">
      <alignment vertical="top"/>
    </xf>
    <xf numFmtId="0" fontId="8" fillId="2" borderId="71" xfId="0" applyFont="1" applyFill="1" applyBorder="1" applyAlignment="1">
      <alignment vertical="top"/>
    </xf>
  </cellXfs>
  <cellStyles count="2">
    <cellStyle name="Normal" xfId="0" builtinId="0"/>
    <cellStyle name="Normal_razchet_semena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abSelected="1" view="pageBreakPreview" zoomScale="60" zoomScaleNormal="100" workbookViewId="0">
      <selection activeCell="F9" sqref="F9"/>
    </sheetView>
  </sheetViews>
  <sheetFormatPr defaultRowHeight="12.75" x14ac:dyDescent="0.2"/>
  <cols>
    <col min="1" max="1" width="5.42578125" style="2" customWidth="1"/>
    <col min="2" max="2" width="25" style="1" customWidth="1"/>
    <col min="3" max="3" width="13.28515625" style="1" customWidth="1"/>
    <col min="4" max="4" width="14.5703125" style="1" customWidth="1"/>
    <col min="5" max="5" width="15.140625" style="1" customWidth="1"/>
    <col min="6" max="6" width="12.28515625" style="1" customWidth="1"/>
    <col min="7" max="7" width="10.85546875" style="1" customWidth="1"/>
    <col min="8" max="8" width="14.28515625" style="1" customWidth="1"/>
    <col min="9" max="9" width="9.140625" style="1"/>
    <col min="10" max="10" width="10.28515625" style="1" customWidth="1"/>
    <col min="11" max="11" width="11.7109375" style="1" customWidth="1"/>
    <col min="12" max="16384" width="9.140625" style="1"/>
  </cols>
  <sheetData>
    <row r="1" spans="1:15" ht="15.75" x14ac:dyDescent="0.2">
      <c r="A1" s="206" t="s">
        <v>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O1" s="110"/>
    </row>
    <row r="2" spans="1:15" ht="15.75" x14ac:dyDescent="0.2">
      <c r="A2" s="206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5" x14ac:dyDescent="0.2">
      <c r="H3" s="3"/>
      <c r="I3" s="3"/>
      <c r="J3" s="3"/>
    </row>
    <row r="4" spans="1:15" ht="13.5" thickBot="1" x14ac:dyDescent="0.25">
      <c r="H4" s="3"/>
      <c r="I4" s="3"/>
      <c r="J4" s="3"/>
    </row>
    <row r="5" spans="1:15" ht="14.25" customHeight="1" x14ac:dyDescent="0.2">
      <c r="A5" s="198" t="s">
        <v>35</v>
      </c>
      <c r="B5" s="211" t="s">
        <v>34</v>
      </c>
      <c r="C5" s="199" t="s">
        <v>36</v>
      </c>
      <c r="D5" s="209" t="s">
        <v>37</v>
      </c>
      <c r="E5" s="198" t="s">
        <v>38</v>
      </c>
      <c r="F5" s="199"/>
      <c r="G5" s="199"/>
      <c r="H5" s="200"/>
      <c r="I5" s="204" t="s">
        <v>44</v>
      </c>
      <c r="J5" s="199"/>
      <c r="K5" s="200"/>
    </row>
    <row r="6" spans="1:15" ht="15" x14ac:dyDescent="0.2">
      <c r="A6" s="201"/>
      <c r="B6" s="212"/>
      <c r="C6" s="202"/>
      <c r="D6" s="210"/>
      <c r="E6" s="201" t="s">
        <v>39</v>
      </c>
      <c r="F6" s="202"/>
      <c r="G6" s="202" t="s">
        <v>42</v>
      </c>
      <c r="H6" s="203" t="s">
        <v>43</v>
      </c>
      <c r="I6" s="205" t="s">
        <v>45</v>
      </c>
      <c r="J6" s="202" t="s">
        <v>46</v>
      </c>
      <c r="K6" s="203" t="s">
        <v>47</v>
      </c>
    </row>
    <row r="7" spans="1:15" ht="15" x14ac:dyDescent="0.2">
      <c r="A7" s="201"/>
      <c r="B7" s="212"/>
      <c r="C7" s="202"/>
      <c r="D7" s="210"/>
      <c r="E7" s="201" t="s">
        <v>40</v>
      </c>
      <c r="F7" s="38" t="s">
        <v>41</v>
      </c>
      <c r="G7" s="202"/>
      <c r="H7" s="203"/>
      <c r="I7" s="205"/>
      <c r="J7" s="202"/>
      <c r="K7" s="203"/>
    </row>
    <row r="8" spans="1:15" ht="30" customHeight="1" x14ac:dyDescent="0.2">
      <c r="A8" s="201"/>
      <c r="B8" s="213"/>
      <c r="C8" s="202"/>
      <c r="D8" s="210"/>
      <c r="E8" s="201"/>
      <c r="F8" s="39" t="s">
        <v>0</v>
      </c>
      <c r="G8" s="202"/>
      <c r="H8" s="203"/>
      <c r="I8" s="205"/>
      <c r="J8" s="202"/>
      <c r="K8" s="203"/>
    </row>
    <row r="9" spans="1:15" ht="13.5" thickBot="1" x14ac:dyDescent="0.25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5" ht="15" x14ac:dyDescent="0.2">
      <c r="A10" s="195" t="s">
        <v>48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1:15" s="2" customFormat="1" ht="15" x14ac:dyDescent="0.2">
      <c r="A11" s="41">
        <v>1</v>
      </c>
      <c r="B11" s="46" t="s">
        <v>1</v>
      </c>
      <c r="C11" s="47">
        <f>SUM(C12:C14)</f>
        <v>469.82</v>
      </c>
      <c r="D11" s="48">
        <f t="shared" ref="D11:D22" si="0">SUM(E11:H11)</f>
        <v>92.35</v>
      </c>
      <c r="E11" s="49">
        <f t="shared" ref="E11:K11" si="1">SUM(E12:E14)</f>
        <v>17.600000000000001</v>
      </c>
      <c r="F11" s="47">
        <f t="shared" si="1"/>
        <v>0</v>
      </c>
      <c r="G11" s="47">
        <f t="shared" si="1"/>
        <v>70.75</v>
      </c>
      <c r="H11" s="50">
        <f t="shared" si="1"/>
        <v>4</v>
      </c>
      <c r="I11" s="51">
        <f t="shared" si="1"/>
        <v>2.6</v>
      </c>
      <c r="J11" s="47">
        <f t="shared" si="1"/>
        <v>80.75</v>
      </c>
      <c r="K11" s="50">
        <f t="shared" si="1"/>
        <v>9</v>
      </c>
      <c r="M11" s="2" t="b">
        <f>IF((E11+F11+G11+H11)=(I11+J11+K11),TRUE,FALSE)</f>
        <v>1</v>
      </c>
    </row>
    <row r="12" spans="1:15" ht="15" x14ac:dyDescent="0.2">
      <c r="A12" s="59"/>
      <c r="B12" s="60" t="s">
        <v>53</v>
      </c>
      <c r="C12" s="61">
        <v>38.4</v>
      </c>
      <c r="D12" s="55">
        <f t="shared" si="0"/>
        <v>26</v>
      </c>
      <c r="E12" s="62">
        <v>13</v>
      </c>
      <c r="F12" s="61"/>
      <c r="G12" s="61">
        <v>9</v>
      </c>
      <c r="H12" s="63">
        <v>4</v>
      </c>
      <c r="I12" s="64"/>
      <c r="J12" s="61">
        <v>19</v>
      </c>
      <c r="K12" s="63">
        <v>7</v>
      </c>
      <c r="M12" s="2" t="b">
        <f t="shared" ref="M12:M66" si="2">IF((E12+F12+G12+H12)=(I12+J12+K12),TRUE,FALSE)</f>
        <v>1</v>
      </c>
    </row>
    <row r="13" spans="1:15" ht="15" x14ac:dyDescent="0.2">
      <c r="A13" s="59"/>
      <c r="B13" s="60" t="s">
        <v>55</v>
      </c>
      <c r="C13" s="61">
        <v>431.42</v>
      </c>
      <c r="D13" s="55">
        <f t="shared" si="0"/>
        <v>64.349999999999994</v>
      </c>
      <c r="E13" s="62">
        <v>2.6</v>
      </c>
      <c r="F13" s="61"/>
      <c r="G13" s="61">
        <v>61.75</v>
      </c>
      <c r="H13" s="63"/>
      <c r="I13" s="64">
        <v>2.6</v>
      </c>
      <c r="J13" s="61">
        <v>61.75</v>
      </c>
      <c r="K13" s="63"/>
      <c r="M13" s="2" t="b">
        <f t="shared" si="2"/>
        <v>1</v>
      </c>
    </row>
    <row r="14" spans="1:15" ht="15" x14ac:dyDescent="0.2">
      <c r="A14" s="52"/>
      <c r="B14" s="53" t="s">
        <v>56</v>
      </c>
      <c r="C14" s="54"/>
      <c r="D14" s="70">
        <f t="shared" si="0"/>
        <v>2</v>
      </c>
      <c r="E14" s="58">
        <v>2</v>
      </c>
      <c r="F14" s="54"/>
      <c r="G14" s="54"/>
      <c r="H14" s="57"/>
      <c r="I14" s="58"/>
      <c r="J14" s="54"/>
      <c r="K14" s="57">
        <v>2</v>
      </c>
      <c r="M14" s="2" t="b">
        <f t="shared" si="2"/>
        <v>1</v>
      </c>
    </row>
    <row r="15" spans="1:15" s="2" customFormat="1" ht="15" x14ac:dyDescent="0.2">
      <c r="A15" s="41">
        <v>2</v>
      </c>
      <c r="B15" s="46" t="s">
        <v>2</v>
      </c>
      <c r="C15" s="72">
        <f>SUM(C16:C20)</f>
        <v>89.699999999999989</v>
      </c>
      <c r="D15" s="73">
        <f t="shared" si="0"/>
        <v>217.95</v>
      </c>
      <c r="E15" s="74">
        <f t="shared" ref="E15:K15" si="3">SUM(E16:E20)</f>
        <v>92.45</v>
      </c>
      <c r="F15" s="72">
        <f t="shared" si="3"/>
        <v>0</v>
      </c>
      <c r="G15" s="72">
        <f t="shared" si="3"/>
        <v>125.5</v>
      </c>
      <c r="H15" s="75">
        <f t="shared" si="3"/>
        <v>0</v>
      </c>
      <c r="I15" s="76">
        <f t="shared" si="3"/>
        <v>15.75</v>
      </c>
      <c r="J15" s="72">
        <f t="shared" si="3"/>
        <v>168.2</v>
      </c>
      <c r="K15" s="75">
        <f t="shared" si="3"/>
        <v>34</v>
      </c>
      <c r="M15" s="2" t="b">
        <f t="shared" si="2"/>
        <v>1</v>
      </c>
    </row>
    <row r="16" spans="1:15" ht="15" x14ac:dyDescent="0.2">
      <c r="A16" s="59"/>
      <c r="B16" s="60" t="s">
        <v>50</v>
      </c>
      <c r="C16" s="77"/>
      <c r="D16" s="55">
        <f t="shared" si="0"/>
        <v>7</v>
      </c>
      <c r="E16" s="62">
        <v>7</v>
      </c>
      <c r="F16" s="61"/>
      <c r="G16" s="61"/>
      <c r="H16" s="63"/>
      <c r="I16" s="78"/>
      <c r="J16" s="61">
        <v>3</v>
      </c>
      <c r="K16" s="63">
        <v>4</v>
      </c>
      <c r="M16" s="2" t="b">
        <f t="shared" si="2"/>
        <v>1</v>
      </c>
    </row>
    <row r="17" spans="1:13" ht="15" x14ac:dyDescent="0.2">
      <c r="A17" s="59"/>
      <c r="B17" s="60" t="s">
        <v>51</v>
      </c>
      <c r="C17" s="77"/>
      <c r="D17" s="55">
        <f t="shared" si="0"/>
        <v>7</v>
      </c>
      <c r="E17" s="62">
        <v>7</v>
      </c>
      <c r="F17" s="61"/>
      <c r="G17" s="61"/>
      <c r="H17" s="63"/>
      <c r="I17" s="78"/>
      <c r="J17" s="61"/>
      <c r="K17" s="63">
        <v>7</v>
      </c>
      <c r="M17" s="2" t="b">
        <f t="shared" si="2"/>
        <v>1</v>
      </c>
    </row>
    <row r="18" spans="1:13" ht="15" x14ac:dyDescent="0.2">
      <c r="A18" s="59"/>
      <c r="B18" s="60" t="s">
        <v>53</v>
      </c>
      <c r="C18" s="61">
        <v>19.399999999999999</v>
      </c>
      <c r="D18" s="55">
        <f t="shared" si="0"/>
        <v>124.7</v>
      </c>
      <c r="E18" s="62">
        <v>63.7</v>
      </c>
      <c r="F18" s="61"/>
      <c r="G18" s="61">
        <v>61</v>
      </c>
      <c r="H18" s="63"/>
      <c r="I18" s="78">
        <v>8</v>
      </c>
      <c r="J18" s="61">
        <v>100.7</v>
      </c>
      <c r="K18" s="63">
        <v>16</v>
      </c>
      <c r="M18" s="2" t="b">
        <f t="shared" si="2"/>
        <v>1</v>
      </c>
    </row>
    <row r="19" spans="1:13" ht="15" x14ac:dyDescent="0.2">
      <c r="A19" s="59"/>
      <c r="B19" s="60" t="s">
        <v>55</v>
      </c>
      <c r="C19" s="61">
        <v>70.3</v>
      </c>
      <c r="D19" s="55">
        <f t="shared" si="0"/>
        <v>72.25</v>
      </c>
      <c r="E19" s="62">
        <v>7.75</v>
      </c>
      <c r="F19" s="61"/>
      <c r="G19" s="61">
        <v>64.5</v>
      </c>
      <c r="H19" s="63"/>
      <c r="I19" s="78">
        <v>7.75</v>
      </c>
      <c r="J19" s="61">
        <v>64.5</v>
      </c>
      <c r="K19" s="63"/>
      <c r="M19" s="2" t="b">
        <f t="shared" si="2"/>
        <v>1</v>
      </c>
    </row>
    <row r="20" spans="1:13" ht="15" x14ac:dyDescent="0.2">
      <c r="A20" s="65"/>
      <c r="B20" s="66" t="s">
        <v>56</v>
      </c>
      <c r="C20" s="67"/>
      <c r="D20" s="68">
        <f t="shared" si="0"/>
        <v>7</v>
      </c>
      <c r="E20" s="69">
        <v>7</v>
      </c>
      <c r="F20" s="67"/>
      <c r="G20" s="67"/>
      <c r="H20" s="70"/>
      <c r="I20" s="79"/>
      <c r="J20" s="67"/>
      <c r="K20" s="70">
        <v>7</v>
      </c>
      <c r="M20" s="2" t="b">
        <f t="shared" si="2"/>
        <v>1</v>
      </c>
    </row>
    <row r="21" spans="1:13" s="2" customFormat="1" ht="15" x14ac:dyDescent="0.2">
      <c r="A21" s="41">
        <v>3</v>
      </c>
      <c r="B21" s="46" t="s">
        <v>100</v>
      </c>
      <c r="C21" s="47">
        <f>SUM(C22)</f>
        <v>0</v>
      </c>
      <c r="D21" s="80">
        <f t="shared" si="0"/>
        <v>1</v>
      </c>
      <c r="E21" s="49">
        <f>SUM(E22)</f>
        <v>1</v>
      </c>
      <c r="F21" s="47">
        <f t="shared" ref="F21:K21" si="4">SUM(F22)</f>
        <v>0</v>
      </c>
      <c r="G21" s="47">
        <f t="shared" si="4"/>
        <v>0</v>
      </c>
      <c r="H21" s="50">
        <f t="shared" si="4"/>
        <v>0</v>
      </c>
      <c r="I21" s="76">
        <f t="shared" si="4"/>
        <v>0</v>
      </c>
      <c r="J21" s="47">
        <f t="shared" si="4"/>
        <v>1</v>
      </c>
      <c r="K21" s="50">
        <f t="shared" si="4"/>
        <v>0</v>
      </c>
      <c r="M21" s="2" t="b">
        <f t="shared" si="2"/>
        <v>1</v>
      </c>
    </row>
    <row r="22" spans="1:13" ht="15" x14ac:dyDescent="0.2">
      <c r="A22" s="65"/>
      <c r="B22" s="66" t="s">
        <v>52</v>
      </c>
      <c r="C22" s="67"/>
      <c r="D22" s="68">
        <f t="shared" si="0"/>
        <v>1</v>
      </c>
      <c r="E22" s="69">
        <v>1</v>
      </c>
      <c r="F22" s="67"/>
      <c r="G22" s="67"/>
      <c r="H22" s="70"/>
      <c r="I22" s="79"/>
      <c r="J22" s="67">
        <v>1</v>
      </c>
      <c r="K22" s="70"/>
      <c r="M22" s="2" t="b">
        <f t="shared" si="2"/>
        <v>1</v>
      </c>
    </row>
    <row r="23" spans="1:13" s="2" customFormat="1" ht="15" x14ac:dyDescent="0.2">
      <c r="A23" s="41">
        <v>4</v>
      </c>
      <c r="B23" s="46" t="s">
        <v>3</v>
      </c>
      <c r="C23" s="47">
        <f>SUM(C24:C26)</f>
        <v>0.1</v>
      </c>
      <c r="D23" s="80">
        <f>SUM(E23:H23)</f>
        <v>1.6</v>
      </c>
      <c r="E23" s="49">
        <f t="shared" ref="E23:K23" si="5">SUM(E24:E26)</f>
        <v>1.6</v>
      </c>
      <c r="F23" s="47">
        <f t="shared" si="5"/>
        <v>0</v>
      </c>
      <c r="G23" s="47">
        <f t="shared" si="5"/>
        <v>0</v>
      </c>
      <c r="H23" s="50">
        <f t="shared" si="5"/>
        <v>0</v>
      </c>
      <c r="I23" s="51">
        <f t="shared" si="5"/>
        <v>0.1</v>
      </c>
      <c r="J23" s="47">
        <f t="shared" si="5"/>
        <v>0</v>
      </c>
      <c r="K23" s="50">
        <f t="shared" si="5"/>
        <v>1.5</v>
      </c>
      <c r="M23" s="2" t="b">
        <f t="shared" si="2"/>
        <v>1</v>
      </c>
    </row>
    <row r="24" spans="1:13" ht="15" x14ac:dyDescent="0.2">
      <c r="A24" s="153"/>
      <c r="B24" s="53" t="s">
        <v>50</v>
      </c>
      <c r="C24" s="54"/>
      <c r="D24" s="86">
        <f>SUM(E24:H24)</f>
        <v>0.5</v>
      </c>
      <c r="E24" s="56">
        <v>0.5</v>
      </c>
      <c r="F24" s="54"/>
      <c r="G24" s="54"/>
      <c r="H24" s="57"/>
      <c r="I24" s="58"/>
      <c r="J24" s="54"/>
      <c r="K24" s="57">
        <v>0.5</v>
      </c>
      <c r="M24" s="2" t="b">
        <f t="shared" si="2"/>
        <v>1</v>
      </c>
    </row>
    <row r="25" spans="1:13" s="2" customFormat="1" ht="15" x14ac:dyDescent="0.2">
      <c r="A25" s="59"/>
      <c r="B25" s="60" t="s">
        <v>53</v>
      </c>
      <c r="C25" s="81"/>
      <c r="D25" s="55">
        <f>SUM(E25:H25)</f>
        <v>1</v>
      </c>
      <c r="E25" s="62">
        <v>1</v>
      </c>
      <c r="F25" s="81"/>
      <c r="G25" s="81"/>
      <c r="H25" s="82"/>
      <c r="I25" s="83"/>
      <c r="J25" s="61"/>
      <c r="K25" s="63">
        <v>1</v>
      </c>
      <c r="M25" s="2" t="b">
        <f t="shared" si="2"/>
        <v>1</v>
      </c>
    </row>
    <row r="26" spans="1:13" s="2" customFormat="1" ht="15" x14ac:dyDescent="0.2">
      <c r="A26" s="65"/>
      <c r="B26" s="66" t="s">
        <v>55</v>
      </c>
      <c r="C26" s="67">
        <v>0.1</v>
      </c>
      <c r="D26" s="68">
        <f>SUM(E26:H26)</f>
        <v>0.1</v>
      </c>
      <c r="E26" s="69">
        <v>0.1</v>
      </c>
      <c r="F26" s="67"/>
      <c r="G26" s="67"/>
      <c r="H26" s="70"/>
      <c r="I26" s="71">
        <v>0.1</v>
      </c>
      <c r="J26" s="67"/>
      <c r="K26" s="70"/>
      <c r="M26" s="2" t="b">
        <f t="shared" si="2"/>
        <v>1</v>
      </c>
    </row>
    <row r="27" spans="1:13" s="2" customFormat="1" ht="15" x14ac:dyDescent="0.2">
      <c r="A27" s="52">
        <v>5</v>
      </c>
      <c r="B27" s="144" t="s">
        <v>91</v>
      </c>
      <c r="C27" s="102">
        <f>SUM(C28)</f>
        <v>0</v>
      </c>
      <c r="D27" s="116">
        <f>SUM(D28:D29)</f>
        <v>0.5</v>
      </c>
      <c r="E27" s="117">
        <f t="shared" ref="E27:K27" si="6">SUM(E28:E29)</f>
        <v>0.5</v>
      </c>
      <c r="F27" s="102">
        <f t="shared" si="6"/>
        <v>0</v>
      </c>
      <c r="G27" s="102">
        <f t="shared" si="6"/>
        <v>0</v>
      </c>
      <c r="H27" s="100">
        <f t="shared" si="6"/>
        <v>0</v>
      </c>
      <c r="I27" s="155">
        <f t="shared" si="6"/>
        <v>0</v>
      </c>
      <c r="J27" s="102">
        <f t="shared" si="6"/>
        <v>0</v>
      </c>
      <c r="K27" s="100">
        <f t="shared" si="6"/>
        <v>0.5</v>
      </c>
      <c r="M27" s="2" t="b">
        <f t="shared" si="2"/>
        <v>1</v>
      </c>
    </row>
    <row r="28" spans="1:13" s="2" customFormat="1" ht="15" x14ac:dyDescent="0.2">
      <c r="A28" s="52"/>
      <c r="B28" s="53" t="s">
        <v>50</v>
      </c>
      <c r="C28" s="54"/>
      <c r="D28" s="86">
        <f>SUM(E28:H28)</f>
        <v>0.5</v>
      </c>
      <c r="E28" s="56">
        <v>0.5</v>
      </c>
      <c r="F28" s="54"/>
      <c r="G28" s="54"/>
      <c r="H28" s="57"/>
      <c r="I28" s="58"/>
      <c r="J28" s="54"/>
      <c r="K28" s="57">
        <v>0.5</v>
      </c>
      <c r="M28" s="2" t="b">
        <f t="shared" si="2"/>
        <v>1</v>
      </c>
    </row>
    <row r="29" spans="1:13" s="2" customFormat="1" ht="15" x14ac:dyDescent="0.2">
      <c r="A29" s="52"/>
      <c r="B29" s="53" t="s">
        <v>53</v>
      </c>
      <c r="C29" s="54"/>
      <c r="D29" s="86">
        <f>SUM(E29:H29)</f>
        <v>0</v>
      </c>
      <c r="E29" s="56"/>
      <c r="F29" s="54"/>
      <c r="G29" s="54"/>
      <c r="H29" s="57"/>
      <c r="I29" s="58"/>
      <c r="J29" s="54"/>
      <c r="K29" s="57"/>
      <c r="M29" s="2" t="b">
        <f t="shared" si="2"/>
        <v>1</v>
      </c>
    </row>
    <row r="30" spans="1:13" s="2" customFormat="1" ht="15" x14ac:dyDescent="0.2">
      <c r="A30" s="41">
        <v>6</v>
      </c>
      <c r="B30" s="46" t="s">
        <v>86</v>
      </c>
      <c r="C30" s="47">
        <f>SUM(C32:C32)</f>
        <v>0</v>
      </c>
      <c r="D30" s="50">
        <f>SUM(D31:D32)</f>
        <v>8.5</v>
      </c>
      <c r="E30" s="49">
        <f t="shared" ref="E30:K30" si="7">SUM(E31:E32)</f>
        <v>8.5</v>
      </c>
      <c r="F30" s="47">
        <f t="shared" si="7"/>
        <v>0</v>
      </c>
      <c r="G30" s="47">
        <f t="shared" si="7"/>
        <v>0</v>
      </c>
      <c r="H30" s="50">
        <f t="shared" si="7"/>
        <v>0</v>
      </c>
      <c r="I30" s="51">
        <f t="shared" si="7"/>
        <v>0</v>
      </c>
      <c r="J30" s="47">
        <f t="shared" si="7"/>
        <v>0.5</v>
      </c>
      <c r="K30" s="50">
        <f t="shared" si="7"/>
        <v>8</v>
      </c>
      <c r="M30" s="2" t="b">
        <f t="shared" si="2"/>
        <v>1</v>
      </c>
    </row>
    <row r="31" spans="1:13" ht="15" x14ac:dyDescent="0.2">
      <c r="A31" s="84"/>
      <c r="B31" s="85" t="s">
        <v>50</v>
      </c>
      <c r="C31" s="88"/>
      <c r="D31" s="101">
        <f>SUM(E31:H31)</f>
        <v>1</v>
      </c>
      <c r="E31" s="87">
        <v>1</v>
      </c>
      <c r="F31" s="88"/>
      <c r="G31" s="88"/>
      <c r="H31" s="89"/>
      <c r="I31" s="90"/>
      <c r="J31" s="88"/>
      <c r="K31" s="89">
        <v>1</v>
      </c>
      <c r="M31" s="2" t="b">
        <f t="shared" si="2"/>
        <v>1</v>
      </c>
    </row>
    <row r="32" spans="1:13" ht="15" x14ac:dyDescent="0.2">
      <c r="A32" s="91"/>
      <c r="B32" s="92" t="s">
        <v>53</v>
      </c>
      <c r="C32" s="93"/>
      <c r="D32" s="94">
        <f>SUM(E32:H32)</f>
        <v>7.5</v>
      </c>
      <c r="E32" s="95">
        <v>7.5</v>
      </c>
      <c r="F32" s="93"/>
      <c r="G32" s="93"/>
      <c r="H32" s="96"/>
      <c r="I32" s="97"/>
      <c r="J32" s="93">
        <v>0.5</v>
      </c>
      <c r="K32" s="96">
        <v>7</v>
      </c>
      <c r="M32" s="2" t="b">
        <f t="shared" si="2"/>
        <v>1</v>
      </c>
    </row>
    <row r="33" spans="1:13" s="2" customFormat="1" ht="15" x14ac:dyDescent="0.2">
      <c r="A33" s="41">
        <v>7</v>
      </c>
      <c r="B33" s="46" t="s">
        <v>4</v>
      </c>
      <c r="C33" s="47">
        <f>SUM(C34:C36)</f>
        <v>0</v>
      </c>
      <c r="D33" s="80">
        <f>SUM(E33:H33)</f>
        <v>47.5</v>
      </c>
      <c r="E33" s="49">
        <f t="shared" ref="E33:K33" si="8">SUM(E34:E36)</f>
        <v>47.5</v>
      </c>
      <c r="F33" s="47">
        <f t="shared" si="8"/>
        <v>0</v>
      </c>
      <c r="G33" s="47">
        <f t="shared" si="8"/>
        <v>0</v>
      </c>
      <c r="H33" s="50">
        <f t="shared" si="8"/>
        <v>0</v>
      </c>
      <c r="I33" s="51">
        <f t="shared" si="8"/>
        <v>0</v>
      </c>
      <c r="J33" s="47">
        <f t="shared" si="8"/>
        <v>12.5</v>
      </c>
      <c r="K33" s="50">
        <f t="shared" si="8"/>
        <v>35</v>
      </c>
      <c r="M33" s="2" t="b">
        <f t="shared" si="2"/>
        <v>1</v>
      </c>
    </row>
    <row r="34" spans="1:13" ht="15" x14ac:dyDescent="0.2">
      <c r="A34" s="59"/>
      <c r="B34" s="60" t="s">
        <v>53</v>
      </c>
      <c r="C34" s="61"/>
      <c r="D34" s="55">
        <f>SUM(E34:H34)</f>
        <v>13.5</v>
      </c>
      <c r="E34" s="62">
        <v>13.5</v>
      </c>
      <c r="F34" s="61"/>
      <c r="G34" s="61"/>
      <c r="H34" s="63"/>
      <c r="I34" s="64"/>
      <c r="J34" s="61">
        <v>12.5</v>
      </c>
      <c r="K34" s="63">
        <v>1</v>
      </c>
      <c r="M34" s="2" t="b">
        <f t="shared" si="2"/>
        <v>1</v>
      </c>
    </row>
    <row r="35" spans="1:13" ht="15" x14ac:dyDescent="0.2">
      <c r="A35" s="91"/>
      <c r="B35" s="98" t="s">
        <v>55</v>
      </c>
      <c r="C35" s="93"/>
      <c r="D35" s="55">
        <f>SUM(E35:H35)</f>
        <v>11</v>
      </c>
      <c r="E35" s="95">
        <v>11</v>
      </c>
      <c r="F35" s="93"/>
      <c r="G35" s="93"/>
      <c r="H35" s="96"/>
      <c r="I35" s="97"/>
      <c r="J35" s="93"/>
      <c r="K35" s="96">
        <v>11</v>
      </c>
      <c r="M35" s="2" t="b">
        <f t="shared" si="2"/>
        <v>1</v>
      </c>
    </row>
    <row r="36" spans="1:13" ht="15" x14ac:dyDescent="0.2">
      <c r="A36" s="65"/>
      <c r="B36" s="66" t="s">
        <v>56</v>
      </c>
      <c r="C36" s="67"/>
      <c r="D36" s="68">
        <f t="shared" ref="D36:D62" si="9">SUM(E36:H36)</f>
        <v>23</v>
      </c>
      <c r="E36" s="69">
        <v>23</v>
      </c>
      <c r="F36" s="67"/>
      <c r="G36" s="67"/>
      <c r="H36" s="70"/>
      <c r="I36" s="71"/>
      <c r="J36" s="67"/>
      <c r="K36" s="70">
        <v>23</v>
      </c>
      <c r="M36" s="2" t="b">
        <f t="shared" si="2"/>
        <v>1</v>
      </c>
    </row>
    <row r="37" spans="1:13" s="2" customFormat="1" ht="15" x14ac:dyDescent="0.2">
      <c r="A37" s="41">
        <v>8</v>
      </c>
      <c r="B37" s="46" t="s">
        <v>5</v>
      </c>
      <c r="C37" s="47">
        <f>SUM(C38:C38)</f>
        <v>0</v>
      </c>
      <c r="D37" s="80">
        <f t="shared" si="9"/>
        <v>1.5</v>
      </c>
      <c r="E37" s="49">
        <f t="shared" ref="E37:K37" si="10">SUM(E38:E38)</f>
        <v>1.5</v>
      </c>
      <c r="F37" s="47">
        <f t="shared" si="10"/>
        <v>0</v>
      </c>
      <c r="G37" s="47">
        <f t="shared" si="10"/>
        <v>0</v>
      </c>
      <c r="H37" s="50">
        <f t="shared" si="10"/>
        <v>0</v>
      </c>
      <c r="I37" s="51">
        <f t="shared" si="10"/>
        <v>0</v>
      </c>
      <c r="J37" s="47">
        <f t="shared" si="10"/>
        <v>0.5</v>
      </c>
      <c r="K37" s="50">
        <f t="shared" si="10"/>
        <v>1</v>
      </c>
      <c r="M37" s="2" t="b">
        <f t="shared" si="2"/>
        <v>1</v>
      </c>
    </row>
    <row r="38" spans="1:13" ht="15" x14ac:dyDescent="0.2">
      <c r="A38" s="59"/>
      <c r="B38" s="60" t="s">
        <v>53</v>
      </c>
      <c r="C38" s="61"/>
      <c r="D38" s="55">
        <f t="shared" si="9"/>
        <v>1.5</v>
      </c>
      <c r="E38" s="62">
        <v>1.5</v>
      </c>
      <c r="F38" s="61"/>
      <c r="G38" s="61"/>
      <c r="H38" s="63"/>
      <c r="I38" s="64"/>
      <c r="J38" s="61">
        <v>0.5</v>
      </c>
      <c r="K38" s="63">
        <v>1</v>
      </c>
      <c r="M38" s="2" t="b">
        <f t="shared" si="2"/>
        <v>1</v>
      </c>
    </row>
    <row r="39" spans="1:13" s="2" customFormat="1" ht="15" x14ac:dyDescent="0.2">
      <c r="A39" s="41">
        <v>9</v>
      </c>
      <c r="B39" s="46" t="s">
        <v>6</v>
      </c>
      <c r="C39" s="47">
        <f>SUM(C41:C41)</f>
        <v>0</v>
      </c>
      <c r="D39" s="80">
        <f>SUM(E39:H39)</f>
        <v>1.8</v>
      </c>
      <c r="E39" s="49">
        <f>SUM(E40:E42)</f>
        <v>1.8</v>
      </c>
      <c r="F39" s="47">
        <f t="shared" ref="F39:K39" si="11">SUM(F40:F42)</f>
        <v>0</v>
      </c>
      <c r="G39" s="47">
        <f t="shared" si="11"/>
        <v>0</v>
      </c>
      <c r="H39" s="50">
        <f t="shared" si="11"/>
        <v>0</v>
      </c>
      <c r="I39" s="51">
        <f t="shared" si="11"/>
        <v>0</v>
      </c>
      <c r="J39" s="47">
        <f t="shared" si="11"/>
        <v>1.7</v>
      </c>
      <c r="K39" s="50">
        <f t="shared" si="11"/>
        <v>0.1</v>
      </c>
      <c r="M39" s="2" t="b">
        <f t="shared" si="2"/>
        <v>1</v>
      </c>
    </row>
    <row r="40" spans="1:13" ht="15" x14ac:dyDescent="0.2">
      <c r="A40" s="52"/>
      <c r="B40" s="53" t="s">
        <v>50</v>
      </c>
      <c r="C40" s="54"/>
      <c r="D40" s="86">
        <f t="shared" si="9"/>
        <v>0.1</v>
      </c>
      <c r="E40" s="56">
        <v>0.1</v>
      </c>
      <c r="F40" s="54"/>
      <c r="G40" s="54"/>
      <c r="H40" s="57"/>
      <c r="I40" s="58"/>
      <c r="J40" s="54"/>
      <c r="K40" s="57">
        <v>0.1</v>
      </c>
      <c r="M40" s="2" t="b">
        <f t="shared" si="2"/>
        <v>1</v>
      </c>
    </row>
    <row r="41" spans="1:13" ht="15" x14ac:dyDescent="0.2">
      <c r="A41" s="59"/>
      <c r="B41" s="60" t="s">
        <v>53</v>
      </c>
      <c r="C41" s="61"/>
      <c r="D41" s="55">
        <f t="shared" si="9"/>
        <v>1.5</v>
      </c>
      <c r="E41" s="62">
        <v>1.5</v>
      </c>
      <c r="F41" s="61"/>
      <c r="G41" s="61"/>
      <c r="H41" s="63"/>
      <c r="I41" s="64"/>
      <c r="J41" s="61">
        <v>1.5</v>
      </c>
      <c r="K41" s="63"/>
      <c r="M41" s="2" t="b">
        <f t="shared" si="2"/>
        <v>1</v>
      </c>
    </row>
    <row r="42" spans="1:13" ht="15" x14ac:dyDescent="0.2">
      <c r="A42" s="52"/>
      <c r="B42" s="53" t="s">
        <v>55</v>
      </c>
      <c r="C42" s="54"/>
      <c r="D42" s="55">
        <f t="shared" si="9"/>
        <v>0.2</v>
      </c>
      <c r="E42" s="56">
        <v>0.2</v>
      </c>
      <c r="F42" s="54"/>
      <c r="G42" s="54"/>
      <c r="H42" s="57"/>
      <c r="I42" s="58"/>
      <c r="J42" s="54">
        <v>0.2</v>
      </c>
      <c r="K42" s="57"/>
      <c r="M42" s="2" t="b">
        <f t="shared" si="2"/>
        <v>1</v>
      </c>
    </row>
    <row r="43" spans="1:13" ht="15" x14ac:dyDescent="0.2">
      <c r="A43" s="41">
        <v>10</v>
      </c>
      <c r="B43" s="46" t="s">
        <v>7</v>
      </c>
      <c r="C43" s="47">
        <f>SUM(C44:C44)</f>
        <v>0</v>
      </c>
      <c r="D43" s="80">
        <f t="shared" si="9"/>
        <v>0.8</v>
      </c>
      <c r="E43" s="49">
        <f t="shared" ref="E43:K43" si="12">SUM(E44:E44)</f>
        <v>0.8</v>
      </c>
      <c r="F43" s="47">
        <f t="shared" si="12"/>
        <v>0</v>
      </c>
      <c r="G43" s="47">
        <f t="shared" si="12"/>
        <v>0</v>
      </c>
      <c r="H43" s="50">
        <f t="shared" si="12"/>
        <v>0</v>
      </c>
      <c r="I43" s="51">
        <f t="shared" si="12"/>
        <v>0</v>
      </c>
      <c r="J43" s="47">
        <f t="shared" si="12"/>
        <v>0.8</v>
      </c>
      <c r="K43" s="50">
        <f t="shared" si="12"/>
        <v>0</v>
      </c>
      <c r="M43" s="2" t="b">
        <f t="shared" si="2"/>
        <v>1</v>
      </c>
    </row>
    <row r="44" spans="1:13" ht="15" x14ac:dyDescent="0.2">
      <c r="A44" s="91"/>
      <c r="B44" s="98" t="s">
        <v>53</v>
      </c>
      <c r="C44" s="93"/>
      <c r="D44" s="94">
        <f>SUM(E44:H44)</f>
        <v>0.8</v>
      </c>
      <c r="E44" s="95">
        <v>0.8</v>
      </c>
      <c r="F44" s="93"/>
      <c r="G44" s="93"/>
      <c r="H44" s="96"/>
      <c r="I44" s="97"/>
      <c r="J44" s="93">
        <v>0.8</v>
      </c>
      <c r="K44" s="96"/>
      <c r="M44" s="2" t="b">
        <f t="shared" si="2"/>
        <v>1</v>
      </c>
    </row>
    <row r="45" spans="1:13" ht="15" x14ac:dyDescent="0.2">
      <c r="A45" s="41">
        <v>11</v>
      </c>
      <c r="B45" s="46" t="s">
        <v>93</v>
      </c>
      <c r="C45" s="47">
        <f>SUM(C46:C47)</f>
        <v>0</v>
      </c>
      <c r="D45" s="80">
        <f>SUM(E45:H45)</f>
        <v>0.1</v>
      </c>
      <c r="E45" s="49">
        <f>SUM(E46)</f>
        <v>0.1</v>
      </c>
      <c r="F45" s="47">
        <f t="shared" ref="F45:K45" si="13">SUM(F46)</f>
        <v>0</v>
      </c>
      <c r="G45" s="47">
        <f t="shared" si="13"/>
        <v>0</v>
      </c>
      <c r="H45" s="50">
        <f t="shared" si="13"/>
        <v>0</v>
      </c>
      <c r="I45" s="51">
        <f t="shared" si="13"/>
        <v>0</v>
      </c>
      <c r="J45" s="47">
        <f t="shared" si="13"/>
        <v>0.1</v>
      </c>
      <c r="K45" s="50">
        <f t="shared" si="13"/>
        <v>0</v>
      </c>
      <c r="M45" s="2" t="b">
        <f t="shared" si="2"/>
        <v>1</v>
      </c>
    </row>
    <row r="46" spans="1:13" ht="15" x14ac:dyDescent="0.2">
      <c r="A46" s="59"/>
      <c r="B46" s="60" t="s">
        <v>53</v>
      </c>
      <c r="C46" s="61"/>
      <c r="D46" s="55">
        <f>SUM(E46:H46)</f>
        <v>0.1</v>
      </c>
      <c r="E46" s="62">
        <v>0.1</v>
      </c>
      <c r="F46" s="61"/>
      <c r="G46" s="61"/>
      <c r="H46" s="63"/>
      <c r="I46" s="64"/>
      <c r="J46" s="61">
        <v>0.1</v>
      </c>
      <c r="K46" s="63"/>
      <c r="M46" s="2" t="b">
        <f t="shared" si="2"/>
        <v>1</v>
      </c>
    </row>
    <row r="47" spans="1:13" ht="15" x14ac:dyDescent="0.2">
      <c r="A47" s="41">
        <v>12</v>
      </c>
      <c r="B47" s="46" t="s">
        <v>8</v>
      </c>
      <c r="C47" s="47">
        <f>SUM(C49:C49)</f>
        <v>0</v>
      </c>
      <c r="D47" s="80">
        <f t="shared" si="9"/>
        <v>0.6</v>
      </c>
      <c r="E47" s="49">
        <f>SUM(E48:E49)</f>
        <v>0.6</v>
      </c>
      <c r="F47" s="47">
        <f t="shared" ref="F47:K47" si="14">SUM(F48:F49)</f>
        <v>0</v>
      </c>
      <c r="G47" s="47">
        <f t="shared" si="14"/>
        <v>0</v>
      </c>
      <c r="H47" s="50">
        <f t="shared" si="14"/>
        <v>0</v>
      </c>
      <c r="I47" s="51">
        <f t="shared" si="14"/>
        <v>0</v>
      </c>
      <c r="J47" s="47">
        <f t="shared" si="14"/>
        <v>0.5</v>
      </c>
      <c r="K47" s="50">
        <f t="shared" si="14"/>
        <v>0.1</v>
      </c>
      <c r="M47" s="2" t="b">
        <f t="shared" si="2"/>
        <v>1</v>
      </c>
    </row>
    <row r="48" spans="1:13" ht="15" x14ac:dyDescent="0.2">
      <c r="A48" s="84"/>
      <c r="B48" s="85" t="s">
        <v>50</v>
      </c>
      <c r="C48" s="88"/>
      <c r="D48" s="101">
        <f t="shared" si="9"/>
        <v>0.1</v>
      </c>
      <c r="E48" s="87">
        <v>0.1</v>
      </c>
      <c r="F48" s="88"/>
      <c r="G48" s="88"/>
      <c r="H48" s="89"/>
      <c r="I48" s="90"/>
      <c r="J48" s="88"/>
      <c r="K48" s="89">
        <v>0.1</v>
      </c>
      <c r="M48" s="2" t="b">
        <f t="shared" si="2"/>
        <v>1</v>
      </c>
    </row>
    <row r="49" spans="1:13" ht="15" x14ac:dyDescent="0.2">
      <c r="A49" s="91"/>
      <c r="B49" s="98" t="s">
        <v>53</v>
      </c>
      <c r="C49" s="93"/>
      <c r="D49" s="94">
        <f t="shared" si="9"/>
        <v>0.5</v>
      </c>
      <c r="E49" s="95">
        <v>0.5</v>
      </c>
      <c r="F49" s="93"/>
      <c r="G49" s="93"/>
      <c r="H49" s="96"/>
      <c r="I49" s="97"/>
      <c r="J49" s="93">
        <v>0.5</v>
      </c>
      <c r="K49" s="96"/>
      <c r="M49" s="2" t="b">
        <f t="shared" si="2"/>
        <v>1</v>
      </c>
    </row>
    <row r="50" spans="1:13" ht="15" x14ac:dyDescent="0.2">
      <c r="A50" s="41">
        <v>13</v>
      </c>
      <c r="B50" s="46" t="s">
        <v>9</v>
      </c>
      <c r="C50" s="47">
        <f>SUM(C51:C53)</f>
        <v>179.15</v>
      </c>
      <c r="D50" s="80">
        <f t="shared" si="9"/>
        <v>25.5</v>
      </c>
      <c r="E50" s="49">
        <f t="shared" ref="E50:K50" si="15">SUM(E51:E53)</f>
        <v>5</v>
      </c>
      <c r="F50" s="47">
        <f t="shared" si="15"/>
        <v>0</v>
      </c>
      <c r="G50" s="47">
        <f t="shared" si="15"/>
        <v>14.5</v>
      </c>
      <c r="H50" s="50">
        <f t="shared" si="15"/>
        <v>6</v>
      </c>
      <c r="I50" s="51">
        <f t="shared" si="15"/>
        <v>1.8</v>
      </c>
      <c r="J50" s="47">
        <f t="shared" si="15"/>
        <v>22.2</v>
      </c>
      <c r="K50" s="50">
        <f t="shared" si="15"/>
        <v>1.5</v>
      </c>
      <c r="M50" s="2" t="b">
        <f t="shared" si="2"/>
        <v>1</v>
      </c>
    </row>
    <row r="51" spans="1:13" ht="15" x14ac:dyDescent="0.2">
      <c r="A51" s="52"/>
      <c r="B51" s="53" t="s">
        <v>50</v>
      </c>
      <c r="C51" s="54"/>
      <c r="D51" s="86">
        <f>SUM(E51:H51)</f>
        <v>1.5</v>
      </c>
      <c r="E51" s="56">
        <v>1.5</v>
      </c>
      <c r="F51" s="54"/>
      <c r="G51" s="54"/>
      <c r="H51" s="57"/>
      <c r="I51" s="58"/>
      <c r="J51" s="54"/>
      <c r="K51" s="57">
        <v>1.5</v>
      </c>
      <c r="M51" s="2" t="b">
        <f t="shared" si="2"/>
        <v>1</v>
      </c>
    </row>
    <row r="52" spans="1:13" ht="15" x14ac:dyDescent="0.2">
      <c r="A52" s="59"/>
      <c r="B52" s="60" t="s">
        <v>53</v>
      </c>
      <c r="C52" s="61">
        <v>33.5</v>
      </c>
      <c r="D52" s="55">
        <f t="shared" si="9"/>
        <v>7.7</v>
      </c>
      <c r="E52" s="62">
        <v>1.7</v>
      </c>
      <c r="F52" s="61"/>
      <c r="G52" s="61"/>
      <c r="H52" s="63">
        <v>6</v>
      </c>
      <c r="I52" s="64"/>
      <c r="J52" s="61">
        <v>7.7</v>
      </c>
      <c r="K52" s="63"/>
      <c r="M52" s="2" t="b">
        <f t="shared" si="2"/>
        <v>1</v>
      </c>
    </row>
    <row r="53" spans="1:13" ht="15" x14ac:dyDescent="0.2">
      <c r="A53" s="65"/>
      <c r="B53" s="66" t="s">
        <v>55</v>
      </c>
      <c r="C53" s="67">
        <v>145.65</v>
      </c>
      <c r="D53" s="68">
        <f t="shared" si="9"/>
        <v>16.3</v>
      </c>
      <c r="E53" s="69">
        <v>1.8</v>
      </c>
      <c r="F53" s="67"/>
      <c r="G53" s="67">
        <v>14.5</v>
      </c>
      <c r="H53" s="70"/>
      <c r="I53" s="71">
        <v>1.8</v>
      </c>
      <c r="J53" s="67">
        <v>14.5</v>
      </c>
      <c r="K53" s="70"/>
      <c r="M53" s="2" t="b">
        <f t="shared" si="2"/>
        <v>1</v>
      </c>
    </row>
    <row r="54" spans="1:13" s="2" customFormat="1" ht="15" x14ac:dyDescent="0.2">
      <c r="A54" s="41">
        <v>14</v>
      </c>
      <c r="B54" s="46" t="s">
        <v>10</v>
      </c>
      <c r="C54" s="47">
        <f>SUM(C56:C56)</f>
        <v>0</v>
      </c>
      <c r="D54" s="80">
        <f>SUM(E54:H54)</f>
        <v>0.7</v>
      </c>
      <c r="E54" s="49">
        <f>SUM(E55:E56)</f>
        <v>0.7</v>
      </c>
      <c r="F54" s="47">
        <f t="shared" ref="F54:K54" si="16">SUM(F55:F56)</f>
        <v>0</v>
      </c>
      <c r="G54" s="47">
        <f t="shared" si="16"/>
        <v>0</v>
      </c>
      <c r="H54" s="50">
        <f t="shared" si="16"/>
        <v>0</v>
      </c>
      <c r="I54" s="51">
        <f t="shared" si="16"/>
        <v>0</v>
      </c>
      <c r="J54" s="47">
        <f t="shared" si="16"/>
        <v>0.5</v>
      </c>
      <c r="K54" s="50">
        <f t="shared" si="16"/>
        <v>0.2</v>
      </c>
      <c r="M54" s="2" t="b">
        <f t="shared" si="2"/>
        <v>1</v>
      </c>
    </row>
    <row r="55" spans="1:13" ht="15" x14ac:dyDescent="0.2">
      <c r="A55" s="52"/>
      <c r="B55" s="53" t="s">
        <v>50</v>
      </c>
      <c r="C55" s="54"/>
      <c r="D55" s="86">
        <f>SUM(E55:H55)</f>
        <v>0.2</v>
      </c>
      <c r="E55" s="56">
        <v>0.2</v>
      </c>
      <c r="F55" s="54"/>
      <c r="G55" s="54"/>
      <c r="H55" s="57"/>
      <c r="I55" s="58"/>
      <c r="J55" s="54"/>
      <c r="K55" s="57">
        <v>0.2</v>
      </c>
      <c r="M55" s="2" t="b">
        <f t="shared" si="2"/>
        <v>1</v>
      </c>
    </row>
    <row r="56" spans="1:13" ht="15" x14ac:dyDescent="0.2">
      <c r="A56" s="59"/>
      <c r="B56" s="60" t="s">
        <v>53</v>
      </c>
      <c r="C56" s="61"/>
      <c r="D56" s="55">
        <f>SUM(E56:H56)</f>
        <v>0.5</v>
      </c>
      <c r="E56" s="62">
        <v>0.5</v>
      </c>
      <c r="F56" s="61"/>
      <c r="G56" s="61"/>
      <c r="H56" s="63"/>
      <c r="I56" s="64"/>
      <c r="J56" s="61">
        <v>0.5</v>
      </c>
      <c r="K56" s="63"/>
      <c r="M56" s="2" t="b">
        <f t="shared" si="2"/>
        <v>1</v>
      </c>
    </row>
    <row r="57" spans="1:13" ht="15" x14ac:dyDescent="0.2">
      <c r="A57" s="41">
        <v>15</v>
      </c>
      <c r="B57" s="46" t="s">
        <v>60</v>
      </c>
      <c r="C57" s="47">
        <f>SUM(C58)</f>
        <v>0</v>
      </c>
      <c r="D57" s="80">
        <f t="shared" si="9"/>
        <v>0.1</v>
      </c>
      <c r="E57" s="49">
        <f t="shared" ref="E57:K57" si="17">SUM(E58)</f>
        <v>0.1</v>
      </c>
      <c r="F57" s="47">
        <f t="shared" si="17"/>
        <v>0</v>
      </c>
      <c r="G57" s="47">
        <f t="shared" si="17"/>
        <v>0</v>
      </c>
      <c r="H57" s="50">
        <f t="shared" si="17"/>
        <v>0</v>
      </c>
      <c r="I57" s="51">
        <f t="shared" si="17"/>
        <v>0</v>
      </c>
      <c r="J57" s="47">
        <f t="shared" si="17"/>
        <v>0.1</v>
      </c>
      <c r="K57" s="50">
        <f t="shared" si="17"/>
        <v>0</v>
      </c>
      <c r="M57" s="2" t="b">
        <f t="shared" si="2"/>
        <v>1</v>
      </c>
    </row>
    <row r="58" spans="1:13" ht="15" x14ac:dyDescent="0.2">
      <c r="A58" s="65"/>
      <c r="B58" s="66" t="s">
        <v>55</v>
      </c>
      <c r="C58" s="67"/>
      <c r="D58" s="68">
        <f>SUM(E58:H58)</f>
        <v>0.1</v>
      </c>
      <c r="E58" s="69">
        <v>0.1</v>
      </c>
      <c r="F58" s="67"/>
      <c r="G58" s="67"/>
      <c r="H58" s="70"/>
      <c r="I58" s="71"/>
      <c r="J58" s="67">
        <v>0.1</v>
      </c>
      <c r="K58" s="70"/>
      <c r="M58" s="2" t="b">
        <f t="shared" si="2"/>
        <v>1</v>
      </c>
    </row>
    <row r="59" spans="1:13" ht="15" x14ac:dyDescent="0.2">
      <c r="A59" s="41">
        <v>16</v>
      </c>
      <c r="B59" s="46" t="s">
        <v>61</v>
      </c>
      <c r="C59" s="47">
        <f>SUM(C60:C62)</f>
        <v>0</v>
      </c>
      <c r="D59" s="50">
        <f>SUM(E59:H59)</f>
        <v>3.4</v>
      </c>
      <c r="E59" s="51">
        <f t="shared" ref="E59:K59" si="18">SUM(E60:E62)</f>
        <v>3.4</v>
      </c>
      <c r="F59" s="47">
        <f t="shared" si="18"/>
        <v>0</v>
      </c>
      <c r="G59" s="47">
        <f t="shared" si="18"/>
        <v>0</v>
      </c>
      <c r="H59" s="50">
        <f t="shared" si="18"/>
        <v>0</v>
      </c>
      <c r="I59" s="51">
        <f t="shared" si="18"/>
        <v>0</v>
      </c>
      <c r="J59" s="47">
        <f t="shared" si="18"/>
        <v>1.4000000000000001</v>
      </c>
      <c r="K59" s="50">
        <f t="shared" si="18"/>
        <v>2</v>
      </c>
      <c r="M59" s="2" t="b">
        <f t="shared" si="2"/>
        <v>1</v>
      </c>
    </row>
    <row r="60" spans="1:13" ht="15" x14ac:dyDescent="0.2">
      <c r="A60" s="52"/>
      <c r="B60" s="53" t="s">
        <v>51</v>
      </c>
      <c r="C60" s="54"/>
      <c r="D60" s="63">
        <f t="shared" si="9"/>
        <v>2</v>
      </c>
      <c r="E60" s="58">
        <v>2</v>
      </c>
      <c r="F60" s="54"/>
      <c r="G60" s="54"/>
      <c r="H60" s="57"/>
      <c r="I60" s="58"/>
      <c r="J60" s="54"/>
      <c r="K60" s="57">
        <v>2</v>
      </c>
      <c r="M60" s="2" t="b">
        <f t="shared" si="2"/>
        <v>1</v>
      </c>
    </row>
    <row r="61" spans="1:13" ht="15" x14ac:dyDescent="0.2">
      <c r="A61" s="59"/>
      <c r="B61" s="60" t="s">
        <v>53</v>
      </c>
      <c r="C61" s="61"/>
      <c r="D61" s="57">
        <f t="shared" si="9"/>
        <v>1.3</v>
      </c>
      <c r="E61" s="64">
        <v>1.3</v>
      </c>
      <c r="F61" s="61"/>
      <c r="G61" s="61"/>
      <c r="H61" s="63"/>
      <c r="I61" s="64"/>
      <c r="J61" s="61">
        <v>1.3</v>
      </c>
      <c r="K61" s="63"/>
      <c r="M61" s="2" t="b">
        <f t="shared" si="2"/>
        <v>1</v>
      </c>
    </row>
    <row r="62" spans="1:13" ht="15.75" thickBot="1" x14ac:dyDescent="0.25">
      <c r="A62" s="91"/>
      <c r="B62" s="98" t="s">
        <v>55</v>
      </c>
      <c r="C62" s="93"/>
      <c r="D62" s="57">
        <f t="shared" si="9"/>
        <v>0.1</v>
      </c>
      <c r="E62" s="97">
        <v>0.1</v>
      </c>
      <c r="F62" s="93"/>
      <c r="G62" s="93"/>
      <c r="H62" s="96"/>
      <c r="I62" s="97"/>
      <c r="J62" s="93">
        <v>0.1</v>
      </c>
      <c r="K62" s="96"/>
      <c r="M62" s="2"/>
    </row>
    <row r="63" spans="1:13" s="11" customFormat="1" ht="15.75" thickBot="1" x14ac:dyDescent="0.25">
      <c r="A63" s="219" t="s">
        <v>75</v>
      </c>
      <c r="B63" s="220"/>
      <c r="C63" s="174">
        <f>C11+C15+C23+C30+C33+C37+C39+C43+C47+C50+C54+C57+C59+C27+C45+C21</f>
        <v>738.77</v>
      </c>
      <c r="D63" s="175">
        <f t="shared" ref="D63:K63" si="19">D11+D15+D23+D30+D33+D37+D39+D43+D47+D50+D54+D57+D59+D27+D45+D21</f>
        <v>403.90000000000003</v>
      </c>
      <c r="E63" s="176">
        <f t="shared" si="19"/>
        <v>183.15</v>
      </c>
      <c r="F63" s="174">
        <f t="shared" si="19"/>
        <v>0</v>
      </c>
      <c r="G63" s="174">
        <f t="shared" si="19"/>
        <v>210.75</v>
      </c>
      <c r="H63" s="177">
        <f t="shared" si="19"/>
        <v>10</v>
      </c>
      <c r="I63" s="178">
        <f t="shared" si="19"/>
        <v>20.250000000000004</v>
      </c>
      <c r="J63" s="174">
        <f t="shared" si="19"/>
        <v>290.75</v>
      </c>
      <c r="K63" s="177">
        <f t="shared" si="19"/>
        <v>92.899999999999991</v>
      </c>
      <c r="M63" s="2" t="b">
        <f t="shared" si="2"/>
        <v>1</v>
      </c>
    </row>
    <row r="64" spans="1:13" ht="15" x14ac:dyDescent="0.2">
      <c r="A64" s="165"/>
      <c r="B64" s="166" t="s">
        <v>50</v>
      </c>
      <c r="C64" s="167">
        <f>C16+C51+C28+C40+C48+C55+C31+C24</f>
        <v>0</v>
      </c>
      <c r="D64" s="168">
        <f t="shared" ref="D64:K64" si="20">D16+D51+D28+D40+D48+D55+D31+D24</f>
        <v>10.899999999999999</v>
      </c>
      <c r="E64" s="169">
        <f t="shared" si="20"/>
        <v>10.899999999999999</v>
      </c>
      <c r="F64" s="170">
        <f t="shared" si="20"/>
        <v>0</v>
      </c>
      <c r="G64" s="170">
        <f t="shared" si="20"/>
        <v>0</v>
      </c>
      <c r="H64" s="171">
        <f t="shared" si="20"/>
        <v>0</v>
      </c>
      <c r="I64" s="172">
        <f t="shared" si="20"/>
        <v>0</v>
      </c>
      <c r="J64" s="167">
        <f t="shared" si="20"/>
        <v>3</v>
      </c>
      <c r="K64" s="173">
        <f t="shared" si="20"/>
        <v>7.8999999999999995</v>
      </c>
      <c r="M64" s="2" t="b">
        <f t="shared" si="2"/>
        <v>1</v>
      </c>
    </row>
    <row r="65" spans="1:13" ht="15" x14ac:dyDescent="0.2">
      <c r="A65" s="15"/>
      <c r="B65" s="103" t="s">
        <v>51</v>
      </c>
      <c r="C65" s="105">
        <f>C17+C60</f>
        <v>0</v>
      </c>
      <c r="D65" s="106">
        <f>SUM(E65:H65)</f>
        <v>9</v>
      </c>
      <c r="E65" s="107">
        <f t="shared" ref="E65:K65" si="21">E17+E60</f>
        <v>9</v>
      </c>
      <c r="F65" s="108">
        <f t="shared" si="21"/>
        <v>0</v>
      </c>
      <c r="G65" s="108">
        <f t="shared" si="21"/>
        <v>0</v>
      </c>
      <c r="H65" s="109">
        <f t="shared" si="21"/>
        <v>0</v>
      </c>
      <c r="I65" s="107">
        <f t="shared" si="21"/>
        <v>0</v>
      </c>
      <c r="J65" s="108">
        <f t="shared" si="21"/>
        <v>0</v>
      </c>
      <c r="K65" s="109">
        <f t="shared" si="21"/>
        <v>9</v>
      </c>
      <c r="M65" s="2" t="b">
        <f t="shared" si="2"/>
        <v>1</v>
      </c>
    </row>
    <row r="66" spans="1:13" ht="15" x14ac:dyDescent="0.2">
      <c r="A66" s="15"/>
      <c r="B66" s="103" t="s">
        <v>52</v>
      </c>
      <c r="C66" s="105">
        <f t="shared" ref="C66:K66" si="22">C22</f>
        <v>0</v>
      </c>
      <c r="D66" s="106">
        <f t="shared" si="22"/>
        <v>1</v>
      </c>
      <c r="E66" s="107">
        <f t="shared" si="22"/>
        <v>1</v>
      </c>
      <c r="F66" s="108">
        <f t="shared" si="22"/>
        <v>0</v>
      </c>
      <c r="G66" s="108">
        <f t="shared" si="22"/>
        <v>0</v>
      </c>
      <c r="H66" s="109">
        <f t="shared" si="22"/>
        <v>0</v>
      </c>
      <c r="I66" s="107">
        <f t="shared" si="22"/>
        <v>0</v>
      </c>
      <c r="J66" s="108">
        <f t="shared" si="22"/>
        <v>1</v>
      </c>
      <c r="K66" s="109">
        <f t="shared" si="22"/>
        <v>0</v>
      </c>
      <c r="M66" s="2" t="b">
        <f t="shared" si="2"/>
        <v>1</v>
      </c>
    </row>
    <row r="67" spans="1:13" ht="15" x14ac:dyDescent="0.2">
      <c r="A67" s="15"/>
      <c r="B67" s="103" t="s">
        <v>53</v>
      </c>
      <c r="C67" s="108">
        <f>C12+C18+C25+C32+C34+C38+C41+C44+C49+C52+C56+C61+C29+C46</f>
        <v>91.3</v>
      </c>
      <c r="D67" s="106">
        <f t="shared" ref="D67:K67" si="23">D12+D18+D25+D32+D34+D38+D41+D44+D49+D52+D56+D61+D29+D46</f>
        <v>186.6</v>
      </c>
      <c r="E67" s="107">
        <f t="shared" si="23"/>
        <v>106.6</v>
      </c>
      <c r="F67" s="108">
        <f t="shared" si="23"/>
        <v>0</v>
      </c>
      <c r="G67" s="108">
        <f t="shared" si="23"/>
        <v>70</v>
      </c>
      <c r="H67" s="109">
        <f t="shared" si="23"/>
        <v>10</v>
      </c>
      <c r="I67" s="146">
        <f t="shared" si="23"/>
        <v>8</v>
      </c>
      <c r="J67" s="108">
        <f t="shared" si="23"/>
        <v>145.6</v>
      </c>
      <c r="K67" s="109">
        <f t="shared" si="23"/>
        <v>33</v>
      </c>
      <c r="M67" s="2" t="b">
        <f t="shared" ref="M67:M133" si="24">IF((E67+F67+G67+H67)=(I67+J67+K67),TRUE,FALSE)</f>
        <v>1</v>
      </c>
    </row>
    <row r="68" spans="1:13" ht="15" x14ac:dyDescent="0.2">
      <c r="A68" s="15"/>
      <c r="B68" s="103" t="s">
        <v>55</v>
      </c>
      <c r="C68" s="110">
        <f>C13+C19+C53+C58+C26+C35+C42+C62</f>
        <v>647.47</v>
      </c>
      <c r="D68" s="111">
        <f t="shared" ref="D68:K68" si="25">D13+D19+D53+D58+D26+D35+D42+D62</f>
        <v>164.39999999999998</v>
      </c>
      <c r="E68" s="143">
        <f t="shared" si="25"/>
        <v>23.650000000000002</v>
      </c>
      <c r="F68" s="110">
        <f t="shared" si="25"/>
        <v>0</v>
      </c>
      <c r="G68" s="110">
        <f t="shared" si="25"/>
        <v>140.75</v>
      </c>
      <c r="H68" s="111">
        <f t="shared" si="25"/>
        <v>0</v>
      </c>
      <c r="I68" s="143">
        <f t="shared" si="25"/>
        <v>12.25</v>
      </c>
      <c r="J68" s="110">
        <f t="shared" si="25"/>
        <v>141.14999999999998</v>
      </c>
      <c r="K68" s="111">
        <f t="shared" si="25"/>
        <v>11</v>
      </c>
      <c r="M68" s="2" t="b">
        <f t="shared" si="24"/>
        <v>1</v>
      </c>
    </row>
    <row r="69" spans="1:13" ht="15.75" thickBot="1" x14ac:dyDescent="0.25">
      <c r="A69" s="15"/>
      <c r="B69" s="103" t="s">
        <v>56</v>
      </c>
      <c r="C69" s="108">
        <f>C20+C36+C14</f>
        <v>0</v>
      </c>
      <c r="D69" s="106">
        <f t="shared" ref="D69:K69" si="26">D20+D36+D14</f>
        <v>32</v>
      </c>
      <c r="E69" s="112">
        <f t="shared" si="26"/>
        <v>32</v>
      </c>
      <c r="F69" s="113">
        <f t="shared" si="26"/>
        <v>0</v>
      </c>
      <c r="G69" s="113">
        <f t="shared" si="26"/>
        <v>0</v>
      </c>
      <c r="H69" s="114">
        <f t="shared" si="26"/>
        <v>0</v>
      </c>
      <c r="I69" s="147">
        <f t="shared" si="26"/>
        <v>0</v>
      </c>
      <c r="J69" s="113">
        <f t="shared" si="26"/>
        <v>0</v>
      </c>
      <c r="K69" s="114">
        <f t="shared" si="26"/>
        <v>32</v>
      </c>
      <c r="M69" s="2" t="b">
        <f t="shared" si="24"/>
        <v>1</v>
      </c>
    </row>
    <row r="70" spans="1:13" x14ac:dyDescent="0.2">
      <c r="A70" s="216" t="s">
        <v>49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8"/>
      <c r="M70" s="2" t="b">
        <f t="shared" si="24"/>
        <v>1</v>
      </c>
    </row>
    <row r="71" spans="1:13" s="2" customFormat="1" ht="15" x14ac:dyDescent="0.2">
      <c r="A71" s="52">
        <v>1</v>
      </c>
      <c r="B71" s="115" t="s">
        <v>11</v>
      </c>
      <c r="C71" s="102">
        <f>SUM(C72:C76)</f>
        <v>213.1</v>
      </c>
      <c r="D71" s="116">
        <f t="shared" ref="D71:D205" si="27">SUM(E71:H71)</f>
        <v>74.099999999999994</v>
      </c>
      <c r="E71" s="117">
        <f t="shared" ref="E71:K71" si="28">SUM(E72:E76)</f>
        <v>66.099999999999994</v>
      </c>
      <c r="F71" s="102">
        <f t="shared" si="28"/>
        <v>0</v>
      </c>
      <c r="G71" s="102">
        <f t="shared" si="28"/>
        <v>3</v>
      </c>
      <c r="H71" s="100">
        <f t="shared" si="28"/>
        <v>5</v>
      </c>
      <c r="I71" s="117">
        <f t="shared" si="28"/>
        <v>4.5999999999999996</v>
      </c>
      <c r="J71" s="102">
        <f t="shared" si="28"/>
        <v>55.5</v>
      </c>
      <c r="K71" s="100">
        <f t="shared" si="28"/>
        <v>14</v>
      </c>
      <c r="M71" s="2" t="b">
        <f t="shared" si="24"/>
        <v>1</v>
      </c>
    </row>
    <row r="72" spans="1:13" ht="15" x14ac:dyDescent="0.2">
      <c r="A72" s="59"/>
      <c r="B72" s="60" t="s">
        <v>50</v>
      </c>
      <c r="C72" s="61">
        <v>3.5</v>
      </c>
      <c r="D72" s="86">
        <f t="shared" si="27"/>
        <v>9.5</v>
      </c>
      <c r="E72" s="62">
        <v>9.5</v>
      </c>
      <c r="F72" s="61"/>
      <c r="G72" s="61"/>
      <c r="H72" s="63"/>
      <c r="I72" s="62">
        <v>3.5</v>
      </c>
      <c r="J72" s="61"/>
      <c r="K72" s="63">
        <v>6</v>
      </c>
      <c r="M72" s="2" t="b">
        <f t="shared" si="24"/>
        <v>1</v>
      </c>
    </row>
    <row r="73" spans="1:13" ht="15" x14ac:dyDescent="0.2">
      <c r="A73" s="59"/>
      <c r="B73" s="60" t="s">
        <v>51</v>
      </c>
      <c r="C73" s="61">
        <v>50.5</v>
      </c>
      <c r="D73" s="55">
        <f>SUM(E73:H73)</f>
        <v>10</v>
      </c>
      <c r="E73" s="62">
        <v>10</v>
      </c>
      <c r="F73" s="61"/>
      <c r="G73" s="61"/>
      <c r="H73" s="63"/>
      <c r="I73" s="62"/>
      <c r="J73" s="61">
        <v>10</v>
      </c>
      <c r="K73" s="63"/>
      <c r="M73" s="2" t="b">
        <f t="shared" si="24"/>
        <v>1</v>
      </c>
    </row>
    <row r="74" spans="1:13" ht="15" x14ac:dyDescent="0.2">
      <c r="A74" s="59"/>
      <c r="B74" s="60" t="s">
        <v>53</v>
      </c>
      <c r="C74" s="61"/>
      <c r="D74" s="55">
        <f t="shared" si="27"/>
        <v>34.5</v>
      </c>
      <c r="E74" s="62">
        <v>28.5</v>
      </c>
      <c r="F74" s="61"/>
      <c r="G74" s="61">
        <v>1</v>
      </c>
      <c r="H74" s="63">
        <v>5</v>
      </c>
      <c r="I74" s="62"/>
      <c r="J74" s="61">
        <v>26.5</v>
      </c>
      <c r="K74" s="63">
        <v>8</v>
      </c>
      <c r="M74" s="2" t="b">
        <f t="shared" si="24"/>
        <v>1</v>
      </c>
    </row>
    <row r="75" spans="1:13" ht="15" x14ac:dyDescent="0.2">
      <c r="A75" s="59"/>
      <c r="B75" s="118" t="s">
        <v>55</v>
      </c>
      <c r="C75" s="61">
        <v>159.1</v>
      </c>
      <c r="D75" s="55">
        <f t="shared" si="27"/>
        <v>3.1</v>
      </c>
      <c r="E75" s="62">
        <v>1.1000000000000001</v>
      </c>
      <c r="F75" s="61"/>
      <c r="G75" s="61">
        <v>2</v>
      </c>
      <c r="H75" s="63"/>
      <c r="I75" s="62">
        <v>1.1000000000000001</v>
      </c>
      <c r="J75" s="61">
        <v>2</v>
      </c>
      <c r="K75" s="63"/>
      <c r="M75" s="2" t="b">
        <f t="shared" si="24"/>
        <v>1</v>
      </c>
    </row>
    <row r="76" spans="1:13" ht="15" x14ac:dyDescent="0.2">
      <c r="A76" s="65"/>
      <c r="B76" s="66" t="s">
        <v>56</v>
      </c>
      <c r="C76" s="67"/>
      <c r="D76" s="68">
        <f t="shared" si="27"/>
        <v>17</v>
      </c>
      <c r="E76" s="69">
        <v>17</v>
      </c>
      <c r="F76" s="67"/>
      <c r="G76" s="67"/>
      <c r="H76" s="70"/>
      <c r="I76" s="69"/>
      <c r="J76" s="67">
        <v>17</v>
      </c>
      <c r="K76" s="70"/>
      <c r="M76" s="2" t="b">
        <f t="shared" si="24"/>
        <v>1</v>
      </c>
    </row>
    <row r="77" spans="1:13" s="2" customFormat="1" ht="15" x14ac:dyDescent="0.2">
      <c r="A77" s="41">
        <v>2</v>
      </c>
      <c r="B77" s="119" t="s">
        <v>12</v>
      </c>
      <c r="C77" s="47">
        <f>SUM(C78:C80)</f>
        <v>0</v>
      </c>
      <c r="D77" s="80">
        <f>SUM(E77:H77)</f>
        <v>7.2</v>
      </c>
      <c r="E77" s="49">
        <f t="shared" ref="E77:K77" si="29">SUM(E78:E80)</f>
        <v>7.2</v>
      </c>
      <c r="F77" s="47">
        <f t="shared" si="29"/>
        <v>0</v>
      </c>
      <c r="G77" s="47">
        <f t="shared" si="29"/>
        <v>0</v>
      </c>
      <c r="H77" s="50">
        <f t="shared" si="29"/>
        <v>0</v>
      </c>
      <c r="I77" s="49">
        <f t="shared" si="29"/>
        <v>0</v>
      </c>
      <c r="J77" s="47">
        <f t="shared" si="29"/>
        <v>7.2</v>
      </c>
      <c r="K77" s="50">
        <f t="shared" si="29"/>
        <v>0</v>
      </c>
      <c r="M77" s="2" t="b">
        <f t="shared" si="24"/>
        <v>1</v>
      </c>
    </row>
    <row r="78" spans="1:13" ht="15" x14ac:dyDescent="0.2">
      <c r="A78" s="153"/>
      <c r="B78" s="121" t="s">
        <v>52</v>
      </c>
      <c r="C78" s="54"/>
      <c r="D78" s="86">
        <f t="shared" si="27"/>
        <v>0.3</v>
      </c>
      <c r="E78" s="56">
        <v>0.3</v>
      </c>
      <c r="F78" s="54"/>
      <c r="G78" s="54"/>
      <c r="H78" s="57"/>
      <c r="I78" s="56"/>
      <c r="J78" s="54">
        <v>0.3</v>
      </c>
      <c r="K78" s="57"/>
      <c r="M78" s="2" t="b">
        <f t="shared" si="24"/>
        <v>1</v>
      </c>
    </row>
    <row r="79" spans="1:13" ht="15" x14ac:dyDescent="0.2">
      <c r="A79" s="59"/>
      <c r="B79" s="60" t="s">
        <v>53</v>
      </c>
      <c r="C79" s="61"/>
      <c r="D79" s="55">
        <f t="shared" si="27"/>
        <v>6.7</v>
      </c>
      <c r="E79" s="62">
        <v>6.7</v>
      </c>
      <c r="F79" s="61"/>
      <c r="G79" s="61"/>
      <c r="H79" s="63"/>
      <c r="I79" s="62"/>
      <c r="J79" s="61">
        <v>6.7</v>
      </c>
      <c r="K79" s="63"/>
      <c r="M79" s="2" t="b">
        <f t="shared" si="24"/>
        <v>1</v>
      </c>
    </row>
    <row r="80" spans="1:13" ht="15" x14ac:dyDescent="0.2">
      <c r="A80" s="59"/>
      <c r="B80" s="118" t="s">
        <v>55</v>
      </c>
      <c r="C80" s="61"/>
      <c r="D80" s="55">
        <f t="shared" si="27"/>
        <v>0.2</v>
      </c>
      <c r="E80" s="62">
        <v>0.2</v>
      </c>
      <c r="F80" s="61"/>
      <c r="G80" s="61"/>
      <c r="H80" s="63"/>
      <c r="I80" s="62"/>
      <c r="J80" s="61">
        <v>0.2</v>
      </c>
      <c r="K80" s="63"/>
      <c r="M80" s="2" t="b">
        <f t="shared" si="24"/>
        <v>1</v>
      </c>
    </row>
    <row r="81" spans="1:13" ht="15" x14ac:dyDescent="0.2">
      <c r="A81" s="41">
        <v>3</v>
      </c>
      <c r="B81" s="119" t="s">
        <v>89</v>
      </c>
      <c r="C81" s="47">
        <f>SUM(C82)</f>
        <v>0</v>
      </c>
      <c r="D81" s="50">
        <f>SUM(D82)</f>
        <v>3</v>
      </c>
      <c r="E81" s="51">
        <f t="shared" ref="E81:K81" si="30">SUM(E82)</f>
        <v>3</v>
      </c>
      <c r="F81" s="47">
        <f t="shared" si="30"/>
        <v>0</v>
      </c>
      <c r="G81" s="47">
        <f t="shared" si="30"/>
        <v>0</v>
      </c>
      <c r="H81" s="50">
        <f t="shared" si="30"/>
        <v>0</v>
      </c>
      <c r="I81" s="51">
        <f t="shared" si="30"/>
        <v>0</v>
      </c>
      <c r="J81" s="47">
        <f t="shared" si="30"/>
        <v>3</v>
      </c>
      <c r="K81" s="50">
        <f t="shared" si="30"/>
        <v>0</v>
      </c>
      <c r="M81" s="2" t="b">
        <f t="shared" si="24"/>
        <v>1</v>
      </c>
    </row>
    <row r="82" spans="1:13" ht="15" x14ac:dyDescent="0.2">
      <c r="A82" s="65"/>
      <c r="B82" s="120" t="s">
        <v>56</v>
      </c>
      <c r="C82" s="67"/>
      <c r="D82" s="68">
        <f>SUM(E82:H82)</f>
        <v>3</v>
      </c>
      <c r="E82" s="69">
        <v>3</v>
      </c>
      <c r="F82" s="67"/>
      <c r="G82" s="67"/>
      <c r="H82" s="70"/>
      <c r="I82" s="69"/>
      <c r="J82" s="67">
        <v>3</v>
      </c>
      <c r="K82" s="70"/>
      <c r="M82" s="2" t="b">
        <f t="shared" si="24"/>
        <v>1</v>
      </c>
    </row>
    <row r="83" spans="1:13" ht="15" x14ac:dyDescent="0.2">
      <c r="A83" s="41">
        <v>4</v>
      </c>
      <c r="B83" s="119" t="s">
        <v>92</v>
      </c>
      <c r="C83" s="47">
        <v>0</v>
      </c>
      <c r="D83" s="80">
        <f>SUM(E83:H83)</f>
        <v>5</v>
      </c>
      <c r="E83" s="49">
        <f>SUM(E84)</f>
        <v>5</v>
      </c>
      <c r="F83" s="47">
        <f t="shared" ref="F83:K83" si="31">SUM(F84)</f>
        <v>0</v>
      </c>
      <c r="G83" s="47">
        <f t="shared" si="31"/>
        <v>0</v>
      </c>
      <c r="H83" s="50">
        <f t="shared" si="31"/>
        <v>0</v>
      </c>
      <c r="I83" s="49">
        <f t="shared" si="31"/>
        <v>0</v>
      </c>
      <c r="J83" s="47">
        <f t="shared" si="31"/>
        <v>5</v>
      </c>
      <c r="K83" s="50">
        <f t="shared" si="31"/>
        <v>0</v>
      </c>
      <c r="M83" s="2" t="b">
        <f t="shared" si="24"/>
        <v>1</v>
      </c>
    </row>
    <row r="84" spans="1:13" ht="15" x14ac:dyDescent="0.2">
      <c r="A84" s="84"/>
      <c r="B84" s="125" t="s">
        <v>51</v>
      </c>
      <c r="C84" s="88"/>
      <c r="D84" s="101">
        <f>SUM(E84:H84)</f>
        <v>5</v>
      </c>
      <c r="E84" s="87">
        <v>5</v>
      </c>
      <c r="F84" s="88"/>
      <c r="G84" s="88"/>
      <c r="H84" s="89"/>
      <c r="I84" s="87"/>
      <c r="J84" s="88">
        <v>5</v>
      </c>
      <c r="K84" s="89"/>
      <c r="M84" s="2" t="b">
        <f t="shared" si="24"/>
        <v>1</v>
      </c>
    </row>
    <row r="85" spans="1:13" s="2" customFormat="1" ht="15" x14ac:dyDescent="0.2">
      <c r="A85" s="41">
        <v>5</v>
      </c>
      <c r="B85" s="119" t="s">
        <v>13</v>
      </c>
      <c r="C85" s="47">
        <f>SUM(C86:C89)</f>
        <v>0</v>
      </c>
      <c r="D85" s="80">
        <f>SUM(E85:H85)</f>
        <v>397</v>
      </c>
      <c r="E85" s="49">
        <f t="shared" ref="E85:K85" si="32">SUM(E86:E89)</f>
        <v>277</v>
      </c>
      <c r="F85" s="47">
        <f t="shared" si="32"/>
        <v>20</v>
      </c>
      <c r="G85" s="47">
        <f t="shared" si="32"/>
        <v>0</v>
      </c>
      <c r="H85" s="50">
        <f t="shared" si="32"/>
        <v>100</v>
      </c>
      <c r="I85" s="49">
        <f t="shared" si="32"/>
        <v>0</v>
      </c>
      <c r="J85" s="47">
        <f t="shared" si="32"/>
        <v>397</v>
      </c>
      <c r="K85" s="50">
        <f t="shared" si="32"/>
        <v>0</v>
      </c>
      <c r="M85" s="2" t="b">
        <f t="shared" si="24"/>
        <v>1</v>
      </c>
    </row>
    <row r="86" spans="1:13" ht="15" x14ac:dyDescent="0.2">
      <c r="A86" s="59"/>
      <c r="B86" s="60" t="s">
        <v>50</v>
      </c>
      <c r="C86" s="61"/>
      <c r="D86" s="55">
        <f t="shared" si="27"/>
        <v>15</v>
      </c>
      <c r="E86" s="62">
        <v>15</v>
      </c>
      <c r="F86" s="61"/>
      <c r="G86" s="61"/>
      <c r="H86" s="63"/>
      <c r="I86" s="62"/>
      <c r="J86" s="61">
        <v>15</v>
      </c>
      <c r="K86" s="63"/>
      <c r="M86" s="2" t="b">
        <f t="shared" si="24"/>
        <v>1</v>
      </c>
    </row>
    <row r="87" spans="1:13" ht="15" x14ac:dyDescent="0.2">
      <c r="A87" s="59"/>
      <c r="B87" s="60" t="s">
        <v>51</v>
      </c>
      <c r="C87" s="61"/>
      <c r="D87" s="55">
        <f t="shared" si="27"/>
        <v>200</v>
      </c>
      <c r="E87" s="62">
        <v>80</v>
      </c>
      <c r="F87" s="61">
        <v>20</v>
      </c>
      <c r="G87" s="61"/>
      <c r="H87" s="63">
        <v>100</v>
      </c>
      <c r="I87" s="62"/>
      <c r="J87" s="61">
        <v>200</v>
      </c>
      <c r="K87" s="63"/>
      <c r="M87" s="2" t="b">
        <f t="shared" si="24"/>
        <v>1</v>
      </c>
    </row>
    <row r="88" spans="1:13" ht="15" x14ac:dyDescent="0.2">
      <c r="A88" s="59"/>
      <c r="B88" s="60" t="s">
        <v>53</v>
      </c>
      <c r="C88" s="61"/>
      <c r="D88" s="55">
        <f t="shared" si="27"/>
        <v>140</v>
      </c>
      <c r="E88" s="62">
        <v>140</v>
      </c>
      <c r="F88" s="61"/>
      <c r="G88" s="61"/>
      <c r="H88" s="63"/>
      <c r="I88" s="62"/>
      <c r="J88" s="61">
        <v>140</v>
      </c>
      <c r="K88" s="63"/>
      <c r="M88" s="2" t="b">
        <f t="shared" si="24"/>
        <v>1</v>
      </c>
    </row>
    <row r="89" spans="1:13" ht="15" x14ac:dyDescent="0.2">
      <c r="A89" s="65"/>
      <c r="B89" s="120" t="s">
        <v>55</v>
      </c>
      <c r="C89" s="67"/>
      <c r="D89" s="68">
        <f t="shared" si="27"/>
        <v>42</v>
      </c>
      <c r="E89" s="69">
        <v>42</v>
      </c>
      <c r="F89" s="67"/>
      <c r="G89" s="67"/>
      <c r="H89" s="70"/>
      <c r="I89" s="69"/>
      <c r="J89" s="67">
        <v>42</v>
      </c>
      <c r="K89" s="70"/>
      <c r="M89" s="2" t="b">
        <f t="shared" si="24"/>
        <v>1</v>
      </c>
    </row>
    <row r="90" spans="1:13" s="2" customFormat="1" ht="15" x14ac:dyDescent="0.2">
      <c r="A90" s="41">
        <v>6</v>
      </c>
      <c r="B90" s="119" t="s">
        <v>14</v>
      </c>
      <c r="C90" s="47">
        <f t="shared" ref="C90:K90" si="33">SUM(C91:C92)</f>
        <v>0</v>
      </c>
      <c r="D90" s="80">
        <f t="shared" si="33"/>
        <v>7</v>
      </c>
      <c r="E90" s="49">
        <f t="shared" si="33"/>
        <v>7</v>
      </c>
      <c r="F90" s="47">
        <f t="shared" si="33"/>
        <v>0</v>
      </c>
      <c r="G90" s="47">
        <f t="shared" si="33"/>
        <v>0</v>
      </c>
      <c r="H90" s="50">
        <f t="shared" si="33"/>
        <v>0</v>
      </c>
      <c r="I90" s="49">
        <f t="shared" si="33"/>
        <v>0</v>
      </c>
      <c r="J90" s="47">
        <f t="shared" si="33"/>
        <v>7</v>
      </c>
      <c r="K90" s="50">
        <f t="shared" si="33"/>
        <v>0</v>
      </c>
      <c r="M90" s="2" t="b">
        <f t="shared" si="24"/>
        <v>1</v>
      </c>
    </row>
    <row r="91" spans="1:13" s="2" customFormat="1" ht="15" x14ac:dyDescent="0.2">
      <c r="A91" s="84"/>
      <c r="B91" s="121" t="s">
        <v>51</v>
      </c>
      <c r="C91" s="88"/>
      <c r="D91" s="86">
        <f t="shared" si="27"/>
        <v>5</v>
      </c>
      <c r="E91" s="87">
        <v>5</v>
      </c>
      <c r="F91" s="88"/>
      <c r="G91" s="88"/>
      <c r="H91" s="89"/>
      <c r="I91" s="87"/>
      <c r="J91" s="88">
        <v>5</v>
      </c>
      <c r="K91" s="89"/>
      <c r="M91" s="2" t="b">
        <f t="shared" si="24"/>
        <v>1</v>
      </c>
    </row>
    <row r="92" spans="1:13" ht="15" x14ac:dyDescent="0.2">
      <c r="A92" s="91"/>
      <c r="B92" s="98" t="s">
        <v>52</v>
      </c>
      <c r="C92" s="93"/>
      <c r="D92" s="94">
        <f t="shared" si="27"/>
        <v>2</v>
      </c>
      <c r="E92" s="95">
        <v>2</v>
      </c>
      <c r="F92" s="93"/>
      <c r="G92" s="93"/>
      <c r="H92" s="96"/>
      <c r="I92" s="95"/>
      <c r="J92" s="93">
        <v>2</v>
      </c>
      <c r="K92" s="96"/>
      <c r="M92" s="2" t="b">
        <f t="shared" si="24"/>
        <v>1</v>
      </c>
    </row>
    <row r="93" spans="1:13" ht="15" x14ac:dyDescent="0.2">
      <c r="A93" s="41">
        <v>7</v>
      </c>
      <c r="B93" s="46" t="s">
        <v>97</v>
      </c>
      <c r="C93" s="42"/>
      <c r="D93" s="80">
        <f>SUM(D94)</f>
        <v>2</v>
      </c>
      <c r="E93" s="49">
        <f t="shared" ref="E93:K93" si="34">SUM(E94)</f>
        <v>2</v>
      </c>
      <c r="F93" s="47">
        <f t="shared" si="34"/>
        <v>0</v>
      </c>
      <c r="G93" s="47">
        <f t="shared" si="34"/>
        <v>0</v>
      </c>
      <c r="H93" s="50">
        <f t="shared" si="34"/>
        <v>0</v>
      </c>
      <c r="I93" s="51">
        <f t="shared" si="34"/>
        <v>0</v>
      </c>
      <c r="J93" s="47">
        <f t="shared" si="34"/>
        <v>2</v>
      </c>
      <c r="K93" s="50">
        <f t="shared" si="34"/>
        <v>0</v>
      </c>
      <c r="M93" s="2" t="b">
        <f t="shared" si="24"/>
        <v>1</v>
      </c>
    </row>
    <row r="94" spans="1:13" ht="15" x14ac:dyDescent="0.2">
      <c r="A94" s="65"/>
      <c r="B94" s="66" t="s">
        <v>55</v>
      </c>
      <c r="C94" s="67"/>
      <c r="D94" s="68">
        <f t="shared" si="27"/>
        <v>2</v>
      </c>
      <c r="E94" s="69">
        <v>2</v>
      </c>
      <c r="F94" s="67"/>
      <c r="G94" s="67"/>
      <c r="H94" s="70"/>
      <c r="I94" s="71"/>
      <c r="J94" s="67">
        <v>2</v>
      </c>
      <c r="K94" s="70"/>
      <c r="M94" s="2" t="b">
        <f t="shared" si="24"/>
        <v>1</v>
      </c>
    </row>
    <row r="95" spans="1:13" s="2" customFormat="1" ht="15" x14ac:dyDescent="0.2">
      <c r="A95" s="41">
        <v>8</v>
      </c>
      <c r="B95" s="119" t="s">
        <v>15</v>
      </c>
      <c r="C95" s="47">
        <f>SUM(C96:C101)</f>
        <v>0</v>
      </c>
      <c r="D95" s="80">
        <f>SUM(E95:H95)</f>
        <v>4650</v>
      </c>
      <c r="E95" s="49">
        <f t="shared" ref="E95:J95" si="35">SUM(E96:E101)</f>
        <v>4150</v>
      </c>
      <c r="F95" s="47">
        <f t="shared" si="35"/>
        <v>500</v>
      </c>
      <c r="G95" s="47">
        <f t="shared" si="35"/>
        <v>0</v>
      </c>
      <c r="H95" s="50">
        <f t="shared" si="35"/>
        <v>0</v>
      </c>
      <c r="I95" s="49">
        <f t="shared" si="35"/>
        <v>0</v>
      </c>
      <c r="J95" s="47">
        <f t="shared" si="35"/>
        <v>4650</v>
      </c>
      <c r="K95" s="50">
        <f>SUM(K96:K101)</f>
        <v>0</v>
      </c>
      <c r="M95" s="2" t="b">
        <f t="shared" si="24"/>
        <v>1</v>
      </c>
    </row>
    <row r="96" spans="1:13" ht="15" x14ac:dyDescent="0.2">
      <c r="A96" s="59"/>
      <c r="B96" s="60" t="s">
        <v>50</v>
      </c>
      <c r="C96" s="61"/>
      <c r="D96" s="55">
        <f>SUM(E96:H96)</f>
        <v>200</v>
      </c>
      <c r="E96" s="62">
        <v>200</v>
      </c>
      <c r="F96" s="61"/>
      <c r="G96" s="61"/>
      <c r="H96" s="63"/>
      <c r="I96" s="62"/>
      <c r="J96" s="61">
        <v>200</v>
      </c>
      <c r="K96" s="63"/>
      <c r="M96" s="2" t="b">
        <f t="shared" si="24"/>
        <v>1</v>
      </c>
    </row>
    <row r="97" spans="1:13" ht="15" x14ac:dyDescent="0.2">
      <c r="A97" s="59"/>
      <c r="B97" s="60" t="s">
        <v>52</v>
      </c>
      <c r="C97" s="61"/>
      <c r="D97" s="55">
        <f>SUM(E97:H97)</f>
        <v>200</v>
      </c>
      <c r="E97" s="62">
        <v>200</v>
      </c>
      <c r="F97" s="61"/>
      <c r="G97" s="61"/>
      <c r="H97" s="63"/>
      <c r="I97" s="62"/>
      <c r="J97" s="61">
        <v>200</v>
      </c>
      <c r="K97" s="63"/>
      <c r="M97" s="2" t="b">
        <f t="shared" si="24"/>
        <v>1</v>
      </c>
    </row>
    <row r="98" spans="1:13" ht="15" x14ac:dyDescent="0.2">
      <c r="A98" s="59"/>
      <c r="B98" s="60" t="s">
        <v>51</v>
      </c>
      <c r="C98" s="61"/>
      <c r="D98" s="55">
        <f>SUM(E98:H98)</f>
        <v>100</v>
      </c>
      <c r="E98" s="62">
        <v>100</v>
      </c>
      <c r="F98" s="61"/>
      <c r="G98" s="61"/>
      <c r="H98" s="63"/>
      <c r="I98" s="62"/>
      <c r="J98" s="61">
        <v>100</v>
      </c>
      <c r="K98" s="63"/>
      <c r="M98" s="2" t="b">
        <f t="shared" si="24"/>
        <v>1</v>
      </c>
    </row>
    <row r="99" spans="1:13" ht="15" x14ac:dyDescent="0.2">
      <c r="A99" s="59"/>
      <c r="B99" s="60" t="s">
        <v>53</v>
      </c>
      <c r="C99" s="61"/>
      <c r="D99" s="55">
        <f t="shared" si="27"/>
        <v>600</v>
      </c>
      <c r="E99" s="62">
        <v>600</v>
      </c>
      <c r="F99" s="61"/>
      <c r="G99" s="61"/>
      <c r="H99" s="63"/>
      <c r="I99" s="62"/>
      <c r="J99" s="61">
        <v>600</v>
      </c>
      <c r="K99" s="63"/>
      <c r="M99" s="2" t="b">
        <f t="shared" si="24"/>
        <v>1</v>
      </c>
    </row>
    <row r="100" spans="1:13" ht="15" x14ac:dyDescent="0.2">
      <c r="A100" s="59"/>
      <c r="B100" s="118" t="s">
        <v>55</v>
      </c>
      <c r="C100" s="61"/>
      <c r="D100" s="55">
        <f t="shared" si="27"/>
        <v>700</v>
      </c>
      <c r="E100" s="62">
        <v>700</v>
      </c>
      <c r="F100" s="61"/>
      <c r="G100" s="61"/>
      <c r="H100" s="63"/>
      <c r="I100" s="62"/>
      <c r="J100" s="61">
        <v>700</v>
      </c>
      <c r="K100" s="63"/>
      <c r="M100" s="2" t="b">
        <f t="shared" si="24"/>
        <v>1</v>
      </c>
    </row>
    <row r="101" spans="1:13" ht="15" x14ac:dyDescent="0.2">
      <c r="A101" s="65"/>
      <c r="B101" s="120" t="s">
        <v>56</v>
      </c>
      <c r="C101" s="67"/>
      <c r="D101" s="68">
        <f t="shared" si="27"/>
        <v>2850</v>
      </c>
      <c r="E101" s="69">
        <v>2350</v>
      </c>
      <c r="F101" s="67">
        <v>500</v>
      </c>
      <c r="G101" s="67"/>
      <c r="H101" s="70"/>
      <c r="I101" s="69"/>
      <c r="J101" s="67">
        <v>2850</v>
      </c>
      <c r="K101" s="70"/>
      <c r="M101" s="2" t="b">
        <f t="shared" si="24"/>
        <v>1</v>
      </c>
    </row>
    <row r="102" spans="1:13" s="2" customFormat="1" ht="15" x14ac:dyDescent="0.2">
      <c r="A102" s="41">
        <v>9</v>
      </c>
      <c r="B102" s="119" t="s">
        <v>16</v>
      </c>
      <c r="C102" s="47">
        <f>SUM(C103)</f>
        <v>0</v>
      </c>
      <c r="D102" s="80">
        <f t="shared" si="27"/>
        <v>300</v>
      </c>
      <c r="E102" s="49">
        <f t="shared" ref="E102:K102" si="36">SUM(E103)</f>
        <v>300</v>
      </c>
      <c r="F102" s="47">
        <f t="shared" si="36"/>
        <v>0</v>
      </c>
      <c r="G102" s="47">
        <f t="shared" si="36"/>
        <v>0</v>
      </c>
      <c r="H102" s="50">
        <f t="shared" si="36"/>
        <v>0</v>
      </c>
      <c r="I102" s="49">
        <f t="shared" si="36"/>
        <v>0</v>
      </c>
      <c r="J102" s="47">
        <f t="shared" si="36"/>
        <v>300</v>
      </c>
      <c r="K102" s="50">
        <f t="shared" si="36"/>
        <v>0</v>
      </c>
      <c r="M102" s="2" t="b">
        <f t="shared" si="24"/>
        <v>1</v>
      </c>
    </row>
    <row r="103" spans="1:13" ht="15" x14ac:dyDescent="0.2">
      <c r="A103" s="65"/>
      <c r="B103" s="66" t="s">
        <v>51</v>
      </c>
      <c r="C103" s="67"/>
      <c r="D103" s="68">
        <f t="shared" si="27"/>
        <v>300</v>
      </c>
      <c r="E103" s="69">
        <v>300</v>
      </c>
      <c r="F103" s="67"/>
      <c r="G103" s="67"/>
      <c r="H103" s="70"/>
      <c r="I103" s="69"/>
      <c r="J103" s="67">
        <v>300</v>
      </c>
      <c r="K103" s="70"/>
      <c r="M103" s="2" t="b">
        <f t="shared" si="24"/>
        <v>1</v>
      </c>
    </row>
    <row r="104" spans="1:13" s="2" customFormat="1" ht="15" x14ac:dyDescent="0.2">
      <c r="A104" s="41">
        <v>10</v>
      </c>
      <c r="B104" s="119" t="s">
        <v>17</v>
      </c>
      <c r="C104" s="47">
        <f>SUM(C105:C110)</f>
        <v>0</v>
      </c>
      <c r="D104" s="80">
        <f t="shared" si="27"/>
        <v>12280</v>
      </c>
      <c r="E104" s="49">
        <f t="shared" ref="E104:K104" si="37">SUM(E105:E110)</f>
        <v>12080</v>
      </c>
      <c r="F104" s="47">
        <f t="shared" si="37"/>
        <v>0</v>
      </c>
      <c r="G104" s="47">
        <f t="shared" si="37"/>
        <v>0</v>
      </c>
      <c r="H104" s="50">
        <f t="shared" si="37"/>
        <v>200</v>
      </c>
      <c r="I104" s="49">
        <f t="shared" si="37"/>
        <v>0</v>
      </c>
      <c r="J104" s="47">
        <f t="shared" si="37"/>
        <v>11610</v>
      </c>
      <c r="K104" s="50">
        <f t="shared" si="37"/>
        <v>670</v>
      </c>
      <c r="M104" s="2" t="b">
        <f t="shared" si="24"/>
        <v>1</v>
      </c>
    </row>
    <row r="105" spans="1:13" ht="15" x14ac:dyDescent="0.2">
      <c r="A105" s="59"/>
      <c r="B105" s="60" t="s">
        <v>50</v>
      </c>
      <c r="C105" s="61"/>
      <c r="D105" s="55">
        <f t="shared" si="27"/>
        <v>380</v>
      </c>
      <c r="E105" s="62">
        <v>380</v>
      </c>
      <c r="F105" s="61"/>
      <c r="G105" s="61"/>
      <c r="H105" s="63"/>
      <c r="I105" s="62"/>
      <c r="J105" s="61">
        <v>380</v>
      </c>
      <c r="K105" s="63"/>
      <c r="M105" s="2" t="b">
        <f t="shared" si="24"/>
        <v>1</v>
      </c>
    </row>
    <row r="106" spans="1:13" ht="15" x14ac:dyDescent="0.2">
      <c r="A106" s="59"/>
      <c r="B106" s="60" t="s">
        <v>51</v>
      </c>
      <c r="C106" s="61"/>
      <c r="D106" s="55">
        <f t="shared" si="27"/>
        <v>650</v>
      </c>
      <c r="E106" s="62">
        <v>650</v>
      </c>
      <c r="F106" s="61"/>
      <c r="G106" s="61"/>
      <c r="H106" s="63"/>
      <c r="I106" s="62"/>
      <c r="J106" s="61">
        <v>650</v>
      </c>
      <c r="K106" s="63"/>
      <c r="M106" s="2" t="b">
        <f t="shared" si="24"/>
        <v>1</v>
      </c>
    </row>
    <row r="107" spans="1:13" ht="15" x14ac:dyDescent="0.2">
      <c r="A107" s="59"/>
      <c r="B107" s="60" t="s">
        <v>52</v>
      </c>
      <c r="C107" s="61"/>
      <c r="D107" s="55">
        <f t="shared" si="27"/>
        <v>2250</v>
      </c>
      <c r="E107" s="62">
        <v>2250</v>
      </c>
      <c r="F107" s="61"/>
      <c r="G107" s="61"/>
      <c r="H107" s="63"/>
      <c r="I107" s="62"/>
      <c r="J107" s="61">
        <v>2250</v>
      </c>
      <c r="K107" s="63"/>
      <c r="M107" s="2" t="b">
        <f t="shared" si="24"/>
        <v>1</v>
      </c>
    </row>
    <row r="108" spans="1:13" ht="15" x14ac:dyDescent="0.2">
      <c r="A108" s="59"/>
      <c r="B108" s="60" t="s">
        <v>53</v>
      </c>
      <c r="C108" s="61"/>
      <c r="D108" s="55">
        <f t="shared" si="27"/>
        <v>5920</v>
      </c>
      <c r="E108" s="62">
        <v>5720</v>
      </c>
      <c r="F108" s="61"/>
      <c r="G108" s="61"/>
      <c r="H108" s="63">
        <v>200</v>
      </c>
      <c r="I108" s="62"/>
      <c r="J108" s="61">
        <v>5250</v>
      </c>
      <c r="K108" s="63">
        <v>670</v>
      </c>
      <c r="M108" s="2" t="b">
        <f t="shared" si="24"/>
        <v>1</v>
      </c>
    </row>
    <row r="109" spans="1:13" ht="15" x14ac:dyDescent="0.2">
      <c r="A109" s="59"/>
      <c r="B109" s="118" t="s">
        <v>55</v>
      </c>
      <c r="C109" s="61"/>
      <c r="D109" s="55">
        <f t="shared" si="27"/>
        <v>720</v>
      </c>
      <c r="E109" s="62">
        <v>720</v>
      </c>
      <c r="F109" s="61"/>
      <c r="G109" s="61"/>
      <c r="H109" s="63"/>
      <c r="I109" s="62"/>
      <c r="J109" s="61">
        <v>720</v>
      </c>
      <c r="K109" s="63"/>
      <c r="M109" s="2" t="b">
        <f t="shared" si="24"/>
        <v>1</v>
      </c>
    </row>
    <row r="110" spans="1:13" ht="15" x14ac:dyDescent="0.2">
      <c r="A110" s="65"/>
      <c r="B110" s="120" t="s">
        <v>56</v>
      </c>
      <c r="C110" s="67"/>
      <c r="D110" s="68">
        <f t="shared" si="27"/>
        <v>2360</v>
      </c>
      <c r="E110" s="69">
        <v>2360</v>
      </c>
      <c r="F110" s="67"/>
      <c r="G110" s="67"/>
      <c r="H110" s="70"/>
      <c r="I110" s="69"/>
      <c r="J110" s="67">
        <v>2360</v>
      </c>
      <c r="K110" s="70"/>
      <c r="M110" s="2" t="b">
        <f t="shared" si="24"/>
        <v>1</v>
      </c>
    </row>
    <row r="111" spans="1:13" s="2" customFormat="1" ht="15" x14ac:dyDescent="0.2">
      <c r="A111" s="41">
        <v>11</v>
      </c>
      <c r="B111" s="119" t="s">
        <v>18</v>
      </c>
      <c r="C111" s="47">
        <f>SUM(C112:C114)</f>
        <v>0</v>
      </c>
      <c r="D111" s="80">
        <f>SUM(E111:H111)</f>
        <v>400</v>
      </c>
      <c r="E111" s="49">
        <f t="shared" ref="E111:K111" si="38">SUM(E112:E114)</f>
        <v>200</v>
      </c>
      <c r="F111" s="47">
        <f t="shared" si="38"/>
        <v>0</v>
      </c>
      <c r="G111" s="47">
        <f t="shared" si="38"/>
        <v>0</v>
      </c>
      <c r="H111" s="50">
        <f t="shared" si="38"/>
        <v>200</v>
      </c>
      <c r="I111" s="49">
        <f t="shared" si="38"/>
        <v>0</v>
      </c>
      <c r="J111" s="47">
        <f t="shared" si="38"/>
        <v>400</v>
      </c>
      <c r="K111" s="50">
        <f t="shared" si="38"/>
        <v>0</v>
      </c>
      <c r="M111" s="2" t="b">
        <f t="shared" si="24"/>
        <v>1</v>
      </c>
    </row>
    <row r="112" spans="1:13" ht="15" x14ac:dyDescent="0.2">
      <c r="A112" s="52"/>
      <c r="B112" s="121" t="s">
        <v>52</v>
      </c>
      <c r="C112" s="54"/>
      <c r="D112" s="86">
        <f t="shared" si="27"/>
        <v>50</v>
      </c>
      <c r="E112" s="56">
        <v>50</v>
      </c>
      <c r="F112" s="54"/>
      <c r="G112" s="54"/>
      <c r="H112" s="57"/>
      <c r="I112" s="56"/>
      <c r="J112" s="54">
        <v>50</v>
      </c>
      <c r="K112" s="57"/>
      <c r="M112" s="2" t="b">
        <f t="shared" si="24"/>
        <v>1</v>
      </c>
    </row>
    <row r="113" spans="1:13" ht="15" x14ac:dyDescent="0.2">
      <c r="A113" s="59"/>
      <c r="B113" s="118" t="s">
        <v>53</v>
      </c>
      <c r="C113" s="61"/>
      <c r="D113" s="63">
        <f t="shared" si="27"/>
        <v>250</v>
      </c>
      <c r="E113" s="62">
        <v>50</v>
      </c>
      <c r="F113" s="61"/>
      <c r="G113" s="61"/>
      <c r="H113" s="63">
        <v>200</v>
      </c>
      <c r="I113" s="62"/>
      <c r="J113" s="61">
        <v>250</v>
      </c>
      <c r="K113" s="63"/>
      <c r="M113" s="2" t="b">
        <f t="shared" si="24"/>
        <v>1</v>
      </c>
    </row>
    <row r="114" spans="1:13" ht="15" x14ac:dyDescent="0.2">
      <c r="A114" s="65"/>
      <c r="B114" s="120" t="s">
        <v>56</v>
      </c>
      <c r="C114" s="67"/>
      <c r="D114" s="68">
        <f t="shared" si="27"/>
        <v>100</v>
      </c>
      <c r="E114" s="69">
        <v>100</v>
      </c>
      <c r="F114" s="67"/>
      <c r="G114" s="67"/>
      <c r="H114" s="70"/>
      <c r="I114" s="69"/>
      <c r="J114" s="67">
        <v>100</v>
      </c>
      <c r="K114" s="70"/>
      <c r="M114" s="2" t="b">
        <f t="shared" si="24"/>
        <v>1</v>
      </c>
    </row>
    <row r="115" spans="1:13" s="2" customFormat="1" ht="15" x14ac:dyDescent="0.2">
      <c r="A115" s="41">
        <v>12</v>
      </c>
      <c r="B115" s="119" t="s">
        <v>19</v>
      </c>
      <c r="C115" s="47">
        <f>SUM(C116:C118)</f>
        <v>0</v>
      </c>
      <c r="D115" s="50">
        <f>SUM(E115:H115)</f>
        <v>690</v>
      </c>
      <c r="E115" s="51">
        <f>SUM(E116:E119)</f>
        <v>690</v>
      </c>
      <c r="F115" s="47">
        <f t="shared" ref="F115:K115" si="39">SUM(F116:F119)</f>
        <v>0</v>
      </c>
      <c r="G115" s="47">
        <f t="shared" si="39"/>
        <v>0</v>
      </c>
      <c r="H115" s="80">
        <f t="shared" si="39"/>
        <v>0</v>
      </c>
      <c r="I115" s="49">
        <f t="shared" si="39"/>
        <v>0</v>
      </c>
      <c r="J115" s="47">
        <f t="shared" si="39"/>
        <v>690</v>
      </c>
      <c r="K115" s="50">
        <f t="shared" si="39"/>
        <v>0</v>
      </c>
      <c r="M115" s="2" t="b">
        <f t="shared" si="24"/>
        <v>1</v>
      </c>
    </row>
    <row r="116" spans="1:13" ht="15" x14ac:dyDescent="0.2">
      <c r="A116" s="52"/>
      <c r="B116" s="121" t="s">
        <v>51</v>
      </c>
      <c r="C116" s="54"/>
      <c r="D116" s="57">
        <f t="shared" si="27"/>
        <v>200</v>
      </c>
      <c r="E116" s="58">
        <v>200</v>
      </c>
      <c r="F116" s="54"/>
      <c r="G116" s="54"/>
      <c r="H116" s="57"/>
      <c r="I116" s="56"/>
      <c r="J116" s="54">
        <v>200</v>
      </c>
      <c r="K116" s="57"/>
      <c r="M116" s="2" t="b">
        <f t="shared" si="24"/>
        <v>1</v>
      </c>
    </row>
    <row r="117" spans="1:13" ht="15" x14ac:dyDescent="0.2">
      <c r="A117" s="52"/>
      <c r="B117" s="60" t="s">
        <v>52</v>
      </c>
      <c r="C117" s="54"/>
      <c r="D117" s="57">
        <f t="shared" si="27"/>
        <v>100</v>
      </c>
      <c r="E117" s="58">
        <v>100</v>
      </c>
      <c r="F117" s="54"/>
      <c r="G117" s="54"/>
      <c r="H117" s="57"/>
      <c r="I117" s="56"/>
      <c r="J117" s="54">
        <v>100</v>
      </c>
      <c r="K117" s="57"/>
      <c r="M117" s="2" t="b">
        <f t="shared" si="24"/>
        <v>1</v>
      </c>
    </row>
    <row r="118" spans="1:13" ht="15" x14ac:dyDescent="0.2">
      <c r="A118" s="59"/>
      <c r="B118" s="118" t="s">
        <v>55</v>
      </c>
      <c r="C118" s="61"/>
      <c r="D118" s="63">
        <f t="shared" si="27"/>
        <v>350</v>
      </c>
      <c r="E118" s="64">
        <v>350</v>
      </c>
      <c r="F118" s="61"/>
      <c r="G118" s="61"/>
      <c r="H118" s="63"/>
      <c r="I118" s="62"/>
      <c r="J118" s="61">
        <v>350</v>
      </c>
      <c r="K118" s="63"/>
      <c r="M118" s="2" t="b">
        <f t="shared" si="24"/>
        <v>1</v>
      </c>
    </row>
    <row r="119" spans="1:13" ht="15" x14ac:dyDescent="0.2">
      <c r="A119" s="52"/>
      <c r="B119" s="121" t="s">
        <v>56</v>
      </c>
      <c r="C119" s="54"/>
      <c r="D119" s="70">
        <f t="shared" si="27"/>
        <v>40</v>
      </c>
      <c r="E119" s="58">
        <v>40</v>
      </c>
      <c r="F119" s="54"/>
      <c r="G119" s="54"/>
      <c r="H119" s="57"/>
      <c r="I119" s="56"/>
      <c r="J119" s="54">
        <v>40</v>
      </c>
      <c r="K119" s="57"/>
      <c r="M119" s="2"/>
    </row>
    <row r="120" spans="1:13" s="2" customFormat="1" ht="15" x14ac:dyDescent="0.2">
      <c r="A120" s="41">
        <v>13</v>
      </c>
      <c r="B120" s="119" t="s">
        <v>20</v>
      </c>
      <c r="C120" s="47">
        <f>SUM(C121:C126)</f>
        <v>0</v>
      </c>
      <c r="D120" s="80">
        <f t="shared" si="27"/>
        <v>31677</v>
      </c>
      <c r="E120" s="49">
        <f t="shared" ref="E120:K120" si="40">SUM(E121:E126)</f>
        <v>21757</v>
      </c>
      <c r="F120" s="47">
        <f t="shared" si="40"/>
        <v>9370</v>
      </c>
      <c r="G120" s="47">
        <f t="shared" si="40"/>
        <v>0</v>
      </c>
      <c r="H120" s="50">
        <f t="shared" si="40"/>
        <v>550</v>
      </c>
      <c r="I120" s="49">
        <f t="shared" si="40"/>
        <v>0</v>
      </c>
      <c r="J120" s="47">
        <f t="shared" si="40"/>
        <v>29827</v>
      </c>
      <c r="K120" s="50">
        <f t="shared" si="40"/>
        <v>1850</v>
      </c>
      <c r="M120" s="2" t="b">
        <f t="shared" si="24"/>
        <v>1</v>
      </c>
    </row>
    <row r="121" spans="1:13" ht="15" x14ac:dyDescent="0.2">
      <c r="A121" s="59"/>
      <c r="B121" s="60" t="s">
        <v>50</v>
      </c>
      <c r="C121" s="61"/>
      <c r="D121" s="55">
        <f>SUM(E121:H121)</f>
        <v>800</v>
      </c>
      <c r="E121" s="62">
        <v>800</v>
      </c>
      <c r="F121" s="61"/>
      <c r="G121" s="61"/>
      <c r="H121" s="63"/>
      <c r="I121" s="62"/>
      <c r="J121" s="61">
        <v>800</v>
      </c>
      <c r="K121" s="63"/>
      <c r="M121" s="2" t="b">
        <f t="shared" si="24"/>
        <v>1</v>
      </c>
    </row>
    <row r="122" spans="1:13" ht="15" x14ac:dyDescent="0.2">
      <c r="A122" s="59"/>
      <c r="B122" s="60" t="s">
        <v>51</v>
      </c>
      <c r="C122" s="61"/>
      <c r="D122" s="55">
        <f t="shared" si="27"/>
        <v>7850</v>
      </c>
      <c r="E122" s="62">
        <v>2550</v>
      </c>
      <c r="F122" s="61">
        <v>5300</v>
      </c>
      <c r="G122" s="61"/>
      <c r="H122" s="63"/>
      <c r="I122" s="62"/>
      <c r="J122" s="61">
        <v>7850</v>
      </c>
      <c r="K122" s="63"/>
      <c r="M122" s="2" t="b">
        <f t="shared" si="24"/>
        <v>1</v>
      </c>
    </row>
    <row r="123" spans="1:13" ht="15" x14ac:dyDescent="0.2">
      <c r="A123" s="59"/>
      <c r="B123" s="60" t="s">
        <v>52</v>
      </c>
      <c r="C123" s="122"/>
      <c r="D123" s="55">
        <f t="shared" si="27"/>
        <v>10912</v>
      </c>
      <c r="E123" s="62">
        <v>7442</v>
      </c>
      <c r="F123" s="61">
        <v>3470</v>
      </c>
      <c r="G123" s="61"/>
      <c r="H123" s="63"/>
      <c r="I123" s="62"/>
      <c r="J123" s="61">
        <v>9062</v>
      </c>
      <c r="K123" s="63">
        <v>1850</v>
      </c>
      <c r="M123" s="2" t="b">
        <f t="shared" si="24"/>
        <v>1</v>
      </c>
    </row>
    <row r="124" spans="1:13" ht="15" x14ac:dyDescent="0.2">
      <c r="A124" s="59"/>
      <c r="B124" s="60" t="s">
        <v>53</v>
      </c>
      <c r="C124" s="61"/>
      <c r="D124" s="55">
        <f t="shared" si="27"/>
        <v>2130</v>
      </c>
      <c r="E124" s="62">
        <v>1580</v>
      </c>
      <c r="F124" s="61"/>
      <c r="G124" s="61"/>
      <c r="H124" s="63">
        <v>550</v>
      </c>
      <c r="I124" s="62"/>
      <c r="J124" s="61">
        <v>2130</v>
      </c>
      <c r="K124" s="63"/>
      <c r="M124" s="2" t="b">
        <f t="shared" si="24"/>
        <v>1</v>
      </c>
    </row>
    <row r="125" spans="1:13" ht="15" x14ac:dyDescent="0.2">
      <c r="A125" s="59"/>
      <c r="B125" s="118" t="s">
        <v>55</v>
      </c>
      <c r="C125" s="61"/>
      <c r="D125" s="55">
        <f t="shared" si="27"/>
        <v>350</v>
      </c>
      <c r="E125" s="62">
        <v>350</v>
      </c>
      <c r="F125" s="61"/>
      <c r="G125" s="61"/>
      <c r="H125" s="63"/>
      <c r="I125" s="62"/>
      <c r="J125" s="61">
        <v>350</v>
      </c>
      <c r="K125" s="63"/>
      <c r="M125" s="2" t="b">
        <f t="shared" si="24"/>
        <v>1</v>
      </c>
    </row>
    <row r="126" spans="1:13" ht="15" x14ac:dyDescent="0.2">
      <c r="A126" s="65"/>
      <c r="B126" s="120" t="s">
        <v>56</v>
      </c>
      <c r="C126" s="67"/>
      <c r="D126" s="68">
        <f t="shared" si="27"/>
        <v>9635</v>
      </c>
      <c r="E126" s="69">
        <v>9035</v>
      </c>
      <c r="F126" s="67">
        <v>600</v>
      </c>
      <c r="G126" s="67"/>
      <c r="H126" s="70"/>
      <c r="I126" s="69"/>
      <c r="J126" s="67">
        <v>9635</v>
      </c>
      <c r="K126" s="70"/>
      <c r="M126" s="2" t="b">
        <f t="shared" si="24"/>
        <v>1</v>
      </c>
    </row>
    <row r="127" spans="1:13" s="2" customFormat="1" ht="15" x14ac:dyDescent="0.2">
      <c r="A127" s="41">
        <v>14</v>
      </c>
      <c r="B127" s="119" t="s">
        <v>21</v>
      </c>
      <c r="C127" s="47">
        <f>SUM(C128:C133)</f>
        <v>0</v>
      </c>
      <c r="D127" s="80">
        <f t="shared" si="27"/>
        <v>7000</v>
      </c>
      <c r="E127" s="49">
        <f t="shared" ref="E127:K127" si="41">SUM(E128:E133)</f>
        <v>3300</v>
      </c>
      <c r="F127" s="47">
        <f t="shared" si="41"/>
        <v>3700</v>
      </c>
      <c r="G127" s="47">
        <f t="shared" si="41"/>
        <v>0</v>
      </c>
      <c r="H127" s="50">
        <f t="shared" si="41"/>
        <v>0</v>
      </c>
      <c r="I127" s="49">
        <f t="shared" si="41"/>
        <v>0</v>
      </c>
      <c r="J127" s="47">
        <f t="shared" si="41"/>
        <v>7000</v>
      </c>
      <c r="K127" s="50">
        <f t="shared" si="41"/>
        <v>0</v>
      </c>
      <c r="M127" s="2" t="b">
        <f t="shared" si="24"/>
        <v>1</v>
      </c>
    </row>
    <row r="128" spans="1:13" ht="15" x14ac:dyDescent="0.2">
      <c r="A128" s="59"/>
      <c r="B128" s="60" t="s">
        <v>50</v>
      </c>
      <c r="C128" s="61"/>
      <c r="D128" s="55">
        <f t="shared" si="27"/>
        <v>50</v>
      </c>
      <c r="E128" s="62">
        <v>50</v>
      </c>
      <c r="F128" s="61"/>
      <c r="G128" s="61"/>
      <c r="H128" s="63"/>
      <c r="I128" s="62"/>
      <c r="J128" s="61">
        <v>50</v>
      </c>
      <c r="K128" s="63"/>
      <c r="M128" s="2" t="b">
        <f t="shared" si="24"/>
        <v>1</v>
      </c>
    </row>
    <row r="129" spans="1:13" ht="15" x14ac:dyDescent="0.2">
      <c r="A129" s="59"/>
      <c r="B129" s="60" t="s">
        <v>51</v>
      </c>
      <c r="C129" s="61"/>
      <c r="D129" s="55">
        <f t="shared" si="27"/>
        <v>150</v>
      </c>
      <c r="E129" s="62">
        <v>150</v>
      </c>
      <c r="F129" s="61"/>
      <c r="G129" s="61"/>
      <c r="H129" s="63"/>
      <c r="I129" s="62"/>
      <c r="J129" s="61">
        <v>150</v>
      </c>
      <c r="K129" s="63"/>
      <c r="M129" s="2" t="b">
        <f t="shared" si="24"/>
        <v>1</v>
      </c>
    </row>
    <row r="130" spans="1:13" ht="15" x14ac:dyDescent="0.2">
      <c r="A130" s="59"/>
      <c r="B130" s="60" t="s">
        <v>52</v>
      </c>
      <c r="C130" s="122"/>
      <c r="D130" s="55">
        <f t="shared" si="27"/>
        <v>860</v>
      </c>
      <c r="E130" s="62">
        <v>160</v>
      </c>
      <c r="F130" s="61">
        <v>700</v>
      </c>
      <c r="G130" s="61"/>
      <c r="H130" s="63"/>
      <c r="I130" s="62"/>
      <c r="J130" s="61">
        <v>860</v>
      </c>
      <c r="K130" s="63"/>
      <c r="M130" s="2" t="b">
        <f t="shared" si="24"/>
        <v>1</v>
      </c>
    </row>
    <row r="131" spans="1:13" ht="15" x14ac:dyDescent="0.2">
      <c r="A131" s="59"/>
      <c r="B131" s="60" t="s">
        <v>53</v>
      </c>
      <c r="C131" s="61"/>
      <c r="D131" s="55">
        <f t="shared" si="27"/>
        <v>1200</v>
      </c>
      <c r="E131" s="62">
        <v>1200</v>
      </c>
      <c r="F131" s="61"/>
      <c r="G131" s="61"/>
      <c r="H131" s="63"/>
      <c r="I131" s="62"/>
      <c r="J131" s="61">
        <v>1200</v>
      </c>
      <c r="K131" s="63"/>
      <c r="M131" s="2" t="b">
        <f t="shared" si="24"/>
        <v>1</v>
      </c>
    </row>
    <row r="132" spans="1:13" ht="15" x14ac:dyDescent="0.2">
      <c r="A132" s="59"/>
      <c r="B132" s="118" t="s">
        <v>55</v>
      </c>
      <c r="C132" s="61"/>
      <c r="D132" s="55">
        <f t="shared" si="27"/>
        <v>100</v>
      </c>
      <c r="E132" s="62">
        <v>100</v>
      </c>
      <c r="F132" s="61"/>
      <c r="G132" s="61"/>
      <c r="H132" s="63"/>
      <c r="I132" s="62"/>
      <c r="J132" s="61">
        <v>100</v>
      </c>
      <c r="K132" s="63"/>
      <c r="M132" s="2" t="b">
        <f t="shared" si="24"/>
        <v>1</v>
      </c>
    </row>
    <row r="133" spans="1:13" ht="15" x14ac:dyDescent="0.2">
      <c r="A133" s="65"/>
      <c r="B133" s="120" t="s">
        <v>56</v>
      </c>
      <c r="C133" s="67"/>
      <c r="D133" s="68">
        <f t="shared" si="27"/>
        <v>4640</v>
      </c>
      <c r="E133" s="69">
        <v>1640</v>
      </c>
      <c r="F133" s="67">
        <v>3000</v>
      </c>
      <c r="G133" s="67"/>
      <c r="H133" s="70"/>
      <c r="I133" s="69"/>
      <c r="J133" s="67">
        <v>4640</v>
      </c>
      <c r="K133" s="70"/>
      <c r="M133" s="2" t="b">
        <f t="shared" si="24"/>
        <v>1</v>
      </c>
    </row>
    <row r="134" spans="1:13" s="2" customFormat="1" ht="15" x14ac:dyDescent="0.2">
      <c r="A134" s="41">
        <v>15</v>
      </c>
      <c r="B134" s="119" t="s">
        <v>76</v>
      </c>
      <c r="C134" s="47">
        <f>SUM(C135:C135)</f>
        <v>0</v>
      </c>
      <c r="D134" s="80">
        <f t="shared" si="27"/>
        <v>0.5</v>
      </c>
      <c r="E134" s="49">
        <f t="shared" ref="E134:K134" si="42">SUM(E135:E135)</f>
        <v>0.5</v>
      </c>
      <c r="F134" s="47">
        <f t="shared" si="42"/>
        <v>0</v>
      </c>
      <c r="G134" s="47">
        <f t="shared" si="42"/>
        <v>0</v>
      </c>
      <c r="H134" s="50">
        <f t="shared" si="42"/>
        <v>0</v>
      </c>
      <c r="I134" s="49">
        <f t="shared" si="42"/>
        <v>0</v>
      </c>
      <c r="J134" s="47">
        <f t="shared" si="42"/>
        <v>0.5</v>
      </c>
      <c r="K134" s="50">
        <f t="shared" si="42"/>
        <v>0</v>
      </c>
      <c r="M134" s="2" t="b">
        <f t="shared" ref="M134:M199" si="43">IF((E134+F134+G134+H134)=(I134+J134+K134),TRUE,FALSE)</f>
        <v>1</v>
      </c>
    </row>
    <row r="135" spans="1:13" ht="15" x14ac:dyDescent="0.2">
      <c r="A135" s="59"/>
      <c r="B135" s="60" t="s">
        <v>51</v>
      </c>
      <c r="C135" s="61"/>
      <c r="D135" s="55">
        <f t="shared" si="27"/>
        <v>0.5</v>
      </c>
      <c r="E135" s="62">
        <v>0.5</v>
      </c>
      <c r="F135" s="61"/>
      <c r="G135" s="61"/>
      <c r="H135" s="63"/>
      <c r="I135" s="62"/>
      <c r="J135" s="61">
        <v>0.5</v>
      </c>
      <c r="K135" s="63"/>
      <c r="M135" s="2" t="b">
        <f t="shared" si="43"/>
        <v>1</v>
      </c>
    </row>
    <row r="136" spans="1:13" s="2" customFormat="1" ht="15" x14ac:dyDescent="0.2">
      <c r="A136" s="41">
        <v>16</v>
      </c>
      <c r="B136" s="119" t="s">
        <v>63</v>
      </c>
      <c r="C136" s="47">
        <f t="shared" ref="C136:K136" si="44">SUM(C137:C138)</f>
        <v>0</v>
      </c>
      <c r="D136" s="80">
        <f t="shared" si="44"/>
        <v>34</v>
      </c>
      <c r="E136" s="49">
        <f t="shared" si="44"/>
        <v>34</v>
      </c>
      <c r="F136" s="47">
        <f t="shared" si="44"/>
        <v>0</v>
      </c>
      <c r="G136" s="47">
        <f t="shared" si="44"/>
        <v>0</v>
      </c>
      <c r="H136" s="50">
        <f t="shared" si="44"/>
        <v>0</v>
      </c>
      <c r="I136" s="49">
        <f t="shared" si="44"/>
        <v>0</v>
      </c>
      <c r="J136" s="47">
        <f t="shared" si="44"/>
        <v>34</v>
      </c>
      <c r="K136" s="50">
        <f t="shared" si="44"/>
        <v>0</v>
      </c>
      <c r="M136" s="2" t="b">
        <f t="shared" si="43"/>
        <v>1</v>
      </c>
    </row>
    <row r="137" spans="1:13" ht="15" x14ac:dyDescent="0.2">
      <c r="A137" s="59"/>
      <c r="B137" s="60" t="s">
        <v>53</v>
      </c>
      <c r="C137" s="61"/>
      <c r="D137" s="55">
        <f>SUM(E137:H137)</f>
        <v>22</v>
      </c>
      <c r="E137" s="62">
        <v>22</v>
      </c>
      <c r="F137" s="61"/>
      <c r="G137" s="61"/>
      <c r="H137" s="63"/>
      <c r="I137" s="62"/>
      <c r="J137" s="61">
        <v>22</v>
      </c>
      <c r="K137" s="63"/>
      <c r="M137" s="2" t="b">
        <f t="shared" si="43"/>
        <v>1</v>
      </c>
    </row>
    <row r="138" spans="1:13" ht="15" x14ac:dyDescent="0.2">
      <c r="A138" s="52"/>
      <c r="B138" s="121" t="s">
        <v>56</v>
      </c>
      <c r="C138" s="54"/>
      <c r="D138" s="86">
        <f>SUM(E138:H138)</f>
        <v>12</v>
      </c>
      <c r="E138" s="56">
        <v>12</v>
      </c>
      <c r="F138" s="54"/>
      <c r="G138" s="54"/>
      <c r="H138" s="57"/>
      <c r="I138" s="56"/>
      <c r="J138" s="54">
        <v>12</v>
      </c>
      <c r="K138" s="57"/>
      <c r="M138" s="2" t="b">
        <f t="shared" si="43"/>
        <v>1</v>
      </c>
    </row>
    <row r="139" spans="1:13" ht="15" x14ac:dyDescent="0.2">
      <c r="A139" s="41">
        <v>17</v>
      </c>
      <c r="B139" s="119" t="s">
        <v>22</v>
      </c>
      <c r="C139" s="47">
        <f>SUM(C140:C142)</f>
        <v>0</v>
      </c>
      <c r="D139" s="80">
        <f t="shared" ref="D139:D146" si="45">SUM(E139:H139)</f>
        <v>466</v>
      </c>
      <c r="E139" s="49">
        <f t="shared" ref="E139:K139" si="46">SUM(E140:E142)</f>
        <v>426</v>
      </c>
      <c r="F139" s="47">
        <f t="shared" si="46"/>
        <v>0</v>
      </c>
      <c r="G139" s="47">
        <f t="shared" si="46"/>
        <v>0</v>
      </c>
      <c r="H139" s="50">
        <f t="shared" si="46"/>
        <v>40</v>
      </c>
      <c r="I139" s="49">
        <f t="shared" si="46"/>
        <v>0</v>
      </c>
      <c r="J139" s="47">
        <f t="shared" si="46"/>
        <v>466</v>
      </c>
      <c r="K139" s="50">
        <f t="shared" si="46"/>
        <v>0</v>
      </c>
      <c r="M139" s="2" t="b">
        <f t="shared" si="43"/>
        <v>1</v>
      </c>
    </row>
    <row r="140" spans="1:13" ht="15" x14ac:dyDescent="0.2">
      <c r="A140" s="59"/>
      <c r="B140" s="60" t="s">
        <v>50</v>
      </c>
      <c r="C140" s="61"/>
      <c r="D140" s="55">
        <f t="shared" si="45"/>
        <v>10</v>
      </c>
      <c r="E140" s="62">
        <v>10</v>
      </c>
      <c r="F140" s="61"/>
      <c r="G140" s="61"/>
      <c r="H140" s="63"/>
      <c r="I140" s="62"/>
      <c r="J140" s="61">
        <v>10</v>
      </c>
      <c r="K140" s="63"/>
      <c r="M140" s="2" t="b">
        <f t="shared" si="43"/>
        <v>1</v>
      </c>
    </row>
    <row r="141" spans="1:13" ht="15" x14ac:dyDescent="0.2">
      <c r="A141" s="59"/>
      <c r="B141" s="60" t="s">
        <v>51</v>
      </c>
      <c r="C141" s="61"/>
      <c r="D141" s="55">
        <f t="shared" si="45"/>
        <v>10</v>
      </c>
      <c r="E141" s="62">
        <v>10</v>
      </c>
      <c r="F141" s="61"/>
      <c r="G141" s="61"/>
      <c r="H141" s="63"/>
      <c r="I141" s="62"/>
      <c r="J141" s="61">
        <v>10</v>
      </c>
      <c r="K141" s="63"/>
      <c r="M141" s="2" t="b">
        <f t="shared" si="43"/>
        <v>1</v>
      </c>
    </row>
    <row r="142" spans="1:13" ht="15" x14ac:dyDescent="0.2">
      <c r="A142" s="59"/>
      <c r="B142" s="60" t="s">
        <v>53</v>
      </c>
      <c r="C142" s="61"/>
      <c r="D142" s="55">
        <f t="shared" si="45"/>
        <v>446</v>
      </c>
      <c r="E142" s="62">
        <v>406</v>
      </c>
      <c r="F142" s="61"/>
      <c r="G142" s="61"/>
      <c r="H142" s="63">
        <v>40</v>
      </c>
      <c r="I142" s="62"/>
      <c r="J142" s="61">
        <v>446</v>
      </c>
      <c r="K142" s="63"/>
      <c r="M142" s="2" t="b">
        <f t="shared" si="43"/>
        <v>1</v>
      </c>
    </row>
    <row r="143" spans="1:13" s="2" customFormat="1" ht="15" x14ac:dyDescent="0.2">
      <c r="A143" s="41">
        <v>18</v>
      </c>
      <c r="B143" s="119" t="s">
        <v>62</v>
      </c>
      <c r="C143" s="47">
        <f>SUM(C144:C145)</f>
        <v>0</v>
      </c>
      <c r="D143" s="80">
        <f t="shared" si="45"/>
        <v>2.8</v>
      </c>
      <c r="E143" s="49">
        <f t="shared" ref="E143:K143" si="47">SUM(E144:E145)</f>
        <v>2.8</v>
      </c>
      <c r="F143" s="47">
        <f t="shared" si="47"/>
        <v>0</v>
      </c>
      <c r="G143" s="47">
        <f t="shared" si="47"/>
        <v>0</v>
      </c>
      <c r="H143" s="50">
        <f t="shared" si="47"/>
        <v>0</v>
      </c>
      <c r="I143" s="49">
        <f t="shared" si="47"/>
        <v>0</v>
      </c>
      <c r="J143" s="47">
        <f t="shared" si="47"/>
        <v>2.8</v>
      </c>
      <c r="K143" s="50">
        <f t="shared" si="47"/>
        <v>0</v>
      </c>
      <c r="M143" s="2" t="b">
        <f t="shared" si="43"/>
        <v>1</v>
      </c>
    </row>
    <row r="144" spans="1:13" ht="15" x14ac:dyDescent="0.2">
      <c r="A144" s="91"/>
      <c r="B144" s="123" t="s">
        <v>55</v>
      </c>
      <c r="C144" s="93"/>
      <c r="D144" s="94">
        <f t="shared" si="45"/>
        <v>0.5</v>
      </c>
      <c r="E144" s="95">
        <v>0.5</v>
      </c>
      <c r="F144" s="93"/>
      <c r="G144" s="93"/>
      <c r="H144" s="96"/>
      <c r="I144" s="95"/>
      <c r="J144" s="93">
        <v>0.5</v>
      </c>
      <c r="K144" s="96"/>
      <c r="M144" s="2" t="b">
        <f t="shared" si="43"/>
        <v>1</v>
      </c>
    </row>
    <row r="145" spans="1:13" ht="15" x14ac:dyDescent="0.2">
      <c r="A145" s="91"/>
      <c r="B145" s="123" t="s">
        <v>53</v>
      </c>
      <c r="C145" s="93"/>
      <c r="D145" s="94">
        <f t="shared" si="45"/>
        <v>2.2999999999999998</v>
      </c>
      <c r="E145" s="95">
        <v>2.2999999999999998</v>
      </c>
      <c r="F145" s="93"/>
      <c r="G145" s="93"/>
      <c r="H145" s="96"/>
      <c r="I145" s="95"/>
      <c r="J145" s="93">
        <v>2.2999999999999998</v>
      </c>
      <c r="K145" s="96"/>
      <c r="M145" s="2" t="b">
        <f t="shared" si="43"/>
        <v>1</v>
      </c>
    </row>
    <row r="146" spans="1:13" ht="15" x14ac:dyDescent="0.2">
      <c r="A146" s="41">
        <v>19</v>
      </c>
      <c r="B146" s="119" t="s">
        <v>87</v>
      </c>
      <c r="C146" s="47">
        <f>C147</f>
        <v>0</v>
      </c>
      <c r="D146" s="80">
        <f t="shared" si="45"/>
        <v>0.4</v>
      </c>
      <c r="E146" s="49">
        <f t="shared" ref="E146:K146" si="48">E147</f>
        <v>0.4</v>
      </c>
      <c r="F146" s="47">
        <f t="shared" si="48"/>
        <v>0</v>
      </c>
      <c r="G146" s="47">
        <f t="shared" si="48"/>
        <v>0</v>
      </c>
      <c r="H146" s="50">
        <f t="shared" si="48"/>
        <v>0</v>
      </c>
      <c r="I146" s="49">
        <f t="shared" si="48"/>
        <v>0</v>
      </c>
      <c r="J146" s="47">
        <f t="shared" si="48"/>
        <v>0.4</v>
      </c>
      <c r="K146" s="50">
        <f t="shared" si="48"/>
        <v>0</v>
      </c>
      <c r="M146" s="2" t="b">
        <f t="shared" si="43"/>
        <v>1</v>
      </c>
    </row>
    <row r="147" spans="1:13" ht="15" x14ac:dyDescent="0.2">
      <c r="A147" s="65"/>
      <c r="B147" s="120" t="s">
        <v>53</v>
      </c>
      <c r="C147" s="67"/>
      <c r="D147" s="68">
        <f>SUM(E147:H147)</f>
        <v>0.4</v>
      </c>
      <c r="E147" s="69">
        <v>0.4</v>
      </c>
      <c r="F147" s="67"/>
      <c r="G147" s="67"/>
      <c r="H147" s="70"/>
      <c r="I147" s="69"/>
      <c r="J147" s="67">
        <v>0.4</v>
      </c>
      <c r="K147" s="70"/>
      <c r="M147" s="2" t="b">
        <f t="shared" si="43"/>
        <v>1</v>
      </c>
    </row>
    <row r="148" spans="1:13" ht="15" x14ac:dyDescent="0.2">
      <c r="A148" s="41">
        <v>20</v>
      </c>
      <c r="B148" s="119" t="s">
        <v>64</v>
      </c>
      <c r="C148" s="47"/>
      <c r="D148" s="80">
        <f>SUM(E148:H148)</f>
        <v>2.5</v>
      </c>
      <c r="E148" s="49">
        <f>SUM(E149:E150)</f>
        <v>2.5</v>
      </c>
      <c r="F148" s="47">
        <f t="shared" ref="F148:K148" si="49">SUM(F149:F150)</f>
        <v>0</v>
      </c>
      <c r="G148" s="47">
        <f t="shared" si="49"/>
        <v>0</v>
      </c>
      <c r="H148" s="50">
        <f t="shared" si="49"/>
        <v>0</v>
      </c>
      <c r="I148" s="49">
        <f t="shared" si="49"/>
        <v>0</v>
      </c>
      <c r="J148" s="47">
        <f t="shared" si="49"/>
        <v>2.5</v>
      </c>
      <c r="K148" s="50">
        <f t="shared" si="49"/>
        <v>0</v>
      </c>
      <c r="M148" s="2" t="b">
        <f t="shared" si="43"/>
        <v>1</v>
      </c>
    </row>
    <row r="149" spans="1:13" ht="15" x14ac:dyDescent="0.2">
      <c r="A149" s="152"/>
      <c r="B149" s="118" t="s">
        <v>55</v>
      </c>
      <c r="C149" s="61"/>
      <c r="D149" s="55">
        <f>SUM(E149:H149)</f>
        <v>0.2</v>
      </c>
      <c r="E149" s="62">
        <v>0.2</v>
      </c>
      <c r="F149" s="61"/>
      <c r="G149" s="61"/>
      <c r="H149" s="63"/>
      <c r="I149" s="62"/>
      <c r="J149" s="61">
        <v>0.2</v>
      </c>
      <c r="K149" s="63"/>
      <c r="M149" s="2" t="b">
        <f t="shared" si="43"/>
        <v>1</v>
      </c>
    </row>
    <row r="150" spans="1:13" ht="15" x14ac:dyDescent="0.2">
      <c r="A150" s="65"/>
      <c r="B150" s="120" t="s">
        <v>53</v>
      </c>
      <c r="C150" s="67"/>
      <c r="D150" s="68">
        <f>SUM(E150:H150)</f>
        <v>2.2999999999999998</v>
      </c>
      <c r="E150" s="69">
        <v>2.2999999999999998</v>
      </c>
      <c r="F150" s="67"/>
      <c r="G150" s="67"/>
      <c r="H150" s="70"/>
      <c r="I150" s="69"/>
      <c r="J150" s="67">
        <v>2.2999999999999998</v>
      </c>
      <c r="K150" s="70"/>
      <c r="M150" s="2" t="b">
        <f t="shared" si="43"/>
        <v>1</v>
      </c>
    </row>
    <row r="151" spans="1:13" ht="15" x14ac:dyDescent="0.2">
      <c r="A151" s="41">
        <v>21</v>
      </c>
      <c r="B151" s="124" t="s">
        <v>23</v>
      </c>
      <c r="C151" s="47">
        <f>SUM(C152:C153)</f>
        <v>0</v>
      </c>
      <c r="D151" s="80">
        <f t="shared" si="27"/>
        <v>4</v>
      </c>
      <c r="E151" s="49">
        <f t="shared" ref="E151:K151" si="50">SUM(E152:E153)</f>
        <v>4</v>
      </c>
      <c r="F151" s="47">
        <f t="shared" si="50"/>
        <v>0</v>
      </c>
      <c r="G151" s="47">
        <f t="shared" si="50"/>
        <v>0</v>
      </c>
      <c r="H151" s="50">
        <f t="shared" si="50"/>
        <v>0</v>
      </c>
      <c r="I151" s="49">
        <f t="shared" si="50"/>
        <v>0</v>
      </c>
      <c r="J151" s="47">
        <f t="shared" si="50"/>
        <v>3.4</v>
      </c>
      <c r="K151" s="50">
        <f t="shared" si="50"/>
        <v>0.6</v>
      </c>
      <c r="M151" s="2" t="b">
        <f t="shared" si="43"/>
        <v>1</v>
      </c>
    </row>
    <row r="152" spans="1:13" ht="15" x14ac:dyDescent="0.2">
      <c r="A152" s="59"/>
      <c r="B152" s="60" t="s">
        <v>53</v>
      </c>
      <c r="C152" s="61"/>
      <c r="D152" s="55">
        <f t="shared" si="27"/>
        <v>3</v>
      </c>
      <c r="E152" s="62">
        <v>3</v>
      </c>
      <c r="F152" s="61"/>
      <c r="G152" s="61"/>
      <c r="H152" s="63"/>
      <c r="I152" s="62"/>
      <c r="J152" s="61">
        <v>2.4</v>
      </c>
      <c r="K152" s="63">
        <v>0.6</v>
      </c>
      <c r="M152" s="2" t="b">
        <f t="shared" si="43"/>
        <v>1</v>
      </c>
    </row>
    <row r="153" spans="1:13" ht="15" x14ac:dyDescent="0.2">
      <c r="A153" s="65"/>
      <c r="B153" s="120" t="s">
        <v>55</v>
      </c>
      <c r="C153" s="67"/>
      <c r="D153" s="68">
        <f t="shared" si="27"/>
        <v>1</v>
      </c>
      <c r="E153" s="69">
        <v>1</v>
      </c>
      <c r="F153" s="67"/>
      <c r="G153" s="67"/>
      <c r="H153" s="70"/>
      <c r="I153" s="69"/>
      <c r="J153" s="67">
        <v>1</v>
      </c>
      <c r="K153" s="70"/>
      <c r="M153" s="2" t="b">
        <f t="shared" si="43"/>
        <v>1</v>
      </c>
    </row>
    <row r="154" spans="1:13" s="2" customFormat="1" ht="15" x14ac:dyDescent="0.2">
      <c r="A154" s="41">
        <v>22</v>
      </c>
      <c r="B154" s="124" t="s">
        <v>24</v>
      </c>
      <c r="C154" s="47">
        <f>SUM(C155)</f>
        <v>0</v>
      </c>
      <c r="D154" s="80">
        <f t="shared" si="27"/>
        <v>0.5</v>
      </c>
      <c r="E154" s="49">
        <f t="shared" ref="E154:K154" si="51">SUM(E155)</f>
        <v>0.5</v>
      </c>
      <c r="F154" s="47">
        <f t="shared" si="51"/>
        <v>0</v>
      </c>
      <c r="G154" s="47">
        <f t="shared" si="51"/>
        <v>0</v>
      </c>
      <c r="H154" s="50">
        <f t="shared" si="51"/>
        <v>0</v>
      </c>
      <c r="I154" s="49">
        <f t="shared" si="51"/>
        <v>0</v>
      </c>
      <c r="J154" s="47">
        <f t="shared" si="51"/>
        <v>0.5</v>
      </c>
      <c r="K154" s="50">
        <f t="shared" si="51"/>
        <v>0</v>
      </c>
      <c r="M154" s="2" t="b">
        <f t="shared" si="43"/>
        <v>1</v>
      </c>
    </row>
    <row r="155" spans="1:13" ht="15" x14ac:dyDescent="0.2">
      <c r="A155" s="65"/>
      <c r="B155" s="66" t="s">
        <v>53</v>
      </c>
      <c r="C155" s="67"/>
      <c r="D155" s="68">
        <f>SUM(E155:H155)</f>
        <v>0.5</v>
      </c>
      <c r="E155" s="69">
        <v>0.5</v>
      </c>
      <c r="F155" s="67"/>
      <c r="G155" s="67"/>
      <c r="H155" s="70"/>
      <c r="I155" s="69"/>
      <c r="J155" s="67">
        <v>0.5</v>
      </c>
      <c r="K155" s="70"/>
      <c r="M155" s="2" t="b">
        <f t="shared" si="43"/>
        <v>1</v>
      </c>
    </row>
    <row r="156" spans="1:13" s="2" customFormat="1" ht="15" x14ac:dyDescent="0.2">
      <c r="A156" s="41">
        <v>23</v>
      </c>
      <c r="B156" s="119" t="s">
        <v>25</v>
      </c>
      <c r="C156" s="47">
        <f>SUM(C157:C162)</f>
        <v>0</v>
      </c>
      <c r="D156" s="80">
        <f t="shared" si="27"/>
        <v>237.6</v>
      </c>
      <c r="E156" s="49">
        <f t="shared" ref="E156:K156" si="52">SUM(E157:E162)</f>
        <v>237.6</v>
      </c>
      <c r="F156" s="47">
        <f t="shared" si="52"/>
        <v>0</v>
      </c>
      <c r="G156" s="47">
        <f t="shared" si="52"/>
        <v>0</v>
      </c>
      <c r="H156" s="50">
        <f t="shared" si="52"/>
        <v>0</v>
      </c>
      <c r="I156" s="49">
        <f t="shared" si="52"/>
        <v>0</v>
      </c>
      <c r="J156" s="47">
        <f t="shared" si="52"/>
        <v>234.6</v>
      </c>
      <c r="K156" s="50">
        <f t="shared" si="52"/>
        <v>3</v>
      </c>
      <c r="M156" s="2" t="b">
        <f t="shared" si="43"/>
        <v>1</v>
      </c>
    </row>
    <row r="157" spans="1:13" ht="15" x14ac:dyDescent="0.2">
      <c r="A157" s="59"/>
      <c r="B157" s="60" t="s">
        <v>50</v>
      </c>
      <c r="C157" s="61"/>
      <c r="D157" s="55">
        <f t="shared" si="27"/>
        <v>1</v>
      </c>
      <c r="E157" s="62">
        <v>1</v>
      </c>
      <c r="F157" s="61"/>
      <c r="G157" s="61"/>
      <c r="H157" s="63"/>
      <c r="I157" s="62"/>
      <c r="J157" s="61"/>
      <c r="K157" s="63">
        <v>1</v>
      </c>
      <c r="M157" s="2" t="b">
        <f t="shared" si="43"/>
        <v>1</v>
      </c>
    </row>
    <row r="158" spans="1:13" ht="15" x14ac:dyDescent="0.2">
      <c r="A158" s="59"/>
      <c r="B158" s="60" t="s">
        <v>52</v>
      </c>
      <c r="C158" s="61"/>
      <c r="D158" s="55">
        <f t="shared" si="27"/>
        <v>64</v>
      </c>
      <c r="E158" s="62">
        <v>64</v>
      </c>
      <c r="F158" s="61"/>
      <c r="G158" s="61"/>
      <c r="H158" s="63"/>
      <c r="I158" s="62"/>
      <c r="J158" s="61">
        <v>64</v>
      </c>
      <c r="K158" s="63"/>
      <c r="M158" s="2" t="b">
        <f t="shared" si="43"/>
        <v>1</v>
      </c>
    </row>
    <row r="159" spans="1:13" ht="15" x14ac:dyDescent="0.2">
      <c r="A159" s="59"/>
      <c r="B159" s="60" t="s">
        <v>51</v>
      </c>
      <c r="C159" s="61"/>
      <c r="D159" s="55">
        <f t="shared" si="27"/>
        <v>111</v>
      </c>
      <c r="E159" s="62">
        <v>111</v>
      </c>
      <c r="F159" s="61"/>
      <c r="G159" s="61"/>
      <c r="H159" s="63"/>
      <c r="I159" s="62"/>
      <c r="J159" s="61">
        <v>111</v>
      </c>
      <c r="K159" s="63"/>
      <c r="M159" s="2" t="b">
        <f t="shared" si="43"/>
        <v>1</v>
      </c>
    </row>
    <row r="160" spans="1:13" ht="15" x14ac:dyDescent="0.2">
      <c r="A160" s="59"/>
      <c r="B160" s="60" t="s">
        <v>53</v>
      </c>
      <c r="C160" s="61"/>
      <c r="D160" s="55">
        <f t="shared" si="27"/>
        <v>5.0999999999999996</v>
      </c>
      <c r="E160" s="62">
        <v>5.0999999999999996</v>
      </c>
      <c r="F160" s="61"/>
      <c r="G160" s="61"/>
      <c r="H160" s="63"/>
      <c r="I160" s="62"/>
      <c r="J160" s="61">
        <v>3.1</v>
      </c>
      <c r="K160" s="63">
        <v>2</v>
      </c>
      <c r="M160" s="2" t="b">
        <f t="shared" si="43"/>
        <v>1</v>
      </c>
    </row>
    <row r="161" spans="1:13" ht="15" x14ac:dyDescent="0.2">
      <c r="A161" s="59"/>
      <c r="B161" s="118" t="s">
        <v>55</v>
      </c>
      <c r="C161" s="61"/>
      <c r="D161" s="55">
        <f t="shared" si="27"/>
        <v>16</v>
      </c>
      <c r="E161" s="62">
        <v>16</v>
      </c>
      <c r="F161" s="61"/>
      <c r="G161" s="61"/>
      <c r="H161" s="63"/>
      <c r="I161" s="62"/>
      <c r="J161" s="61">
        <v>16</v>
      </c>
      <c r="K161" s="63"/>
      <c r="M161" s="2" t="b">
        <f t="shared" si="43"/>
        <v>1</v>
      </c>
    </row>
    <row r="162" spans="1:13" ht="15" x14ac:dyDescent="0.2">
      <c r="A162" s="65"/>
      <c r="B162" s="120" t="s">
        <v>56</v>
      </c>
      <c r="C162" s="67"/>
      <c r="D162" s="68">
        <f t="shared" si="27"/>
        <v>40.5</v>
      </c>
      <c r="E162" s="69">
        <v>40.5</v>
      </c>
      <c r="F162" s="67"/>
      <c r="G162" s="67"/>
      <c r="H162" s="70"/>
      <c r="I162" s="69"/>
      <c r="J162" s="67">
        <v>40.5</v>
      </c>
      <c r="K162" s="70"/>
      <c r="M162" s="2" t="b">
        <f t="shared" si="43"/>
        <v>1</v>
      </c>
    </row>
    <row r="163" spans="1:13" ht="15" x14ac:dyDescent="0.2">
      <c r="A163" s="41">
        <v>24</v>
      </c>
      <c r="B163" s="119" t="s">
        <v>98</v>
      </c>
      <c r="C163" s="42"/>
      <c r="D163" s="80">
        <f t="shared" si="27"/>
        <v>0.2</v>
      </c>
      <c r="E163" s="49">
        <f>SUM(E164)</f>
        <v>0.2</v>
      </c>
      <c r="F163" s="47">
        <f t="shared" ref="F163:K163" si="53">SUM(F164)</f>
        <v>0</v>
      </c>
      <c r="G163" s="47">
        <f t="shared" si="53"/>
        <v>0</v>
      </c>
      <c r="H163" s="50">
        <f t="shared" si="53"/>
        <v>0</v>
      </c>
      <c r="I163" s="49">
        <f t="shared" si="53"/>
        <v>0</v>
      </c>
      <c r="J163" s="47">
        <f t="shared" si="53"/>
        <v>0.2</v>
      </c>
      <c r="K163" s="50">
        <f t="shared" si="53"/>
        <v>0</v>
      </c>
      <c r="M163" s="2" t="b">
        <f t="shared" si="43"/>
        <v>1</v>
      </c>
    </row>
    <row r="164" spans="1:13" ht="15" x14ac:dyDescent="0.2">
      <c r="A164" s="65"/>
      <c r="B164" s="120" t="s">
        <v>55</v>
      </c>
      <c r="C164" s="67"/>
      <c r="D164" s="68">
        <f t="shared" si="27"/>
        <v>0.2</v>
      </c>
      <c r="E164" s="69">
        <v>0.2</v>
      </c>
      <c r="F164" s="67"/>
      <c r="G164" s="67"/>
      <c r="H164" s="70"/>
      <c r="I164" s="69"/>
      <c r="J164" s="67">
        <v>0.2</v>
      </c>
      <c r="K164" s="70"/>
      <c r="M164" s="2" t="b">
        <f t="shared" si="43"/>
        <v>1</v>
      </c>
    </row>
    <row r="165" spans="1:13" ht="15" x14ac:dyDescent="0.2">
      <c r="A165" s="84">
        <v>25</v>
      </c>
      <c r="B165" s="119" t="s">
        <v>99</v>
      </c>
      <c r="C165" s="42"/>
      <c r="D165" s="80">
        <f>SUM(E165:H165)</f>
        <v>0.2</v>
      </c>
      <c r="E165" s="49">
        <f t="shared" ref="E165:K165" si="54">SUM(E166)</f>
        <v>0.2</v>
      </c>
      <c r="F165" s="47">
        <f t="shared" si="54"/>
        <v>0</v>
      </c>
      <c r="G165" s="47">
        <f t="shared" si="54"/>
        <v>0</v>
      </c>
      <c r="H165" s="50">
        <f t="shared" si="54"/>
        <v>0</v>
      </c>
      <c r="I165" s="49">
        <f t="shared" si="54"/>
        <v>0</v>
      </c>
      <c r="J165" s="47">
        <f t="shared" si="54"/>
        <v>0.2</v>
      </c>
      <c r="K165" s="50">
        <f t="shared" si="54"/>
        <v>0</v>
      </c>
      <c r="M165" s="2" t="b">
        <f t="shared" si="43"/>
        <v>1</v>
      </c>
    </row>
    <row r="166" spans="1:13" ht="15" x14ac:dyDescent="0.2">
      <c r="A166" s="84"/>
      <c r="B166" s="120" t="s">
        <v>55</v>
      </c>
      <c r="C166" s="67"/>
      <c r="D166" s="68">
        <f>SUM(E166:H166)</f>
        <v>0.2</v>
      </c>
      <c r="E166" s="69">
        <v>0.2</v>
      </c>
      <c r="F166" s="67"/>
      <c r="G166" s="67"/>
      <c r="H166" s="70"/>
      <c r="I166" s="69"/>
      <c r="J166" s="67">
        <v>0.2</v>
      </c>
      <c r="K166" s="70"/>
      <c r="M166" s="2" t="b">
        <f t="shared" si="43"/>
        <v>1</v>
      </c>
    </row>
    <row r="167" spans="1:13" s="2" customFormat="1" ht="15" x14ac:dyDescent="0.2">
      <c r="A167" s="41">
        <v>26</v>
      </c>
      <c r="B167" s="119" t="s">
        <v>65</v>
      </c>
      <c r="C167" s="47">
        <f>SUM(C168:C168)</f>
        <v>0</v>
      </c>
      <c r="D167" s="80">
        <f t="shared" si="27"/>
        <v>3</v>
      </c>
      <c r="E167" s="49">
        <f t="shared" ref="E167:K167" si="55">SUM(E168:E169)</f>
        <v>3</v>
      </c>
      <c r="F167" s="47">
        <f t="shared" si="55"/>
        <v>0</v>
      </c>
      <c r="G167" s="47">
        <f t="shared" si="55"/>
        <v>0</v>
      </c>
      <c r="H167" s="50">
        <f t="shared" si="55"/>
        <v>0</v>
      </c>
      <c r="I167" s="49">
        <f t="shared" si="55"/>
        <v>0</v>
      </c>
      <c r="J167" s="47">
        <f t="shared" si="55"/>
        <v>3</v>
      </c>
      <c r="K167" s="50">
        <f t="shared" si="55"/>
        <v>0</v>
      </c>
      <c r="M167" s="2" t="b">
        <f t="shared" si="43"/>
        <v>1</v>
      </c>
    </row>
    <row r="168" spans="1:13" ht="15" x14ac:dyDescent="0.2">
      <c r="A168" s="59"/>
      <c r="B168" s="118" t="s">
        <v>51</v>
      </c>
      <c r="C168" s="61"/>
      <c r="D168" s="55">
        <f>SUM(E168:H168)</f>
        <v>2</v>
      </c>
      <c r="E168" s="62">
        <v>2</v>
      </c>
      <c r="F168" s="61"/>
      <c r="G168" s="61"/>
      <c r="H168" s="63"/>
      <c r="I168" s="62"/>
      <c r="J168" s="61">
        <v>2</v>
      </c>
      <c r="K168" s="63"/>
      <c r="M168" s="2" t="b">
        <f t="shared" si="43"/>
        <v>1</v>
      </c>
    </row>
    <row r="169" spans="1:13" ht="15" x14ac:dyDescent="0.2">
      <c r="A169" s="91"/>
      <c r="B169" s="123" t="s">
        <v>53</v>
      </c>
      <c r="C169" s="93"/>
      <c r="D169" s="55">
        <f>SUM(E169:H169)</f>
        <v>1</v>
      </c>
      <c r="E169" s="95">
        <v>1</v>
      </c>
      <c r="F169" s="93"/>
      <c r="G169" s="93"/>
      <c r="H169" s="96"/>
      <c r="I169" s="95"/>
      <c r="J169" s="93">
        <v>1</v>
      </c>
      <c r="K169" s="96"/>
      <c r="M169" s="2" t="b">
        <f t="shared" si="43"/>
        <v>1</v>
      </c>
    </row>
    <row r="170" spans="1:13" s="2" customFormat="1" ht="15" x14ac:dyDescent="0.2">
      <c r="A170" s="41">
        <v>27</v>
      </c>
      <c r="B170" s="119" t="s">
        <v>26</v>
      </c>
      <c r="C170" s="47">
        <f>SUM(C171:C172)</f>
        <v>0</v>
      </c>
      <c r="D170" s="80">
        <f>SUM(E170:H170)</f>
        <v>330</v>
      </c>
      <c r="E170" s="49">
        <f t="shared" ref="E170:K170" si="56">SUM(E171:E172)</f>
        <v>330</v>
      </c>
      <c r="F170" s="47">
        <f t="shared" si="56"/>
        <v>0</v>
      </c>
      <c r="G170" s="47">
        <f t="shared" si="56"/>
        <v>0</v>
      </c>
      <c r="H170" s="50">
        <f t="shared" si="56"/>
        <v>0</v>
      </c>
      <c r="I170" s="49">
        <f t="shared" si="56"/>
        <v>0</v>
      </c>
      <c r="J170" s="47">
        <f t="shared" si="56"/>
        <v>30</v>
      </c>
      <c r="K170" s="50">
        <f t="shared" si="56"/>
        <v>300</v>
      </c>
      <c r="M170" s="2" t="b">
        <f t="shared" si="43"/>
        <v>1</v>
      </c>
    </row>
    <row r="171" spans="1:13" ht="15" x14ac:dyDescent="0.2">
      <c r="A171" s="52"/>
      <c r="B171" s="121" t="s">
        <v>51</v>
      </c>
      <c r="C171" s="54"/>
      <c r="D171" s="86">
        <f t="shared" si="27"/>
        <v>30</v>
      </c>
      <c r="E171" s="56">
        <v>30</v>
      </c>
      <c r="F171" s="54"/>
      <c r="G171" s="54"/>
      <c r="H171" s="57"/>
      <c r="I171" s="56"/>
      <c r="J171" s="54">
        <v>30</v>
      </c>
      <c r="K171" s="57"/>
      <c r="M171" s="2" t="b">
        <f t="shared" si="43"/>
        <v>1</v>
      </c>
    </row>
    <row r="172" spans="1:13" ht="15" x14ac:dyDescent="0.2">
      <c r="A172" s="65"/>
      <c r="B172" s="120" t="s">
        <v>55</v>
      </c>
      <c r="C172" s="67"/>
      <c r="D172" s="68">
        <f>SUM(E172:H172)</f>
        <v>300</v>
      </c>
      <c r="E172" s="69">
        <v>300</v>
      </c>
      <c r="F172" s="67"/>
      <c r="G172" s="67"/>
      <c r="H172" s="70"/>
      <c r="I172" s="69"/>
      <c r="J172" s="67"/>
      <c r="K172" s="70">
        <v>300</v>
      </c>
      <c r="M172" s="2" t="b">
        <f t="shared" si="43"/>
        <v>1</v>
      </c>
    </row>
    <row r="173" spans="1:13" s="2" customFormat="1" ht="15" x14ac:dyDescent="0.2">
      <c r="A173" s="41">
        <v>28</v>
      </c>
      <c r="B173" s="119" t="s">
        <v>66</v>
      </c>
      <c r="C173" s="47">
        <f>SUM(C174:C175)</f>
        <v>0</v>
      </c>
      <c r="D173" s="80">
        <f t="shared" si="27"/>
        <v>1.3</v>
      </c>
      <c r="E173" s="49">
        <f t="shared" ref="E173:K173" si="57">SUM(E174:E175)</f>
        <v>1.3</v>
      </c>
      <c r="F173" s="47">
        <f t="shared" si="57"/>
        <v>0</v>
      </c>
      <c r="G173" s="47">
        <f t="shared" si="57"/>
        <v>0</v>
      </c>
      <c r="H173" s="50">
        <f t="shared" si="57"/>
        <v>0</v>
      </c>
      <c r="I173" s="49">
        <f t="shared" si="57"/>
        <v>0</v>
      </c>
      <c r="J173" s="47">
        <f t="shared" si="57"/>
        <v>1.3</v>
      </c>
      <c r="K173" s="50">
        <f t="shared" si="57"/>
        <v>0</v>
      </c>
      <c r="M173" s="2" t="b">
        <f t="shared" si="43"/>
        <v>1</v>
      </c>
    </row>
    <row r="174" spans="1:13" ht="15" x14ac:dyDescent="0.2">
      <c r="A174" s="59"/>
      <c r="B174" s="60" t="s">
        <v>53</v>
      </c>
      <c r="C174" s="61"/>
      <c r="D174" s="55">
        <f t="shared" si="27"/>
        <v>1.2</v>
      </c>
      <c r="E174" s="62">
        <v>1.2</v>
      </c>
      <c r="F174" s="61"/>
      <c r="G174" s="61"/>
      <c r="H174" s="63"/>
      <c r="I174" s="62"/>
      <c r="J174" s="61">
        <v>1.2</v>
      </c>
      <c r="K174" s="63"/>
      <c r="M174" s="2" t="b">
        <f t="shared" si="43"/>
        <v>1</v>
      </c>
    </row>
    <row r="175" spans="1:13" ht="15" x14ac:dyDescent="0.2">
      <c r="A175" s="65"/>
      <c r="B175" s="120" t="s">
        <v>55</v>
      </c>
      <c r="C175" s="67"/>
      <c r="D175" s="68">
        <f t="shared" si="27"/>
        <v>0.1</v>
      </c>
      <c r="E175" s="69">
        <v>0.1</v>
      </c>
      <c r="F175" s="67"/>
      <c r="G175" s="67"/>
      <c r="H175" s="70"/>
      <c r="I175" s="69"/>
      <c r="J175" s="67">
        <v>0.1</v>
      </c>
      <c r="K175" s="70"/>
      <c r="M175" s="2" t="b">
        <f t="shared" si="43"/>
        <v>1</v>
      </c>
    </row>
    <row r="176" spans="1:13" s="2" customFormat="1" ht="15" x14ac:dyDescent="0.2">
      <c r="A176" s="41">
        <v>29</v>
      </c>
      <c r="B176" s="119" t="s">
        <v>67</v>
      </c>
      <c r="C176" s="47">
        <f>SUM(C177)</f>
        <v>1</v>
      </c>
      <c r="D176" s="80">
        <f>SUM(E176:H176)</f>
        <v>1</v>
      </c>
      <c r="E176" s="49">
        <f t="shared" ref="E176:K176" si="58">SUM(E177)</f>
        <v>1</v>
      </c>
      <c r="F176" s="47">
        <f t="shared" si="58"/>
        <v>0</v>
      </c>
      <c r="G176" s="47">
        <f t="shared" si="58"/>
        <v>0</v>
      </c>
      <c r="H176" s="50">
        <f t="shared" si="58"/>
        <v>0</v>
      </c>
      <c r="I176" s="49">
        <f t="shared" si="58"/>
        <v>0</v>
      </c>
      <c r="J176" s="47">
        <f t="shared" si="58"/>
        <v>1</v>
      </c>
      <c r="K176" s="50">
        <f t="shared" si="58"/>
        <v>0</v>
      </c>
      <c r="M176" s="2" t="b">
        <f t="shared" si="43"/>
        <v>1</v>
      </c>
    </row>
    <row r="177" spans="1:13" ht="15" x14ac:dyDescent="0.2">
      <c r="A177" s="65"/>
      <c r="B177" s="120" t="s">
        <v>55</v>
      </c>
      <c r="C177" s="67">
        <v>1</v>
      </c>
      <c r="D177" s="68">
        <f t="shared" si="27"/>
        <v>1</v>
      </c>
      <c r="E177" s="69">
        <v>1</v>
      </c>
      <c r="F177" s="67"/>
      <c r="G177" s="67"/>
      <c r="H177" s="70"/>
      <c r="I177" s="69"/>
      <c r="J177" s="67">
        <v>1</v>
      </c>
      <c r="K177" s="70"/>
      <c r="M177" s="2" t="b">
        <f t="shared" si="43"/>
        <v>1</v>
      </c>
    </row>
    <row r="178" spans="1:13" ht="15" x14ac:dyDescent="0.2">
      <c r="A178" s="41">
        <v>30</v>
      </c>
      <c r="B178" s="119" t="s">
        <v>90</v>
      </c>
      <c r="C178" s="47">
        <f>SUM(C179:C183)</f>
        <v>0</v>
      </c>
      <c r="D178" s="80">
        <f>SUM(D179)</f>
        <v>0.2</v>
      </c>
      <c r="E178" s="49">
        <f t="shared" ref="E178:K178" si="59">SUM(E179)</f>
        <v>0.2</v>
      </c>
      <c r="F178" s="47">
        <f t="shared" si="59"/>
        <v>0</v>
      </c>
      <c r="G178" s="47">
        <f t="shared" si="59"/>
        <v>0</v>
      </c>
      <c r="H178" s="50">
        <f t="shared" si="59"/>
        <v>0</v>
      </c>
      <c r="I178" s="49">
        <f t="shared" si="59"/>
        <v>0</v>
      </c>
      <c r="J178" s="47">
        <f t="shared" si="59"/>
        <v>0.2</v>
      </c>
      <c r="K178" s="50">
        <f t="shared" si="59"/>
        <v>0</v>
      </c>
      <c r="M178" s="2" t="b">
        <f t="shared" si="43"/>
        <v>1</v>
      </c>
    </row>
    <row r="179" spans="1:13" ht="15" x14ac:dyDescent="0.2">
      <c r="A179" s="91"/>
      <c r="B179" s="123" t="s">
        <v>55</v>
      </c>
      <c r="C179" s="93"/>
      <c r="D179" s="94">
        <f>SUM(E179:H179)</f>
        <v>0.2</v>
      </c>
      <c r="E179" s="95">
        <v>0.2</v>
      </c>
      <c r="F179" s="93"/>
      <c r="G179" s="93"/>
      <c r="H179" s="96"/>
      <c r="I179" s="95"/>
      <c r="J179" s="93">
        <v>0.2</v>
      </c>
      <c r="K179" s="96"/>
      <c r="M179" s="2" t="b">
        <f t="shared" si="43"/>
        <v>1</v>
      </c>
    </row>
    <row r="180" spans="1:13" ht="15" x14ac:dyDescent="0.2">
      <c r="A180" s="41">
        <v>31</v>
      </c>
      <c r="B180" s="119" t="s">
        <v>88</v>
      </c>
      <c r="C180" s="47">
        <f>SUM(C182:C183)</f>
        <v>0</v>
      </c>
      <c r="D180" s="80">
        <f t="shared" si="27"/>
        <v>2.0999999999999996</v>
      </c>
      <c r="E180" s="49">
        <f t="shared" ref="E180:K180" si="60">SUM(E181:E183)</f>
        <v>2.0999999999999996</v>
      </c>
      <c r="F180" s="47">
        <f t="shared" si="60"/>
        <v>0</v>
      </c>
      <c r="G180" s="47">
        <f t="shared" si="60"/>
        <v>0</v>
      </c>
      <c r="H180" s="50">
        <f t="shared" si="60"/>
        <v>0</v>
      </c>
      <c r="I180" s="49">
        <f t="shared" si="60"/>
        <v>0</v>
      </c>
      <c r="J180" s="47">
        <f t="shared" si="60"/>
        <v>2.0999999999999996</v>
      </c>
      <c r="K180" s="50">
        <f t="shared" si="60"/>
        <v>0</v>
      </c>
      <c r="M180" s="2" t="b">
        <f t="shared" si="43"/>
        <v>1</v>
      </c>
    </row>
    <row r="181" spans="1:13" ht="15" x14ac:dyDescent="0.2">
      <c r="A181" s="59"/>
      <c r="B181" s="118" t="s">
        <v>50</v>
      </c>
      <c r="C181" s="61"/>
      <c r="D181" s="55">
        <f t="shared" si="27"/>
        <v>0.2</v>
      </c>
      <c r="E181" s="62">
        <v>0.2</v>
      </c>
      <c r="F181" s="61"/>
      <c r="G181" s="61"/>
      <c r="H181" s="63"/>
      <c r="I181" s="62"/>
      <c r="J181" s="61">
        <v>0.2</v>
      </c>
      <c r="K181" s="63"/>
      <c r="M181" s="2" t="b">
        <f t="shared" si="43"/>
        <v>1</v>
      </c>
    </row>
    <row r="182" spans="1:13" ht="15" x14ac:dyDescent="0.2">
      <c r="A182" s="84"/>
      <c r="B182" s="125" t="s">
        <v>55</v>
      </c>
      <c r="C182" s="88"/>
      <c r="D182" s="101">
        <f t="shared" si="27"/>
        <v>0.7</v>
      </c>
      <c r="E182" s="87">
        <v>0.7</v>
      </c>
      <c r="F182" s="88"/>
      <c r="G182" s="88"/>
      <c r="H182" s="89"/>
      <c r="I182" s="87"/>
      <c r="J182" s="88">
        <v>0.7</v>
      </c>
      <c r="K182" s="89"/>
      <c r="M182" s="2" t="b">
        <f t="shared" si="43"/>
        <v>1</v>
      </c>
    </row>
    <row r="183" spans="1:13" ht="15" x14ac:dyDescent="0.2">
      <c r="A183" s="59"/>
      <c r="B183" s="118" t="s">
        <v>53</v>
      </c>
      <c r="C183" s="61"/>
      <c r="D183" s="55">
        <f>SUM(E183:H183)</f>
        <v>1.2</v>
      </c>
      <c r="E183" s="62">
        <v>1.2</v>
      </c>
      <c r="F183" s="61"/>
      <c r="G183" s="61"/>
      <c r="H183" s="63"/>
      <c r="I183" s="62"/>
      <c r="J183" s="61">
        <v>1.2</v>
      </c>
      <c r="K183" s="63"/>
      <c r="M183" s="2" t="b">
        <f t="shared" si="43"/>
        <v>1</v>
      </c>
    </row>
    <row r="184" spans="1:13" s="2" customFormat="1" ht="15" x14ac:dyDescent="0.2">
      <c r="A184" s="41">
        <v>32</v>
      </c>
      <c r="B184" s="119" t="s">
        <v>85</v>
      </c>
      <c r="C184" s="47">
        <f>SUM(C185:C187)</f>
        <v>0</v>
      </c>
      <c r="D184" s="80">
        <f>SUM(D185:D187)</f>
        <v>9</v>
      </c>
      <c r="E184" s="49">
        <f t="shared" ref="E184:K184" si="61">SUM(E185:E187)</f>
        <v>9</v>
      </c>
      <c r="F184" s="47">
        <f t="shared" si="61"/>
        <v>0</v>
      </c>
      <c r="G184" s="47">
        <f t="shared" si="61"/>
        <v>0</v>
      </c>
      <c r="H184" s="50">
        <f t="shared" si="61"/>
        <v>0</v>
      </c>
      <c r="I184" s="49">
        <f t="shared" si="61"/>
        <v>0</v>
      </c>
      <c r="J184" s="47">
        <f t="shared" si="61"/>
        <v>9</v>
      </c>
      <c r="K184" s="50">
        <f t="shared" si="61"/>
        <v>0</v>
      </c>
      <c r="M184" s="2" t="b">
        <f t="shared" si="43"/>
        <v>1</v>
      </c>
    </row>
    <row r="185" spans="1:13" ht="15" x14ac:dyDescent="0.2">
      <c r="A185" s="84"/>
      <c r="B185" s="125" t="s">
        <v>53</v>
      </c>
      <c r="C185" s="88"/>
      <c r="D185" s="101">
        <f>SUM(E185:H185)</f>
        <v>2</v>
      </c>
      <c r="E185" s="87">
        <v>2</v>
      </c>
      <c r="F185" s="88"/>
      <c r="G185" s="88"/>
      <c r="H185" s="89"/>
      <c r="I185" s="87"/>
      <c r="J185" s="88">
        <v>2</v>
      </c>
      <c r="K185" s="89"/>
      <c r="M185" s="2" t="b">
        <f t="shared" si="43"/>
        <v>1</v>
      </c>
    </row>
    <row r="186" spans="1:13" ht="15" x14ac:dyDescent="0.2">
      <c r="A186" s="91"/>
      <c r="B186" s="123" t="s">
        <v>55</v>
      </c>
      <c r="C186" s="93"/>
      <c r="D186" s="94">
        <f t="shared" si="27"/>
        <v>4</v>
      </c>
      <c r="E186" s="95">
        <v>4</v>
      </c>
      <c r="F186" s="93"/>
      <c r="G186" s="93"/>
      <c r="H186" s="96"/>
      <c r="I186" s="95"/>
      <c r="J186" s="93">
        <v>4</v>
      </c>
      <c r="K186" s="96"/>
      <c r="M186" s="2" t="b">
        <f t="shared" si="43"/>
        <v>1</v>
      </c>
    </row>
    <row r="187" spans="1:13" ht="15" x14ac:dyDescent="0.2">
      <c r="A187" s="65"/>
      <c r="B187" s="120" t="s">
        <v>56</v>
      </c>
      <c r="C187" s="67"/>
      <c r="D187" s="68">
        <f t="shared" si="27"/>
        <v>3</v>
      </c>
      <c r="E187" s="69">
        <v>3</v>
      </c>
      <c r="F187" s="67"/>
      <c r="G187" s="67"/>
      <c r="H187" s="70"/>
      <c r="I187" s="69"/>
      <c r="J187" s="67">
        <v>3</v>
      </c>
      <c r="K187" s="70"/>
      <c r="M187" s="2" t="b">
        <f t="shared" si="43"/>
        <v>1</v>
      </c>
    </row>
    <row r="188" spans="1:13" s="2" customFormat="1" ht="15" x14ac:dyDescent="0.2">
      <c r="A188" s="41">
        <v>33</v>
      </c>
      <c r="B188" s="119" t="s">
        <v>27</v>
      </c>
      <c r="C188" s="47">
        <f>SUM(C189:C190)</f>
        <v>0</v>
      </c>
      <c r="D188" s="80">
        <f t="shared" si="27"/>
        <v>4.7</v>
      </c>
      <c r="E188" s="49">
        <f t="shared" ref="E188:K188" si="62">SUM(E189:E190)</f>
        <v>4.7</v>
      </c>
      <c r="F188" s="47">
        <f t="shared" si="62"/>
        <v>0</v>
      </c>
      <c r="G188" s="47">
        <f t="shared" si="62"/>
        <v>0</v>
      </c>
      <c r="H188" s="50">
        <f t="shared" si="62"/>
        <v>0</v>
      </c>
      <c r="I188" s="49">
        <f t="shared" si="62"/>
        <v>0</v>
      </c>
      <c r="J188" s="47">
        <f t="shared" si="62"/>
        <v>1.7</v>
      </c>
      <c r="K188" s="50">
        <f t="shared" si="62"/>
        <v>3</v>
      </c>
      <c r="M188" s="2" t="b">
        <f t="shared" si="43"/>
        <v>1</v>
      </c>
    </row>
    <row r="189" spans="1:13" ht="15" x14ac:dyDescent="0.2">
      <c r="A189" s="59"/>
      <c r="B189" s="60" t="s">
        <v>55</v>
      </c>
      <c r="C189" s="61"/>
      <c r="D189" s="55">
        <f t="shared" si="27"/>
        <v>0.2</v>
      </c>
      <c r="E189" s="62">
        <v>0.2</v>
      </c>
      <c r="F189" s="61"/>
      <c r="G189" s="61"/>
      <c r="H189" s="63"/>
      <c r="I189" s="62"/>
      <c r="J189" s="61">
        <v>0.2</v>
      </c>
      <c r="K189" s="63"/>
      <c r="M189" s="2" t="b">
        <f t="shared" si="43"/>
        <v>1</v>
      </c>
    </row>
    <row r="190" spans="1:13" ht="15" x14ac:dyDescent="0.2">
      <c r="A190" s="59"/>
      <c r="B190" s="60" t="s">
        <v>53</v>
      </c>
      <c r="C190" s="61"/>
      <c r="D190" s="55">
        <f t="shared" si="27"/>
        <v>4.5</v>
      </c>
      <c r="E190" s="62">
        <v>4.5</v>
      </c>
      <c r="F190" s="61"/>
      <c r="G190" s="61"/>
      <c r="H190" s="63"/>
      <c r="I190" s="62"/>
      <c r="J190" s="61">
        <v>1.5</v>
      </c>
      <c r="K190" s="63">
        <v>3</v>
      </c>
      <c r="M190" s="2" t="b">
        <f t="shared" si="43"/>
        <v>1</v>
      </c>
    </row>
    <row r="191" spans="1:13" s="2" customFormat="1" ht="15" x14ac:dyDescent="0.2">
      <c r="A191" s="41">
        <v>34</v>
      </c>
      <c r="B191" s="119" t="s">
        <v>28</v>
      </c>
      <c r="C191" s="47">
        <f>SUM(C192:C196)</f>
        <v>0</v>
      </c>
      <c r="D191" s="80">
        <f t="shared" si="27"/>
        <v>174.1</v>
      </c>
      <c r="E191" s="49">
        <f t="shared" ref="E191:K191" si="63">SUM(E192:E196)</f>
        <v>174.1</v>
      </c>
      <c r="F191" s="47">
        <f t="shared" si="63"/>
        <v>0</v>
      </c>
      <c r="G191" s="47">
        <f t="shared" si="63"/>
        <v>0</v>
      </c>
      <c r="H191" s="50">
        <f t="shared" si="63"/>
        <v>0</v>
      </c>
      <c r="I191" s="49">
        <f t="shared" si="63"/>
        <v>0</v>
      </c>
      <c r="J191" s="47">
        <f t="shared" si="63"/>
        <v>174.1</v>
      </c>
      <c r="K191" s="50">
        <f t="shared" si="63"/>
        <v>0</v>
      </c>
      <c r="M191" s="2" t="b">
        <f t="shared" si="43"/>
        <v>1</v>
      </c>
    </row>
    <row r="192" spans="1:13" ht="15" x14ac:dyDescent="0.2">
      <c r="A192" s="59"/>
      <c r="B192" s="60" t="s">
        <v>50</v>
      </c>
      <c r="C192" s="61"/>
      <c r="D192" s="55">
        <f t="shared" si="27"/>
        <v>6</v>
      </c>
      <c r="E192" s="62">
        <v>6</v>
      </c>
      <c r="F192" s="61"/>
      <c r="G192" s="61"/>
      <c r="H192" s="63"/>
      <c r="I192" s="62"/>
      <c r="J192" s="61">
        <v>6</v>
      </c>
      <c r="K192" s="63"/>
      <c r="M192" s="2" t="b">
        <f t="shared" si="43"/>
        <v>1</v>
      </c>
    </row>
    <row r="193" spans="1:16" ht="15" x14ac:dyDescent="0.2">
      <c r="A193" s="59"/>
      <c r="B193" s="60" t="s">
        <v>51</v>
      </c>
      <c r="C193" s="61"/>
      <c r="D193" s="55">
        <f t="shared" si="27"/>
        <v>8</v>
      </c>
      <c r="E193" s="62">
        <v>8</v>
      </c>
      <c r="F193" s="61"/>
      <c r="G193" s="61"/>
      <c r="H193" s="63"/>
      <c r="I193" s="62"/>
      <c r="J193" s="61">
        <v>8</v>
      </c>
      <c r="K193" s="63"/>
      <c r="M193" s="2" t="b">
        <f t="shared" si="43"/>
        <v>1</v>
      </c>
    </row>
    <row r="194" spans="1:16" ht="15" x14ac:dyDescent="0.2">
      <c r="A194" s="59"/>
      <c r="B194" s="60" t="s">
        <v>52</v>
      </c>
      <c r="C194" s="61"/>
      <c r="D194" s="55">
        <f t="shared" si="27"/>
        <v>10</v>
      </c>
      <c r="E194" s="62">
        <v>10</v>
      </c>
      <c r="F194" s="61"/>
      <c r="G194" s="61"/>
      <c r="H194" s="63"/>
      <c r="I194" s="62"/>
      <c r="J194" s="61">
        <v>10</v>
      </c>
      <c r="K194" s="63"/>
      <c r="M194" s="2" t="b">
        <f t="shared" si="43"/>
        <v>1</v>
      </c>
    </row>
    <row r="195" spans="1:16" ht="15" x14ac:dyDescent="0.2">
      <c r="A195" s="59"/>
      <c r="B195" s="60" t="s">
        <v>53</v>
      </c>
      <c r="C195" s="61"/>
      <c r="D195" s="55">
        <f t="shared" si="27"/>
        <v>143.1</v>
      </c>
      <c r="E195" s="62">
        <v>143.1</v>
      </c>
      <c r="F195" s="61"/>
      <c r="G195" s="61"/>
      <c r="H195" s="63"/>
      <c r="I195" s="62"/>
      <c r="J195" s="61">
        <v>143.1</v>
      </c>
      <c r="K195" s="63"/>
      <c r="M195" s="2" t="b">
        <f t="shared" si="43"/>
        <v>1</v>
      </c>
    </row>
    <row r="196" spans="1:16" ht="15" x14ac:dyDescent="0.2">
      <c r="A196" s="65"/>
      <c r="B196" s="120" t="s">
        <v>56</v>
      </c>
      <c r="C196" s="67"/>
      <c r="D196" s="68">
        <f t="shared" si="27"/>
        <v>7</v>
      </c>
      <c r="E196" s="69">
        <v>7</v>
      </c>
      <c r="F196" s="67"/>
      <c r="G196" s="67"/>
      <c r="H196" s="70"/>
      <c r="I196" s="69"/>
      <c r="J196" s="67">
        <v>7</v>
      </c>
      <c r="K196" s="70"/>
      <c r="M196" s="2" t="b">
        <f t="shared" si="43"/>
        <v>1</v>
      </c>
    </row>
    <row r="197" spans="1:16" ht="15" x14ac:dyDescent="0.2">
      <c r="A197" s="41">
        <v>35</v>
      </c>
      <c r="B197" s="119" t="s">
        <v>101</v>
      </c>
      <c r="C197" s="42">
        <f>SUM(C198)</f>
        <v>0</v>
      </c>
      <c r="D197" s="43">
        <f t="shared" si="27"/>
        <v>0.6</v>
      </c>
      <c r="E197" s="44">
        <f t="shared" ref="E197:K197" si="64">SUM(E198)</f>
        <v>0.6</v>
      </c>
      <c r="F197" s="42">
        <f t="shared" si="64"/>
        <v>0</v>
      </c>
      <c r="G197" s="42">
        <f t="shared" si="64"/>
        <v>0</v>
      </c>
      <c r="H197" s="45">
        <f t="shared" si="64"/>
        <v>0</v>
      </c>
      <c r="I197" s="44">
        <f t="shared" si="64"/>
        <v>0</v>
      </c>
      <c r="J197" s="42">
        <f t="shared" si="64"/>
        <v>0.6</v>
      </c>
      <c r="K197" s="45">
        <f t="shared" si="64"/>
        <v>0</v>
      </c>
      <c r="M197" s="2" t="b">
        <f t="shared" si="43"/>
        <v>1</v>
      </c>
    </row>
    <row r="198" spans="1:16" ht="15" x14ac:dyDescent="0.2">
      <c r="A198" s="65"/>
      <c r="B198" s="120" t="s">
        <v>53</v>
      </c>
      <c r="C198" s="67"/>
      <c r="D198" s="68">
        <f t="shared" si="27"/>
        <v>0.6</v>
      </c>
      <c r="E198" s="69">
        <v>0.6</v>
      </c>
      <c r="F198" s="67"/>
      <c r="G198" s="67"/>
      <c r="H198" s="70"/>
      <c r="I198" s="69"/>
      <c r="J198" s="67">
        <v>0.6</v>
      </c>
      <c r="K198" s="70"/>
      <c r="M198" s="2" t="b">
        <f t="shared" si="43"/>
        <v>1</v>
      </c>
    </row>
    <row r="199" spans="1:16" s="2" customFormat="1" ht="15" x14ac:dyDescent="0.2">
      <c r="A199" s="41">
        <v>36</v>
      </c>
      <c r="B199" s="119" t="s">
        <v>29</v>
      </c>
      <c r="C199" s="47">
        <f t="shared" ref="C199:K199" si="65">SUM(C200:C202)</f>
        <v>0</v>
      </c>
      <c r="D199" s="80">
        <f t="shared" si="65"/>
        <v>29.2</v>
      </c>
      <c r="E199" s="49">
        <f t="shared" si="65"/>
        <v>26.2</v>
      </c>
      <c r="F199" s="47">
        <f t="shared" si="65"/>
        <v>0</v>
      </c>
      <c r="G199" s="47">
        <f t="shared" si="65"/>
        <v>0</v>
      </c>
      <c r="H199" s="50">
        <f t="shared" si="65"/>
        <v>3</v>
      </c>
      <c r="I199" s="49">
        <f t="shared" si="65"/>
        <v>0</v>
      </c>
      <c r="J199" s="47">
        <f t="shared" si="65"/>
        <v>29.2</v>
      </c>
      <c r="K199" s="50">
        <f t="shared" si="65"/>
        <v>0</v>
      </c>
      <c r="M199" s="2" t="b">
        <f t="shared" si="43"/>
        <v>1</v>
      </c>
    </row>
    <row r="200" spans="1:16" ht="15" x14ac:dyDescent="0.2">
      <c r="A200" s="52"/>
      <c r="B200" s="121" t="s">
        <v>51</v>
      </c>
      <c r="C200" s="54"/>
      <c r="D200" s="86">
        <f>SUM(E200:H200)</f>
        <v>17</v>
      </c>
      <c r="E200" s="56">
        <v>17</v>
      </c>
      <c r="F200" s="54"/>
      <c r="G200" s="54"/>
      <c r="H200" s="57"/>
      <c r="I200" s="56"/>
      <c r="J200" s="54">
        <v>17</v>
      </c>
      <c r="K200" s="57"/>
      <c r="M200" s="2" t="b">
        <f t="shared" ref="M200:M205" si="66">IF((E200+F200+G200+H200)=(I200+J200+K200),TRUE,FALSE)</f>
        <v>1</v>
      </c>
    </row>
    <row r="201" spans="1:16" ht="15" x14ac:dyDescent="0.2">
      <c r="A201" s="84"/>
      <c r="B201" s="125" t="s">
        <v>52</v>
      </c>
      <c r="C201" s="88"/>
      <c r="D201" s="86">
        <f>SUM(E201:H201)</f>
        <v>7</v>
      </c>
      <c r="E201" s="87">
        <v>7</v>
      </c>
      <c r="F201" s="88"/>
      <c r="G201" s="88"/>
      <c r="H201" s="89"/>
      <c r="I201" s="87"/>
      <c r="J201" s="88">
        <v>7</v>
      </c>
      <c r="K201" s="89"/>
      <c r="M201" s="2" t="b">
        <f t="shared" si="66"/>
        <v>1</v>
      </c>
    </row>
    <row r="202" spans="1:16" ht="15" x14ac:dyDescent="0.2">
      <c r="A202" s="65"/>
      <c r="B202" s="66" t="s">
        <v>53</v>
      </c>
      <c r="C202" s="67"/>
      <c r="D202" s="68">
        <f>SUM(E202:H202)</f>
        <v>5.2</v>
      </c>
      <c r="E202" s="69">
        <v>2.2000000000000002</v>
      </c>
      <c r="F202" s="67"/>
      <c r="G202" s="67"/>
      <c r="H202" s="70">
        <v>3</v>
      </c>
      <c r="I202" s="69"/>
      <c r="J202" s="67">
        <v>5.2</v>
      </c>
      <c r="K202" s="70"/>
      <c r="M202" s="2" t="b">
        <f t="shared" si="66"/>
        <v>1</v>
      </c>
      <c r="N202" s="134"/>
    </row>
    <row r="203" spans="1:16" s="2" customFormat="1" ht="15" x14ac:dyDescent="0.2">
      <c r="A203" s="41">
        <v>37</v>
      </c>
      <c r="B203" s="119" t="s">
        <v>30</v>
      </c>
      <c r="C203" s="47">
        <f>SUM(C204:C205)</f>
        <v>0</v>
      </c>
      <c r="D203" s="80">
        <f t="shared" si="27"/>
        <v>90</v>
      </c>
      <c r="E203" s="49">
        <f>SUM(E204:E205)</f>
        <v>90</v>
      </c>
      <c r="F203" s="47">
        <f>SUM(F204:F205)</f>
        <v>0</v>
      </c>
      <c r="G203" s="47">
        <f>SUM(G204:G205)</f>
        <v>0</v>
      </c>
      <c r="H203" s="50">
        <f>SUM(H204:H205)</f>
        <v>0</v>
      </c>
      <c r="I203" s="49">
        <f>SUM(I204:I205)</f>
        <v>0</v>
      </c>
      <c r="J203" s="47">
        <f>SUM(J204:J205)</f>
        <v>90</v>
      </c>
      <c r="K203" s="50">
        <f>SUM(K204:K205)</f>
        <v>0</v>
      </c>
      <c r="M203" s="2" t="b">
        <f t="shared" si="66"/>
        <v>1</v>
      </c>
    </row>
    <row r="204" spans="1:16" s="2" customFormat="1" ht="15" x14ac:dyDescent="0.2">
      <c r="A204" s="126"/>
      <c r="B204" s="121" t="s">
        <v>51</v>
      </c>
      <c r="C204" s="102"/>
      <c r="D204" s="86">
        <f>SUM(E204:H204)</f>
        <v>20</v>
      </c>
      <c r="E204" s="56">
        <v>20</v>
      </c>
      <c r="F204" s="54"/>
      <c r="G204" s="54"/>
      <c r="H204" s="57"/>
      <c r="I204" s="56"/>
      <c r="J204" s="54">
        <v>20</v>
      </c>
      <c r="K204" s="57"/>
      <c r="M204" s="2" t="b">
        <f t="shared" si="66"/>
        <v>1</v>
      </c>
    </row>
    <row r="205" spans="1:16" ht="15.75" thickBot="1" x14ac:dyDescent="0.25">
      <c r="A205" s="127"/>
      <c r="B205" s="60" t="s">
        <v>52</v>
      </c>
      <c r="C205" s="61"/>
      <c r="D205" s="55">
        <f t="shared" si="27"/>
        <v>70</v>
      </c>
      <c r="E205" s="62">
        <v>70</v>
      </c>
      <c r="F205" s="61"/>
      <c r="G205" s="61"/>
      <c r="H205" s="63"/>
      <c r="I205" s="62"/>
      <c r="J205" s="61">
        <v>70</v>
      </c>
      <c r="K205" s="63"/>
      <c r="M205" s="2" t="b">
        <f t="shared" si="66"/>
        <v>1</v>
      </c>
    </row>
    <row r="206" spans="1:16" s="2" customFormat="1" ht="15.75" thickBot="1" x14ac:dyDescent="0.25">
      <c r="A206" s="221" t="s">
        <v>74</v>
      </c>
      <c r="B206" s="222"/>
      <c r="C206" s="161">
        <f>C71+C77+C81+C85+C90+C95+C102+C104+C111+C115+C120+C127+C134+C136+C139+C143+C146+C148+C151+C154+C156+C167+C170+C173+C176+C178+C180+C184+C188+C191+C199+C203+C83+C93+C163+C165+C197</f>
        <v>214.1</v>
      </c>
      <c r="D206" s="164">
        <f>D71+D77+D81+D85+D90+D95+D102+D104+D111+D115+D120+D127+D134+D136+D139+D143+D146+D148+D151+D154+D156+D167+D170+D173+D176+D178+D180+D184+D188+D191+D199+D203+D83+D93+D163+D165+D197</f>
        <v>58886.19999999999</v>
      </c>
      <c r="E206" s="162">
        <f>E71+E77+E81+E85+E90+E95+E102+E104+E111+E115+E120+E127+E134+E136+E139+E143+E146+E148+E151+E154+E156+E167+E170+E173+E176+E178+E180+E184+E188+E191+E199+E203+E83+E93+E163+E165+E197</f>
        <v>44195.19999999999</v>
      </c>
      <c r="F206" s="163">
        <f>F71+F77+F81+F85+F90+F95+F102+F104+F111+F115+F120+F127+F134+F136+F139+F143+F146+F148+F151+F154+F156+F167+F170+F173+F176+F178+F180+F184+F188+F191+F199+F203+F83+F93+F163+F165+F197</f>
        <v>13590</v>
      </c>
      <c r="G206" s="163">
        <f>G71+G77+G81+G85+G90+G95+G102+G104+G111+G115+G120+G127+G134+G136+G139+G143+G146+G148+G151+G154+G156+G167+G170+G173+G176+G178+G180+G184+G188+G191+G199+G203+G83+G93+G163+G165+G197</f>
        <v>3</v>
      </c>
      <c r="H206" s="164">
        <f>H71+H77+H81+H85+H90+H95+H102+H104+H111+H115+H120+H127+H134+H136+H139+H143+H146+H148+H151+H154+H156+H167+H170+H173+H176+H178+H180+H184+H188+H191+H199+H203+H83+H93+H163+H165+H197</f>
        <v>1098</v>
      </c>
      <c r="I206" s="162">
        <f>I71+I77+I81+I85+I90+I95+I102+I104+I111+I115+I120+I127+I134+I136+I139+I143+I146+I148+I151+I154+I156+I167+I170+I173+I176+I178+I180+I184+I188+I191+I199+I203+I83+I93+I163+I165+I197</f>
        <v>4.5999999999999996</v>
      </c>
      <c r="J206" s="163">
        <f>J71+J77+J81+J85+J90+J95+J102+J104+J111+J115+J120+J127+J134+J136+J139+J143+J146+J148+J151+J154+J156+J167+J170+J173+J176+J178+J180+J184+J188+J191+J199+J203+J83+J93+J163+J165+J197</f>
        <v>56040.999999999985</v>
      </c>
      <c r="K206" s="164">
        <f>K71+K77+K81+K85+K90+K95+K102+K104+K111+K115+K120+K127+K134+K136+K139+K143+K146+K148+K151+K154+K156+K167+K170+K173+K176+K178+K180+K184+K188+K191+K199+K203+K83+K93+K163+K165+K197</f>
        <v>2840.6</v>
      </c>
      <c r="M206" s="2" t="b">
        <f t="shared" ref="M206:M252" si="67">IF((E206+F206+G206+H206)=(I206+J206+K206),TRUE,FALSE)</f>
        <v>1</v>
      </c>
      <c r="P206" s="31"/>
    </row>
    <row r="207" spans="1:16" ht="15" x14ac:dyDescent="0.2">
      <c r="A207" s="156"/>
      <c r="B207" s="157" t="s">
        <v>50</v>
      </c>
      <c r="C207" s="158">
        <f>C72+C86+C96+C105+C121+C128+C140+C157+C181+C192</f>
        <v>3.5</v>
      </c>
      <c r="D207" s="145">
        <f>D72+D86+D96+D105+D121+D128+D140+D157+D181+D192</f>
        <v>1471.7</v>
      </c>
      <c r="E207" s="159">
        <f>E72+E86+E96+E105+E121+E128+E140+E157+E181+E192</f>
        <v>1471.7</v>
      </c>
      <c r="F207" s="160">
        <f>F72+F86+F96+F105+F121+F128+F140+F157+F181+F192</f>
        <v>0</v>
      </c>
      <c r="G207" s="160">
        <f>G72+G86+G96+G105+G121+G128+G140+G157+G181+G192</f>
        <v>0</v>
      </c>
      <c r="H207" s="145">
        <f>H72+H86+H96+H105+H121+H128+H140+H157+H181+H192</f>
        <v>0</v>
      </c>
      <c r="I207" s="159">
        <f>I72+I86+I96+I105+I121+I128+I140+I157+I181+I192</f>
        <v>3.5</v>
      </c>
      <c r="J207" s="160">
        <f>J72+J86+J96+J105+J121+J128+J140+J157+J181+J192</f>
        <v>1461.2</v>
      </c>
      <c r="K207" s="145">
        <f>K72+K86+K96+K105+K121+K128+K140+K157+K181+K192</f>
        <v>7</v>
      </c>
      <c r="M207" s="2" t="b">
        <f t="shared" si="67"/>
        <v>1</v>
      </c>
    </row>
    <row r="208" spans="1:16" ht="15" x14ac:dyDescent="0.2">
      <c r="A208" s="21"/>
      <c r="B208" s="128" t="s">
        <v>51</v>
      </c>
      <c r="C208" s="129">
        <f>C73+C87+C98+C106+C122+C129+C135+C159+C193+C200+C204+C103+C91+C116+C168+C171+C84+C141</f>
        <v>50.5</v>
      </c>
      <c r="D208" s="130">
        <f>D73+D87+D98+D106+D122+D129+D135+D159+D193+D200+D204+D103+D91+D116+D168+D171+D84+D141</f>
        <v>9668.5</v>
      </c>
      <c r="E208" s="104">
        <f>E73+E87+E98+E106+E122+E129+E135+E159+E193+E200+E204+E103+E91+E116+E168+E171+E84+E141</f>
        <v>4248.5</v>
      </c>
      <c r="F208" s="108">
        <f>F73+F87+F98+F106+F122+F129+F135+F159+F193+F200+F204+F103+F91+F116+F168+F171+F84+F141</f>
        <v>5320</v>
      </c>
      <c r="G208" s="108">
        <f>G73+G87+G98+G106+G122+G129+G135+G159+G193+G200+G204+G103+G91+G116+G168+G171+G84+G141</f>
        <v>0</v>
      </c>
      <c r="H208" s="109">
        <f>H73+H87+H98+H106+H122+H129+H135+H159+H193+H200+H204+H103+H91+H116+H168+H171+H84+H141</f>
        <v>100</v>
      </c>
      <c r="I208" s="107">
        <f>I73+I87+I98+I106+I122+I129+I135+I159+I193+I200+I204+I103+I91+I116+I168+I171+I84+I141</f>
        <v>0</v>
      </c>
      <c r="J208" s="108">
        <f>J73+J87+J98+J106+J122+J129+J135+J159+J193+J200+J204+J103+J91+J116+J168+J171+J84+J141</f>
        <v>9668.5</v>
      </c>
      <c r="K208" s="109">
        <f>K73+K87+K98+K106+K122+K129+K135+K159+K193+K200+K204+K103+K91+K116+K168+K171+K84+K141</f>
        <v>0</v>
      </c>
      <c r="M208" s="2" t="b">
        <f t="shared" si="67"/>
        <v>1</v>
      </c>
    </row>
    <row r="209" spans="1:13" ht="15" x14ac:dyDescent="0.2">
      <c r="A209" s="21"/>
      <c r="B209" s="128" t="s">
        <v>52</v>
      </c>
      <c r="C209" s="129">
        <f>C92+C97+C107+C117+C123+C130+C158+C205+C112+C194+C201+C78</f>
        <v>0</v>
      </c>
      <c r="D209" s="109">
        <f>D92+D97+D107+D117+D123+D130+D158+D205+D112+D194+D201+D78</f>
        <v>14525.3</v>
      </c>
      <c r="E209" s="104">
        <f>E92+E97+E107+E117+E123+E130+E158+E205+E112+E194+E201+E78</f>
        <v>10355.299999999999</v>
      </c>
      <c r="F209" s="108">
        <f>F92+F97+F107+F117+F123+F130+F158+F205+F112+F194+F201+F78</f>
        <v>4170</v>
      </c>
      <c r="G209" s="108">
        <f>G92+G97+G107+G117+G123+G130+G158+G205+G112+G194+G201+G78</f>
        <v>0</v>
      </c>
      <c r="H209" s="109">
        <f>H92+H97+H107+H117+H123+H130+H158+H205+H112+H194+H201+H78</f>
        <v>0</v>
      </c>
      <c r="I209" s="107">
        <f>I92+I97+I107+I117+I123+I130+I158+I205+I112+I194+I201+I78</f>
        <v>0</v>
      </c>
      <c r="J209" s="108">
        <f>J92+J97+J107+J117+J123+J130+J158+J205+J112+J194+J201+J78</f>
        <v>12675.3</v>
      </c>
      <c r="K209" s="109">
        <f>K92+K97+K107+K117+K123+K130+K158+K205+K112+K194+K201+K78</f>
        <v>1850</v>
      </c>
      <c r="M209" s="2" t="b">
        <f t="shared" si="67"/>
        <v>1</v>
      </c>
    </row>
    <row r="210" spans="1:13" ht="15" x14ac:dyDescent="0.2">
      <c r="A210" s="21"/>
      <c r="B210" s="128" t="s">
        <v>53</v>
      </c>
      <c r="C210" s="107">
        <f>C74+C79+C88+C99+C108+C113+C124+C131+C137+C142+C147+C152+C155+C160+C174+C190+C195+C202+C183+C145+C150+C169+C185+C198</f>
        <v>0</v>
      </c>
      <c r="D210" s="109">
        <f>D74+D79+D88+D99+D108+D113+D124+D131+D137+D142+D147+D152+D155+D160+D174+D190+D195+D202+D183+D145+D150+D169+D185+D198</f>
        <v>10921.600000000002</v>
      </c>
      <c r="E210" s="107">
        <f>E74+E79+E88+E99+E108+E113+E124+E131+E137+E142+E147+E152+E155+E160+E174+E190+E195+E202+E183+E145+E150+E169+E185+E198</f>
        <v>9922.6000000000022</v>
      </c>
      <c r="F210" s="108">
        <f>F74+F79+F88+F99+F108+F113+F124+F131+F137+F142+F147+F152+F155+F160+F174+F190+F195+F202+F183+F145+F150+F169+F185+F198</f>
        <v>0</v>
      </c>
      <c r="G210" s="108">
        <f>G74+G79+G88+G99+G108+G113+G124+G131+G137+G142+G147+G152+G155+G160+G174+G190+G195+G202+G183+G145+G150+G169+G185+G198</f>
        <v>1</v>
      </c>
      <c r="H210" s="109">
        <f>H74+H79+H88+H99+H108+H113+H124+H131+H137+H142+H147+H152+H155+H160+H174+H190+H195+H202+H183+H145+H150+H169+H185+H198</f>
        <v>998</v>
      </c>
      <c r="I210" s="107">
        <f>I74+I79+I88+I99+I108+I113+I124+I131+I137+I142+I147+I152+I155+I160+I174+I190+I195+I202+I183+I145+I150+I169+I185+I198</f>
        <v>0</v>
      </c>
      <c r="J210" s="108">
        <f>J74+J79+J88+J99+J108+J113+J124+J131+J137+J142+J147+J152+J155+J160+J174+J190+J195+J202+J183+J145+J150+J169+J185+J198</f>
        <v>10238.000000000002</v>
      </c>
      <c r="K210" s="109">
        <f>K74+K79+K88+K99+K108+K113+K124+K131+K137+K142+K147+K152+K155+K160+K174+K190+K195+K202+K183+K145+K150+K169+K185+K198</f>
        <v>683.6</v>
      </c>
      <c r="M210" s="2" t="b">
        <f t="shared" si="67"/>
        <v>1</v>
      </c>
    </row>
    <row r="211" spans="1:13" ht="15" x14ac:dyDescent="0.2">
      <c r="A211" s="21"/>
      <c r="B211" s="128" t="s">
        <v>55</v>
      </c>
      <c r="C211" s="107">
        <f>C75+C80+C89+C100+C109+C118+C125+C132+C153+C161+C172+C175+C186+C144+C177+C179+C182+C94+C149+C164+C166+C189</f>
        <v>160.1</v>
      </c>
      <c r="D211" s="150">
        <f>D75+D80+D89+D100+D109+D118+D125+D132+D153+D161+D172+D175+D186+D144+D177+D179+D182+D94+D149+D164+D166+D189</f>
        <v>2591.599999999999</v>
      </c>
      <c r="E211" s="107">
        <f t="shared" ref="E211:K211" si="68">E75+E80+E89+E100+E109+E118+E125+E132+E153+E161+E172+E175+E186+E144+E177+E179+E182+E94+E149+E164+E166+E189</f>
        <v>2589.599999999999</v>
      </c>
      <c r="F211" s="108">
        <f t="shared" si="68"/>
        <v>0</v>
      </c>
      <c r="G211" s="108">
        <f t="shared" si="68"/>
        <v>2</v>
      </c>
      <c r="H211" s="109">
        <f t="shared" si="68"/>
        <v>0</v>
      </c>
      <c r="I211" s="107">
        <f t="shared" si="68"/>
        <v>1.1000000000000001</v>
      </c>
      <c r="J211" s="108">
        <f t="shared" si="68"/>
        <v>2290.4999999999986</v>
      </c>
      <c r="K211" s="109">
        <f t="shared" si="68"/>
        <v>300</v>
      </c>
      <c r="M211" s="2" t="b">
        <f t="shared" si="67"/>
        <v>1</v>
      </c>
    </row>
    <row r="212" spans="1:13" ht="15.75" thickBot="1" x14ac:dyDescent="0.25">
      <c r="A212" s="22"/>
      <c r="B212" s="128" t="s">
        <v>56</v>
      </c>
      <c r="C212" s="131">
        <f>C196+C187+C162+C138+C133+C126+C119+C114+C110+C101+C82+C76</f>
        <v>0</v>
      </c>
      <c r="D212" s="132">
        <f>D196+D187+D162+D138+D133+D126+D119+D114+D110+D101+D82+D76</f>
        <v>19707.5</v>
      </c>
      <c r="E212" s="133">
        <f>E196+E187+E162+E138+E133+E126+E119+E114+E110+E101+E82+E76</f>
        <v>15607.5</v>
      </c>
      <c r="F212" s="113">
        <f>F196+F187+F162+F138+F133+F126+F119+F114+F110+F101+F82+F76</f>
        <v>4100</v>
      </c>
      <c r="G212" s="113">
        <f>G196+G187+G162+G138+G133+G126+G119+G114+G110+G101+G82+G76</f>
        <v>0</v>
      </c>
      <c r="H212" s="114">
        <f>H196+H187+H162+H138+H133+H126+H119+H114+H110+H101+H82+H76</f>
        <v>0</v>
      </c>
      <c r="I212" s="112">
        <f>I196+I187+I162+I138+I133+I126+I119+I114+I110+I101+I82+I76</f>
        <v>0</v>
      </c>
      <c r="J212" s="113">
        <f>J196+J187+J162+J138+J133+J126+J119+J114+J110+J101+J82+J76</f>
        <v>19707.5</v>
      </c>
      <c r="K212" s="114">
        <f>K196+K187+K162+K138+K133+K126+K119+K114+K110+K101+K82+K76</f>
        <v>0</v>
      </c>
      <c r="M212" s="2" t="b">
        <f>IF((E212+F212+G212+H212)=(I212+J212+K212),TRUE,FALSE)</f>
        <v>1</v>
      </c>
    </row>
    <row r="213" spans="1:13" ht="15" x14ac:dyDescent="0.2">
      <c r="A213" s="223" t="s">
        <v>31</v>
      </c>
      <c r="B213" s="224"/>
      <c r="C213" s="224"/>
      <c r="D213" s="225"/>
      <c r="E213" s="224"/>
      <c r="F213" s="224"/>
      <c r="G213" s="224"/>
      <c r="H213" s="224"/>
      <c r="I213" s="224"/>
      <c r="J213" s="224"/>
      <c r="K213" s="226"/>
      <c r="M213" s="2" t="b">
        <f t="shared" si="67"/>
        <v>1</v>
      </c>
    </row>
    <row r="214" spans="1:13" ht="15" x14ac:dyDescent="0.2">
      <c r="A214" s="135" t="s">
        <v>54</v>
      </c>
      <c r="B214" s="46" t="s">
        <v>68</v>
      </c>
      <c r="C214" s="47">
        <f>SUM(C215)</f>
        <v>0</v>
      </c>
      <c r="D214" s="80">
        <f t="shared" ref="D214:D252" si="69">SUM(E214:H214)</f>
        <v>0.05</v>
      </c>
      <c r="E214" s="49">
        <f t="shared" ref="E214:K214" si="70">SUM(E215)</f>
        <v>0.05</v>
      </c>
      <c r="F214" s="47">
        <f t="shared" si="70"/>
        <v>0</v>
      </c>
      <c r="G214" s="47">
        <f t="shared" si="70"/>
        <v>0</v>
      </c>
      <c r="H214" s="50">
        <f t="shared" si="70"/>
        <v>0</v>
      </c>
      <c r="I214" s="49">
        <f t="shared" si="70"/>
        <v>0</v>
      </c>
      <c r="J214" s="47">
        <f t="shared" si="70"/>
        <v>0.05</v>
      </c>
      <c r="K214" s="50">
        <f t="shared" si="70"/>
        <v>0</v>
      </c>
      <c r="M214" s="2" t="b">
        <f t="shared" si="67"/>
        <v>1</v>
      </c>
    </row>
    <row r="215" spans="1:13" ht="15" x14ac:dyDescent="0.2">
      <c r="A215" s="136"/>
      <c r="B215" s="66" t="s">
        <v>55</v>
      </c>
      <c r="C215" s="99"/>
      <c r="D215" s="68">
        <f>SUM(E215:H215)</f>
        <v>0.05</v>
      </c>
      <c r="E215" s="69">
        <v>0.05</v>
      </c>
      <c r="F215" s="67"/>
      <c r="G215" s="67"/>
      <c r="H215" s="70"/>
      <c r="I215" s="69"/>
      <c r="J215" s="67">
        <v>0.05</v>
      </c>
      <c r="K215" s="70"/>
      <c r="M215" s="2" t="b">
        <f t="shared" si="67"/>
        <v>1</v>
      </c>
    </row>
    <row r="216" spans="1:13" ht="15" x14ac:dyDescent="0.2">
      <c r="A216" s="135" t="s">
        <v>57</v>
      </c>
      <c r="B216" s="46" t="s">
        <v>69</v>
      </c>
      <c r="C216" s="47">
        <f>SUM(C217:C217)</f>
        <v>0</v>
      </c>
      <c r="D216" s="80">
        <f t="shared" si="69"/>
        <v>4</v>
      </c>
      <c r="E216" s="137">
        <f t="shared" ref="E216:K216" si="71">SUM(E217:E217)</f>
        <v>4</v>
      </c>
      <c r="F216" s="80">
        <f t="shared" si="71"/>
        <v>0</v>
      </c>
      <c r="G216" s="80">
        <f t="shared" si="71"/>
        <v>0</v>
      </c>
      <c r="H216" s="50">
        <f t="shared" si="71"/>
        <v>0</v>
      </c>
      <c r="I216" s="137">
        <f t="shared" si="71"/>
        <v>0</v>
      </c>
      <c r="J216" s="80">
        <f t="shared" si="71"/>
        <v>4</v>
      </c>
      <c r="K216" s="50">
        <f t="shared" si="71"/>
        <v>0</v>
      </c>
      <c r="M216" s="2" t="b">
        <f t="shared" si="67"/>
        <v>1</v>
      </c>
    </row>
    <row r="217" spans="1:13" ht="15" x14ac:dyDescent="0.2">
      <c r="A217" s="151"/>
      <c r="B217" s="85" t="s">
        <v>53</v>
      </c>
      <c r="C217" s="88"/>
      <c r="D217" s="101">
        <f>SUM(E217:H217)</f>
        <v>4</v>
      </c>
      <c r="E217" s="138">
        <v>4</v>
      </c>
      <c r="F217" s="101"/>
      <c r="G217" s="101"/>
      <c r="H217" s="89"/>
      <c r="I217" s="138"/>
      <c r="J217" s="101">
        <v>4</v>
      </c>
      <c r="K217" s="89"/>
      <c r="M217" s="2" t="b">
        <f t="shared" si="67"/>
        <v>1</v>
      </c>
    </row>
    <row r="218" spans="1:13" ht="15" x14ac:dyDescent="0.2">
      <c r="A218" s="135" t="s">
        <v>58</v>
      </c>
      <c r="B218" s="46" t="s">
        <v>95</v>
      </c>
      <c r="C218" s="42"/>
      <c r="D218" s="80">
        <f t="shared" si="69"/>
        <v>1</v>
      </c>
      <c r="E218" s="137">
        <f>SUM(E219)</f>
        <v>1</v>
      </c>
      <c r="F218" s="80">
        <f t="shared" ref="F218:K218" si="72">SUM(F219)</f>
        <v>0</v>
      </c>
      <c r="G218" s="80">
        <f t="shared" si="72"/>
        <v>0</v>
      </c>
      <c r="H218" s="50">
        <f t="shared" si="72"/>
        <v>0</v>
      </c>
      <c r="I218" s="137">
        <f t="shared" si="72"/>
        <v>0</v>
      </c>
      <c r="J218" s="80">
        <f t="shared" si="72"/>
        <v>1</v>
      </c>
      <c r="K218" s="50">
        <f t="shared" si="72"/>
        <v>0</v>
      </c>
      <c r="M218" s="2"/>
    </row>
    <row r="219" spans="1:13" ht="15" x14ac:dyDescent="0.2">
      <c r="A219" s="136"/>
      <c r="B219" s="66" t="s">
        <v>55</v>
      </c>
      <c r="C219" s="67"/>
      <c r="D219" s="68">
        <f>SUM(E219:H219)</f>
        <v>1</v>
      </c>
      <c r="E219" s="149">
        <v>1</v>
      </c>
      <c r="F219" s="68"/>
      <c r="G219" s="68"/>
      <c r="H219" s="70"/>
      <c r="I219" s="149"/>
      <c r="J219" s="68">
        <v>1</v>
      </c>
      <c r="K219" s="70"/>
      <c r="M219" s="2"/>
    </row>
    <row r="220" spans="1:13" ht="15" x14ac:dyDescent="0.2">
      <c r="A220" s="135" t="s">
        <v>59</v>
      </c>
      <c r="B220" s="46" t="s">
        <v>83</v>
      </c>
      <c r="C220" s="47">
        <f>SUM(C221)</f>
        <v>0</v>
      </c>
      <c r="D220" s="80">
        <f t="shared" si="69"/>
        <v>0.1</v>
      </c>
      <c r="E220" s="137">
        <f t="shared" ref="E220:K220" si="73">SUM(E221)</f>
        <v>0.1</v>
      </c>
      <c r="F220" s="80">
        <f t="shared" si="73"/>
        <v>0</v>
      </c>
      <c r="G220" s="80">
        <f t="shared" si="73"/>
        <v>0</v>
      </c>
      <c r="H220" s="50">
        <f t="shared" si="73"/>
        <v>0</v>
      </c>
      <c r="I220" s="137">
        <f t="shared" si="73"/>
        <v>0</v>
      </c>
      <c r="J220" s="80">
        <f t="shared" si="73"/>
        <v>0.1</v>
      </c>
      <c r="K220" s="50">
        <f t="shared" si="73"/>
        <v>0</v>
      </c>
      <c r="M220" s="2" t="b">
        <f t="shared" si="67"/>
        <v>1</v>
      </c>
    </row>
    <row r="221" spans="1:13" ht="15" x14ac:dyDescent="0.2">
      <c r="A221" s="136"/>
      <c r="B221" s="120" t="s">
        <v>53</v>
      </c>
      <c r="C221" s="99"/>
      <c r="D221" s="68">
        <f t="shared" si="69"/>
        <v>0.1</v>
      </c>
      <c r="E221" s="69">
        <v>0.1</v>
      </c>
      <c r="F221" s="67"/>
      <c r="G221" s="67"/>
      <c r="H221" s="70"/>
      <c r="I221" s="69"/>
      <c r="J221" s="67">
        <v>0.1</v>
      </c>
      <c r="K221" s="70"/>
      <c r="M221" s="2" t="b">
        <f t="shared" si="67"/>
        <v>1</v>
      </c>
    </row>
    <row r="222" spans="1:13" ht="15" x14ac:dyDescent="0.2">
      <c r="A222" s="135" t="s">
        <v>79</v>
      </c>
      <c r="B222" s="46" t="s">
        <v>78</v>
      </c>
      <c r="C222" s="47"/>
      <c r="D222" s="80">
        <f>SUM(D223:D224)</f>
        <v>1.2</v>
      </c>
      <c r="E222" s="137">
        <f t="shared" ref="E222:K222" si="74">SUM(E223:E224)</f>
        <v>1.2</v>
      </c>
      <c r="F222" s="80">
        <f t="shared" si="74"/>
        <v>0</v>
      </c>
      <c r="G222" s="80">
        <f t="shared" si="74"/>
        <v>0</v>
      </c>
      <c r="H222" s="50">
        <f t="shared" si="74"/>
        <v>0</v>
      </c>
      <c r="I222" s="137">
        <f t="shared" si="74"/>
        <v>0</v>
      </c>
      <c r="J222" s="80">
        <f t="shared" si="74"/>
        <v>1.2</v>
      </c>
      <c r="K222" s="50">
        <f t="shared" si="74"/>
        <v>0</v>
      </c>
      <c r="M222" s="2" t="b">
        <f t="shared" si="67"/>
        <v>1</v>
      </c>
    </row>
    <row r="223" spans="1:13" ht="15" x14ac:dyDescent="0.2">
      <c r="A223" s="127"/>
      <c r="B223" s="118" t="s">
        <v>53</v>
      </c>
      <c r="C223" s="61"/>
      <c r="D223" s="55">
        <f t="shared" si="69"/>
        <v>1</v>
      </c>
      <c r="E223" s="148">
        <v>1</v>
      </c>
      <c r="F223" s="55"/>
      <c r="G223" s="55"/>
      <c r="H223" s="63"/>
      <c r="I223" s="148"/>
      <c r="J223" s="55">
        <v>1</v>
      </c>
      <c r="K223" s="63"/>
      <c r="M223" s="2" t="b">
        <f t="shared" si="67"/>
        <v>1</v>
      </c>
    </row>
    <row r="224" spans="1:13" ht="15" x14ac:dyDescent="0.2">
      <c r="A224" s="136"/>
      <c r="B224" s="120" t="s">
        <v>55</v>
      </c>
      <c r="C224" s="68"/>
      <c r="D224" s="68">
        <f t="shared" si="69"/>
        <v>0.2</v>
      </c>
      <c r="E224" s="149">
        <v>0.2</v>
      </c>
      <c r="F224" s="68"/>
      <c r="G224" s="68"/>
      <c r="H224" s="70"/>
      <c r="I224" s="149"/>
      <c r="J224" s="68">
        <v>0.2</v>
      </c>
      <c r="K224" s="70"/>
      <c r="M224" s="2" t="b">
        <f t="shared" si="67"/>
        <v>1</v>
      </c>
    </row>
    <row r="225" spans="1:13" ht="15" x14ac:dyDescent="0.2">
      <c r="A225" s="135" t="s">
        <v>80</v>
      </c>
      <c r="B225" s="119" t="s">
        <v>84</v>
      </c>
      <c r="C225" s="80">
        <f>SUM(C226)</f>
        <v>0</v>
      </c>
      <c r="D225" s="80">
        <f t="shared" si="69"/>
        <v>0.1</v>
      </c>
      <c r="E225" s="137">
        <f t="shared" ref="E225:K225" si="75">SUM(E226)</f>
        <v>0.1</v>
      </c>
      <c r="F225" s="80">
        <f t="shared" si="75"/>
        <v>0</v>
      </c>
      <c r="G225" s="80">
        <f t="shared" si="75"/>
        <v>0</v>
      </c>
      <c r="H225" s="50">
        <f t="shared" si="75"/>
        <v>0</v>
      </c>
      <c r="I225" s="137">
        <f t="shared" si="75"/>
        <v>0</v>
      </c>
      <c r="J225" s="80">
        <f t="shared" si="75"/>
        <v>0.1</v>
      </c>
      <c r="K225" s="50">
        <f t="shared" si="75"/>
        <v>0</v>
      </c>
      <c r="M225" s="2" t="b">
        <f t="shared" si="67"/>
        <v>1</v>
      </c>
    </row>
    <row r="226" spans="1:13" ht="15" x14ac:dyDescent="0.2">
      <c r="A226" s="136"/>
      <c r="B226" s="120" t="s">
        <v>53</v>
      </c>
      <c r="C226" s="99"/>
      <c r="D226" s="68">
        <f t="shared" si="69"/>
        <v>0.1</v>
      </c>
      <c r="E226" s="69">
        <v>0.1</v>
      </c>
      <c r="F226" s="67"/>
      <c r="G226" s="67"/>
      <c r="H226" s="70"/>
      <c r="I226" s="69"/>
      <c r="J226" s="67">
        <v>0.1</v>
      </c>
      <c r="K226" s="70"/>
      <c r="M226" s="2" t="b">
        <f t="shared" si="67"/>
        <v>1</v>
      </c>
    </row>
    <row r="227" spans="1:13" ht="15" x14ac:dyDescent="0.2">
      <c r="A227" s="135" t="s">
        <v>81</v>
      </c>
      <c r="B227" s="46" t="s">
        <v>77</v>
      </c>
      <c r="C227" s="80">
        <f>SUM(C228:C230)</f>
        <v>0</v>
      </c>
      <c r="D227" s="80">
        <f t="shared" si="69"/>
        <v>1.95</v>
      </c>
      <c r="E227" s="137">
        <f t="shared" ref="E227:K227" si="76">SUM(E228:E230)</f>
        <v>1.95</v>
      </c>
      <c r="F227" s="80">
        <f t="shared" si="76"/>
        <v>0</v>
      </c>
      <c r="G227" s="80">
        <f t="shared" si="76"/>
        <v>0</v>
      </c>
      <c r="H227" s="50">
        <f t="shared" si="76"/>
        <v>0</v>
      </c>
      <c r="I227" s="137">
        <f t="shared" si="76"/>
        <v>0</v>
      </c>
      <c r="J227" s="80">
        <f t="shared" si="76"/>
        <v>1.95</v>
      </c>
      <c r="K227" s="50">
        <f t="shared" si="76"/>
        <v>0</v>
      </c>
      <c r="M227" s="2" t="b">
        <f t="shared" si="67"/>
        <v>1</v>
      </c>
    </row>
    <row r="228" spans="1:13" ht="15" x14ac:dyDescent="0.2">
      <c r="A228" s="127"/>
      <c r="B228" s="60" t="s">
        <v>51</v>
      </c>
      <c r="C228" s="81"/>
      <c r="D228" s="55">
        <f t="shared" si="69"/>
        <v>1</v>
      </c>
      <c r="E228" s="62">
        <v>1</v>
      </c>
      <c r="F228" s="61"/>
      <c r="G228" s="61"/>
      <c r="H228" s="63"/>
      <c r="I228" s="62"/>
      <c r="J228" s="61">
        <v>1</v>
      </c>
      <c r="K228" s="63"/>
      <c r="M228" s="2" t="b">
        <f t="shared" si="67"/>
        <v>1</v>
      </c>
    </row>
    <row r="229" spans="1:13" ht="15" x14ac:dyDescent="0.2">
      <c r="A229" s="127"/>
      <c r="B229" s="118" t="s">
        <v>53</v>
      </c>
      <c r="C229" s="81"/>
      <c r="D229" s="55">
        <f t="shared" si="69"/>
        <v>0.4</v>
      </c>
      <c r="E229" s="62">
        <v>0.4</v>
      </c>
      <c r="F229" s="61"/>
      <c r="G229" s="61"/>
      <c r="H229" s="63"/>
      <c r="I229" s="62"/>
      <c r="J229" s="61">
        <v>0.4</v>
      </c>
      <c r="K229" s="63"/>
      <c r="M229" s="2" t="b">
        <f t="shared" si="67"/>
        <v>1</v>
      </c>
    </row>
    <row r="230" spans="1:13" ht="15" x14ac:dyDescent="0.2">
      <c r="A230" s="139"/>
      <c r="B230" s="98" t="s">
        <v>55</v>
      </c>
      <c r="C230" s="140"/>
      <c r="D230" s="94">
        <f t="shared" si="69"/>
        <v>0.55000000000000004</v>
      </c>
      <c r="E230" s="95">
        <v>0.55000000000000004</v>
      </c>
      <c r="F230" s="93"/>
      <c r="G230" s="93"/>
      <c r="H230" s="96"/>
      <c r="I230" s="95"/>
      <c r="J230" s="93">
        <v>0.55000000000000004</v>
      </c>
      <c r="K230" s="96"/>
      <c r="M230" s="2" t="b">
        <f t="shared" si="67"/>
        <v>1</v>
      </c>
    </row>
    <row r="231" spans="1:13" s="2" customFormat="1" ht="15" x14ac:dyDescent="0.2">
      <c r="A231" s="135" t="s">
        <v>82</v>
      </c>
      <c r="B231" s="46" t="s">
        <v>70</v>
      </c>
      <c r="C231" s="80">
        <f>SUM(C232:C232)</f>
        <v>0</v>
      </c>
      <c r="D231" s="80">
        <f t="shared" si="69"/>
        <v>0.4</v>
      </c>
      <c r="E231" s="137">
        <f t="shared" ref="E231:K231" si="77">SUM(E232:E232)</f>
        <v>0.4</v>
      </c>
      <c r="F231" s="80">
        <f t="shared" si="77"/>
        <v>0</v>
      </c>
      <c r="G231" s="80">
        <f t="shared" si="77"/>
        <v>0</v>
      </c>
      <c r="H231" s="50">
        <f t="shared" si="77"/>
        <v>0</v>
      </c>
      <c r="I231" s="137">
        <f t="shared" si="77"/>
        <v>0</v>
      </c>
      <c r="J231" s="80">
        <f t="shared" si="77"/>
        <v>0.4</v>
      </c>
      <c r="K231" s="50">
        <f t="shared" si="77"/>
        <v>0</v>
      </c>
      <c r="M231" s="2" t="b">
        <f t="shared" si="67"/>
        <v>1</v>
      </c>
    </row>
    <row r="232" spans="1:13" ht="15" x14ac:dyDescent="0.2">
      <c r="A232" s="127"/>
      <c r="B232" s="118" t="s">
        <v>53</v>
      </c>
      <c r="C232" s="81"/>
      <c r="D232" s="55">
        <f t="shared" si="69"/>
        <v>0.4</v>
      </c>
      <c r="E232" s="62">
        <v>0.4</v>
      </c>
      <c r="F232" s="61"/>
      <c r="G232" s="61"/>
      <c r="H232" s="63"/>
      <c r="I232" s="62"/>
      <c r="J232" s="61">
        <v>0.4</v>
      </c>
      <c r="K232" s="63"/>
      <c r="M232" s="2" t="b">
        <f t="shared" si="67"/>
        <v>1</v>
      </c>
    </row>
    <row r="233" spans="1:13" ht="15" x14ac:dyDescent="0.2">
      <c r="A233" s="135" t="s">
        <v>94</v>
      </c>
      <c r="B233" s="46" t="s">
        <v>71</v>
      </c>
      <c r="C233" s="80">
        <f>SUM(C234:C236)</f>
        <v>0</v>
      </c>
      <c r="D233" s="80">
        <f t="shared" si="69"/>
        <v>1.6</v>
      </c>
      <c r="E233" s="137">
        <f t="shared" ref="E233:K233" si="78">SUM(E234:E236)</f>
        <v>1.6</v>
      </c>
      <c r="F233" s="80">
        <f t="shared" si="78"/>
        <v>0</v>
      </c>
      <c r="G233" s="80">
        <f t="shared" si="78"/>
        <v>0</v>
      </c>
      <c r="H233" s="50">
        <f t="shared" si="78"/>
        <v>0</v>
      </c>
      <c r="I233" s="137">
        <f t="shared" si="78"/>
        <v>0</v>
      </c>
      <c r="J233" s="80">
        <f t="shared" si="78"/>
        <v>1.3</v>
      </c>
      <c r="K233" s="50">
        <f t="shared" si="78"/>
        <v>0.3</v>
      </c>
      <c r="M233" s="2" t="b">
        <f t="shared" si="67"/>
        <v>1</v>
      </c>
    </row>
    <row r="234" spans="1:13" ht="15" x14ac:dyDescent="0.2">
      <c r="A234" s="126"/>
      <c r="B234" s="121" t="s">
        <v>50</v>
      </c>
      <c r="C234" s="86"/>
      <c r="D234" s="86">
        <f t="shared" si="69"/>
        <v>0.3</v>
      </c>
      <c r="E234" s="141">
        <v>0.3</v>
      </c>
      <c r="F234" s="86"/>
      <c r="G234" s="86"/>
      <c r="H234" s="57"/>
      <c r="I234" s="141"/>
      <c r="J234" s="86"/>
      <c r="K234" s="57">
        <v>0.3</v>
      </c>
      <c r="M234" s="2" t="b">
        <f t="shared" si="67"/>
        <v>1</v>
      </c>
    </row>
    <row r="235" spans="1:13" ht="15" x14ac:dyDescent="0.2">
      <c r="A235" s="126"/>
      <c r="B235" s="121" t="s">
        <v>51</v>
      </c>
      <c r="C235" s="86"/>
      <c r="D235" s="86">
        <f t="shared" si="69"/>
        <v>1</v>
      </c>
      <c r="E235" s="141">
        <v>1</v>
      </c>
      <c r="F235" s="86"/>
      <c r="G235" s="86"/>
      <c r="H235" s="57"/>
      <c r="I235" s="141"/>
      <c r="J235" s="86">
        <v>1</v>
      </c>
      <c r="K235" s="57"/>
      <c r="M235" s="2" t="b">
        <f t="shared" si="67"/>
        <v>1</v>
      </c>
    </row>
    <row r="236" spans="1:13" ht="15" x14ac:dyDescent="0.2">
      <c r="A236" s="127"/>
      <c r="B236" s="118" t="s">
        <v>53</v>
      </c>
      <c r="C236" s="81"/>
      <c r="D236" s="55">
        <f t="shared" si="69"/>
        <v>0.3</v>
      </c>
      <c r="E236" s="62">
        <v>0.3</v>
      </c>
      <c r="F236" s="61"/>
      <c r="G236" s="61"/>
      <c r="H236" s="63"/>
      <c r="I236" s="62"/>
      <c r="J236" s="61">
        <v>0.3</v>
      </c>
      <c r="K236" s="63"/>
      <c r="M236" s="2" t="b">
        <f t="shared" si="67"/>
        <v>1</v>
      </c>
    </row>
    <row r="237" spans="1:13" ht="15" x14ac:dyDescent="0.2">
      <c r="A237" s="135" t="s">
        <v>96</v>
      </c>
      <c r="B237" s="46" t="s">
        <v>72</v>
      </c>
      <c r="C237" s="80">
        <f>SUM(C238:C239)</f>
        <v>0</v>
      </c>
      <c r="D237" s="80">
        <f t="shared" si="69"/>
        <v>0.7</v>
      </c>
      <c r="E237" s="137">
        <f t="shared" ref="E237:K237" si="79">SUM(E238:E239)</f>
        <v>0.7</v>
      </c>
      <c r="F237" s="80">
        <f t="shared" si="79"/>
        <v>0</v>
      </c>
      <c r="G237" s="80">
        <f t="shared" si="79"/>
        <v>0</v>
      </c>
      <c r="H237" s="50">
        <f t="shared" si="79"/>
        <v>0</v>
      </c>
      <c r="I237" s="137">
        <f t="shared" si="79"/>
        <v>0</v>
      </c>
      <c r="J237" s="80">
        <f t="shared" si="79"/>
        <v>0.4</v>
      </c>
      <c r="K237" s="50">
        <f t="shared" si="79"/>
        <v>0.3</v>
      </c>
      <c r="M237" s="2" t="b">
        <f t="shared" si="67"/>
        <v>1</v>
      </c>
    </row>
    <row r="238" spans="1:13" ht="15" x14ac:dyDescent="0.2">
      <c r="A238" s="154"/>
      <c r="B238" s="85" t="s">
        <v>50</v>
      </c>
      <c r="C238" s="101"/>
      <c r="D238" s="101">
        <f t="shared" si="69"/>
        <v>0.3</v>
      </c>
      <c r="E238" s="138">
        <v>0.3</v>
      </c>
      <c r="F238" s="101"/>
      <c r="G238" s="101"/>
      <c r="H238" s="89"/>
      <c r="I238" s="138"/>
      <c r="J238" s="101"/>
      <c r="K238" s="89">
        <v>0.3</v>
      </c>
      <c r="M238" s="2" t="b">
        <f t="shared" si="67"/>
        <v>1</v>
      </c>
    </row>
    <row r="239" spans="1:13" ht="15.75" thickBot="1" x14ac:dyDescent="0.25">
      <c r="A239" s="139"/>
      <c r="B239" s="98" t="s">
        <v>53</v>
      </c>
      <c r="C239" s="140"/>
      <c r="D239" s="94">
        <f t="shared" si="69"/>
        <v>0.4</v>
      </c>
      <c r="E239" s="95">
        <v>0.4</v>
      </c>
      <c r="F239" s="93"/>
      <c r="G239" s="93"/>
      <c r="H239" s="96"/>
      <c r="I239" s="95"/>
      <c r="J239" s="93">
        <v>0.4</v>
      </c>
      <c r="K239" s="96"/>
      <c r="M239" s="2" t="b">
        <f t="shared" si="67"/>
        <v>1</v>
      </c>
    </row>
    <row r="240" spans="1:13" ht="15.75" thickBot="1" x14ac:dyDescent="0.25">
      <c r="A240" s="221" t="s">
        <v>73</v>
      </c>
      <c r="B240" s="229"/>
      <c r="C240" s="163">
        <f>C216+C220+C225+C227+C231+C233+C237+C214+C222</f>
        <v>0</v>
      </c>
      <c r="D240" s="164">
        <f>D216+D220+D225+D227+D231+D233+D237+D214+D222+D218</f>
        <v>11.1</v>
      </c>
      <c r="E240" s="162">
        <f t="shared" ref="E240:K240" si="80">E216+E220+E225+E227+E231+E233+E237+E214+E222+E218</f>
        <v>11.1</v>
      </c>
      <c r="F240" s="163">
        <f t="shared" si="80"/>
        <v>0</v>
      </c>
      <c r="G240" s="163">
        <f t="shared" si="80"/>
        <v>0</v>
      </c>
      <c r="H240" s="164">
        <f t="shared" si="80"/>
        <v>0</v>
      </c>
      <c r="I240" s="162">
        <f t="shared" si="80"/>
        <v>0</v>
      </c>
      <c r="J240" s="163">
        <f t="shared" si="80"/>
        <v>10.5</v>
      </c>
      <c r="K240" s="164">
        <f t="shared" si="80"/>
        <v>0.6</v>
      </c>
      <c r="M240" s="2" t="b">
        <f t="shared" si="67"/>
        <v>1</v>
      </c>
    </row>
    <row r="241" spans="1:13" ht="15" x14ac:dyDescent="0.2">
      <c r="A241" s="179"/>
      <c r="B241" s="180" t="s">
        <v>50</v>
      </c>
      <c r="C241" s="160"/>
      <c r="D241" s="194">
        <f>SUM(E241:H241)</f>
        <v>0.6</v>
      </c>
      <c r="E241" s="159">
        <f>E234+E238</f>
        <v>0.6</v>
      </c>
      <c r="F241" s="160">
        <f t="shared" ref="F241:K241" si="81">F234+F238</f>
        <v>0</v>
      </c>
      <c r="G241" s="160">
        <f t="shared" si="81"/>
        <v>0</v>
      </c>
      <c r="H241" s="145">
        <f t="shared" si="81"/>
        <v>0</v>
      </c>
      <c r="I241" s="159">
        <f t="shared" si="81"/>
        <v>0</v>
      </c>
      <c r="J241" s="160">
        <f t="shared" si="81"/>
        <v>0</v>
      </c>
      <c r="K241" s="145">
        <f t="shared" si="81"/>
        <v>0.6</v>
      </c>
      <c r="M241" s="2" t="b">
        <f t="shared" si="67"/>
        <v>1</v>
      </c>
    </row>
    <row r="242" spans="1:13" ht="15" x14ac:dyDescent="0.2">
      <c r="A242" s="24"/>
      <c r="B242" s="17" t="s">
        <v>51</v>
      </c>
      <c r="C242" s="13">
        <f>C228+C235</f>
        <v>0</v>
      </c>
      <c r="D242" s="16">
        <f t="shared" ref="D242:K242" si="82">D228+D235</f>
        <v>2</v>
      </c>
      <c r="E242" s="12">
        <f t="shared" si="82"/>
        <v>2</v>
      </c>
      <c r="F242" s="13">
        <f t="shared" si="82"/>
        <v>0</v>
      </c>
      <c r="G242" s="13">
        <f t="shared" si="82"/>
        <v>0</v>
      </c>
      <c r="H242" s="14">
        <f t="shared" si="82"/>
        <v>0</v>
      </c>
      <c r="I242" s="12">
        <f t="shared" si="82"/>
        <v>0</v>
      </c>
      <c r="J242" s="13">
        <f t="shared" si="82"/>
        <v>2</v>
      </c>
      <c r="K242" s="14">
        <f t="shared" si="82"/>
        <v>0</v>
      </c>
      <c r="M242" s="2" t="b">
        <f t="shared" si="67"/>
        <v>1</v>
      </c>
    </row>
    <row r="243" spans="1:13" ht="15" x14ac:dyDescent="0.2">
      <c r="A243" s="24"/>
      <c r="B243" s="17" t="s">
        <v>53</v>
      </c>
      <c r="C243" s="13">
        <f>C217+C221+C226+C229+C232+C236+C239</f>
        <v>0</v>
      </c>
      <c r="D243" s="10">
        <f>SUM(E243:H243)</f>
        <v>6.7</v>
      </c>
      <c r="E243" s="12">
        <f t="shared" ref="E243:K243" si="83">E217+E221+E226+E229+E232+E236+E239+E223</f>
        <v>6.7</v>
      </c>
      <c r="F243" s="13">
        <f t="shared" si="83"/>
        <v>0</v>
      </c>
      <c r="G243" s="13">
        <f t="shared" si="83"/>
        <v>0</v>
      </c>
      <c r="H243" s="14">
        <f t="shared" si="83"/>
        <v>0</v>
      </c>
      <c r="I243" s="12">
        <f t="shared" si="83"/>
        <v>0</v>
      </c>
      <c r="J243" s="13">
        <f t="shared" si="83"/>
        <v>6.7</v>
      </c>
      <c r="K243" s="14">
        <f t="shared" si="83"/>
        <v>0</v>
      </c>
      <c r="M243" s="2" t="b">
        <f t="shared" si="67"/>
        <v>1</v>
      </c>
    </row>
    <row r="244" spans="1:13" ht="15" x14ac:dyDescent="0.2">
      <c r="A244" s="24"/>
      <c r="B244" s="17" t="s">
        <v>55</v>
      </c>
      <c r="C244" s="13">
        <f>C215+C230</f>
        <v>0</v>
      </c>
      <c r="D244" s="16">
        <f>D215+D230+D224+D219</f>
        <v>1.8</v>
      </c>
      <c r="E244" s="12">
        <f t="shared" ref="E244:K244" si="84">E215+E230+E224+E219</f>
        <v>1.8</v>
      </c>
      <c r="F244" s="13">
        <f t="shared" si="84"/>
        <v>0</v>
      </c>
      <c r="G244" s="13">
        <f t="shared" si="84"/>
        <v>0</v>
      </c>
      <c r="H244" s="14">
        <f t="shared" si="84"/>
        <v>0</v>
      </c>
      <c r="I244" s="12">
        <f t="shared" si="84"/>
        <v>0</v>
      </c>
      <c r="J244" s="13">
        <f t="shared" si="84"/>
        <v>1.8</v>
      </c>
      <c r="K244" s="14">
        <f t="shared" si="84"/>
        <v>0</v>
      </c>
      <c r="M244" s="2" t="b">
        <f t="shared" si="67"/>
        <v>1</v>
      </c>
    </row>
    <row r="245" spans="1:13" ht="15.75" thickBot="1" x14ac:dyDescent="0.25">
      <c r="A245" s="25"/>
      <c r="B245" s="26" t="s">
        <v>56</v>
      </c>
      <c r="C245" s="19">
        <v>0</v>
      </c>
      <c r="D245" s="23">
        <f>SUM(E245:H245)</f>
        <v>0</v>
      </c>
      <c r="E245" s="18">
        <v>0</v>
      </c>
      <c r="F245" s="19">
        <v>0</v>
      </c>
      <c r="G245" s="19">
        <v>0</v>
      </c>
      <c r="H245" s="20">
        <v>0</v>
      </c>
      <c r="I245" s="18">
        <v>0</v>
      </c>
      <c r="J245" s="19">
        <v>0</v>
      </c>
      <c r="K245" s="20">
        <v>0</v>
      </c>
      <c r="M245" s="2" t="b">
        <f t="shared" si="67"/>
        <v>1</v>
      </c>
    </row>
    <row r="246" spans="1:13" ht="15.75" thickBot="1" x14ac:dyDescent="0.25">
      <c r="A246" s="227" t="s">
        <v>32</v>
      </c>
      <c r="B246" s="228"/>
      <c r="C246" s="189">
        <f>C63+C206+C240</f>
        <v>952.87</v>
      </c>
      <c r="D246" s="190">
        <f>SUM(E246:H246)</f>
        <v>59301.19999999999</v>
      </c>
      <c r="E246" s="191">
        <f>E63+E206+E240</f>
        <v>44389.44999999999</v>
      </c>
      <c r="F246" s="192">
        <f>F63+F206+F240</f>
        <v>13590</v>
      </c>
      <c r="G246" s="192">
        <f>G63+G206+G240</f>
        <v>213.75</v>
      </c>
      <c r="H246" s="193">
        <f>H63+H206+H240</f>
        <v>1108</v>
      </c>
      <c r="I246" s="191">
        <f>I63+I206+I240</f>
        <v>24.85</v>
      </c>
      <c r="J246" s="192">
        <f>J63+J206+J240</f>
        <v>56342.249999999985</v>
      </c>
      <c r="K246" s="193">
        <f>K63+K206+K240</f>
        <v>2934.1</v>
      </c>
      <c r="M246" s="2" t="b">
        <f t="shared" si="67"/>
        <v>1</v>
      </c>
    </row>
    <row r="247" spans="1:13" ht="15" x14ac:dyDescent="0.2">
      <c r="A247" s="181"/>
      <c r="B247" s="182" t="s">
        <v>50</v>
      </c>
      <c r="C247" s="183">
        <f>C64+C207+C241</f>
        <v>3.5</v>
      </c>
      <c r="D247" s="184">
        <f>SUM(E247:H247)</f>
        <v>1483.2</v>
      </c>
      <c r="E247" s="185">
        <f>E64+E207+E241</f>
        <v>1483.2</v>
      </c>
      <c r="F247" s="186">
        <f>F64+F207+F241</f>
        <v>0</v>
      </c>
      <c r="G247" s="186">
        <f>G64+G207+G241</f>
        <v>0</v>
      </c>
      <c r="H247" s="187">
        <f>H64+H207+H241</f>
        <v>0</v>
      </c>
      <c r="I247" s="185">
        <f>I64+I207+I241</f>
        <v>3.5</v>
      </c>
      <c r="J247" s="188">
        <f>J64+J207+J241</f>
        <v>1464.2</v>
      </c>
      <c r="K247" s="187">
        <f>K64+K207+K241</f>
        <v>15.499999999999998</v>
      </c>
      <c r="M247" s="2" t="b">
        <f t="shared" si="67"/>
        <v>1</v>
      </c>
    </row>
    <row r="248" spans="1:13" ht="15" x14ac:dyDescent="0.2">
      <c r="A248" s="27"/>
      <c r="B248" s="17" t="s">
        <v>51</v>
      </c>
      <c r="C248" s="13">
        <f>C65+C208+C242</f>
        <v>50.5</v>
      </c>
      <c r="D248" s="16">
        <f t="shared" si="69"/>
        <v>9679.5</v>
      </c>
      <c r="E248" s="12">
        <f>E65+E208+E242</f>
        <v>4259.5</v>
      </c>
      <c r="F248" s="13">
        <f>F65+F208+F242</f>
        <v>5320</v>
      </c>
      <c r="G248" s="13">
        <f>G65+G208+G242</f>
        <v>0</v>
      </c>
      <c r="H248" s="14">
        <f>H65+H208+H242</f>
        <v>100</v>
      </c>
      <c r="I248" s="12">
        <f>I65+I208+I242</f>
        <v>0</v>
      </c>
      <c r="J248" s="13">
        <f>J65+J208+J242</f>
        <v>9670.5</v>
      </c>
      <c r="K248" s="14">
        <f>K65+K208+K242</f>
        <v>9</v>
      </c>
      <c r="M248" s="2" t="b">
        <f t="shared" si="67"/>
        <v>1</v>
      </c>
    </row>
    <row r="249" spans="1:13" ht="15" x14ac:dyDescent="0.2">
      <c r="A249" s="27"/>
      <c r="B249" s="17" t="s">
        <v>52</v>
      </c>
      <c r="C249" s="40">
        <f>C209+C66</f>
        <v>0</v>
      </c>
      <c r="D249" s="16">
        <f>D209+D66</f>
        <v>14526.3</v>
      </c>
      <c r="E249" s="12">
        <f>E209+E66</f>
        <v>10356.299999999999</v>
      </c>
      <c r="F249" s="13">
        <f>F209+F66</f>
        <v>4170</v>
      </c>
      <c r="G249" s="13">
        <f>G209+G66</f>
        <v>0</v>
      </c>
      <c r="H249" s="14">
        <f>H209+H66</f>
        <v>0</v>
      </c>
      <c r="I249" s="12">
        <f>I209+I66</f>
        <v>0</v>
      </c>
      <c r="J249" s="13">
        <f>J209+J66</f>
        <v>12676.3</v>
      </c>
      <c r="K249" s="14">
        <f>K209+K66</f>
        <v>1850</v>
      </c>
      <c r="M249" s="2" t="b">
        <f t="shared" si="67"/>
        <v>1</v>
      </c>
    </row>
    <row r="250" spans="1:13" ht="15" x14ac:dyDescent="0.2">
      <c r="A250" s="27"/>
      <c r="B250" s="17" t="s">
        <v>53</v>
      </c>
      <c r="C250" s="13">
        <f>C210+C67+C243</f>
        <v>91.3</v>
      </c>
      <c r="D250" s="13">
        <f t="shared" si="69"/>
        <v>11114.900000000003</v>
      </c>
      <c r="E250" s="12">
        <f>E210+E67+E243</f>
        <v>10035.900000000003</v>
      </c>
      <c r="F250" s="13">
        <f>F210+F67+F243</f>
        <v>0</v>
      </c>
      <c r="G250" s="13">
        <f>G210+G67+G243</f>
        <v>71</v>
      </c>
      <c r="H250" s="14">
        <f>H210+H67+H243</f>
        <v>1008</v>
      </c>
      <c r="I250" s="12">
        <f>I210+I67+I243</f>
        <v>8</v>
      </c>
      <c r="J250" s="13">
        <f>J210+J67+J243</f>
        <v>10390.300000000003</v>
      </c>
      <c r="K250" s="14">
        <f>K210+K67+K243</f>
        <v>716.6</v>
      </c>
      <c r="M250" s="2" t="b">
        <f t="shared" si="67"/>
        <v>1</v>
      </c>
    </row>
    <row r="251" spans="1:13" ht="15" x14ac:dyDescent="0.2">
      <c r="A251" s="27"/>
      <c r="B251" s="17" t="s">
        <v>55</v>
      </c>
      <c r="C251" s="13">
        <f>C244+C211+C68</f>
        <v>807.57</v>
      </c>
      <c r="D251" s="16">
        <f>D244+D211+D68</f>
        <v>2757.7999999999993</v>
      </c>
      <c r="E251" s="12">
        <f>E244+E211+E68</f>
        <v>2615.0499999999993</v>
      </c>
      <c r="F251" s="13">
        <f>F244+F211+F68</f>
        <v>0</v>
      </c>
      <c r="G251" s="13">
        <f>G244+G211+G68</f>
        <v>142.75</v>
      </c>
      <c r="H251" s="14">
        <f>H244+H211+H68</f>
        <v>0</v>
      </c>
      <c r="I251" s="12">
        <f>I244+I211+I68</f>
        <v>13.35</v>
      </c>
      <c r="J251" s="13">
        <f>J244+J211+J68</f>
        <v>2433.4499999999989</v>
      </c>
      <c r="K251" s="14">
        <f>K244+K211+K68</f>
        <v>311</v>
      </c>
      <c r="M251" s="2" t="b">
        <f t="shared" si="67"/>
        <v>1</v>
      </c>
    </row>
    <row r="252" spans="1:13" ht="15.75" thickBot="1" x14ac:dyDescent="0.25">
      <c r="A252" s="28"/>
      <c r="B252" s="26" t="s">
        <v>56</v>
      </c>
      <c r="C252" s="19">
        <f>C245+C212+C69</f>
        <v>0</v>
      </c>
      <c r="D252" s="23">
        <f t="shared" si="69"/>
        <v>19739.5</v>
      </c>
      <c r="E252" s="18">
        <f>E245+E212+E69</f>
        <v>15639.5</v>
      </c>
      <c r="F252" s="19">
        <f>F245+F212+F69</f>
        <v>4100</v>
      </c>
      <c r="G252" s="19">
        <f>G245+G212+G69</f>
        <v>0</v>
      </c>
      <c r="H252" s="20">
        <f>H245+H212+H69</f>
        <v>0</v>
      </c>
      <c r="I252" s="18">
        <f>I245+I212+I69</f>
        <v>0</v>
      </c>
      <c r="J252" s="19">
        <f>J245+J212+J69</f>
        <v>19707.5</v>
      </c>
      <c r="K252" s="20">
        <f>K245+K212+K69</f>
        <v>32</v>
      </c>
      <c r="M252" s="2" t="b">
        <f t="shared" si="67"/>
        <v>1</v>
      </c>
    </row>
    <row r="253" spans="1:13" ht="15" x14ac:dyDescent="0.2">
      <c r="A253" s="29"/>
      <c r="B253" s="30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3" ht="15" x14ac:dyDescent="0.2">
      <c r="A254" s="29"/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1:13" x14ac:dyDescent="0.2">
      <c r="A255" s="32"/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1:13" ht="15.75" x14ac:dyDescent="0.2">
      <c r="A256" s="33"/>
      <c r="B256" s="142"/>
    </row>
    <row r="257" spans="1:6" s="35" customFormat="1" ht="15.75" x14ac:dyDescent="0.2">
      <c r="A257" s="33"/>
      <c r="B257" s="1"/>
      <c r="F257" s="34"/>
    </row>
    <row r="258" spans="1:6" s="35" customFormat="1" ht="15.75" x14ac:dyDescent="0.2">
      <c r="A258" s="36"/>
    </row>
    <row r="259" spans="1:6" x14ac:dyDescent="0.2">
      <c r="A259" s="37"/>
    </row>
    <row r="260" spans="1:6" x14ac:dyDescent="0.2">
      <c r="A260" s="214"/>
      <c r="B260" s="215"/>
      <c r="C260" s="215"/>
      <c r="D260" s="215"/>
      <c r="E260" s="215"/>
    </row>
  </sheetData>
  <autoFilter ref="B1:B260"/>
  <mergeCells count="23">
    <mergeCell ref="A260:E260"/>
    <mergeCell ref="A70:K70"/>
    <mergeCell ref="A63:B63"/>
    <mergeCell ref="A206:B206"/>
    <mergeCell ref="A213:K213"/>
    <mergeCell ref="A246:B246"/>
    <mergeCell ref="A240:B240"/>
    <mergeCell ref="A1:K1"/>
    <mergeCell ref="A2:K2"/>
    <mergeCell ref="A5:A8"/>
    <mergeCell ref="C5:C8"/>
    <mergeCell ref="D5:D8"/>
    <mergeCell ref="B5:B8"/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</mergeCells>
  <phoneticPr fontId="2" type="noConversion"/>
  <pageMargins left="0.98425196850393704" right="0.39370078740157483" top="0.78740157480314965" bottom="0.39370078740157483" header="0.51181102362204722" footer="0.51181102362204722"/>
  <pageSetup paperSize="9" scale="90" orientation="landscape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268" sqref="G268"/>
    </sheetView>
  </sheetViews>
  <sheetFormatPr defaultRowHeight="12.75" x14ac:dyDescent="0.2"/>
  <cols>
    <col min="1" max="1" width="9.140625" style="2"/>
    <col min="2" max="16384" width="9.140625" style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Antonina S. Kostova</cp:lastModifiedBy>
  <cp:lastPrinted>2018-11-23T14:17:10Z</cp:lastPrinted>
  <dcterms:created xsi:type="dcterms:W3CDTF">2011-07-29T12:08:17Z</dcterms:created>
  <dcterms:modified xsi:type="dcterms:W3CDTF">2018-11-23T14:18:51Z</dcterms:modified>
</cp:coreProperties>
</file>