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DP_tot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<sst xmlns="http://schemas.openxmlformats.org/spreadsheetml/2006/main" count="110" uniqueCount="72">
  <si>
    <t>за инвентаризация на тополови и върбови фиданки</t>
  </si>
  <si>
    <t>Разпределение на броя на фиданките по класове (типове)</t>
  </si>
  <si>
    <t>Всичко:</t>
  </si>
  <si>
    <t>Вид, сорт, култивар или клон</t>
  </si>
  <si>
    <t>Дата на вкореняване</t>
  </si>
  <si>
    <t>Вкоренени резници, бр.</t>
  </si>
  <si>
    <t>Налични фиданки, бр.</t>
  </si>
  <si>
    <t>Бяла върба</t>
  </si>
  <si>
    <t xml:space="preserve">О Б О Б Щ И Т Е Л Е Н   П Р О Т О К О Л                                                                         </t>
  </si>
  <si>
    <t>Р. BL</t>
  </si>
  <si>
    <t>Р. I-214</t>
  </si>
  <si>
    <t>P. I-55/65</t>
  </si>
  <si>
    <t>СИДП - Шумен</t>
  </si>
  <si>
    <t>ЮИДП - Сливен</t>
  </si>
  <si>
    <t>P. Bachelieri</t>
  </si>
  <si>
    <t>ОТДЕЛ "ДЪРЖАВНИ ГОРСКИ ПРЕДПРИЯТИЯ" В МЗХ</t>
  </si>
  <si>
    <t>Приложение № 17</t>
  </si>
  <si>
    <t>към чл. 35, ал. 3</t>
  </si>
  <si>
    <t>до 2 м</t>
  </si>
  <si>
    <t xml:space="preserve">2,0 - 3,0 м </t>
  </si>
  <si>
    <t>над 3,0 м</t>
  </si>
  <si>
    <t>P. Triplo (I-37/61)</t>
  </si>
  <si>
    <t>P. Agate F</t>
  </si>
  <si>
    <t>P. I 45-51</t>
  </si>
  <si>
    <t>P. R-16</t>
  </si>
  <si>
    <t>ЮЗДП-Благоевград</t>
  </si>
  <si>
    <t>ЮЦДП-Смолян</t>
  </si>
  <si>
    <t>Прихващане%</t>
  </si>
  <si>
    <t>Черна топола</t>
  </si>
  <si>
    <t>СЗДП - Враца</t>
  </si>
  <si>
    <t>СЦДП - Габрово</t>
  </si>
  <si>
    <t>P. MC</t>
  </si>
  <si>
    <t xml:space="preserve">P. Pannonia </t>
  </si>
  <si>
    <t>P. vernirubens</t>
  </si>
  <si>
    <t>NNDV</t>
  </si>
  <si>
    <t>I. Едногодишни</t>
  </si>
  <si>
    <t>Върба</t>
  </si>
  <si>
    <t>29.03.2017</t>
  </si>
  <si>
    <t>А-194</t>
  </si>
  <si>
    <t>09.03.2017</t>
  </si>
  <si>
    <t xml:space="preserve">м. октомври 2018. </t>
  </si>
  <si>
    <t>II. Двегодишни</t>
  </si>
  <si>
    <t>15-19.03.2018</t>
  </si>
  <si>
    <t>27-31.03.2018</t>
  </si>
  <si>
    <t>16-25.03.2018</t>
  </si>
  <si>
    <t>23.03.2018</t>
  </si>
  <si>
    <t>30.03.2018</t>
  </si>
  <si>
    <t>28.03.2018</t>
  </si>
  <si>
    <t>02-04.04.2018</t>
  </si>
  <si>
    <t>29.03-15.04.2018</t>
  </si>
  <si>
    <t>20.03-04.2018</t>
  </si>
  <si>
    <t>04.2018</t>
  </si>
  <si>
    <t>25.03-04.2018</t>
  </si>
  <si>
    <t>29.03-04.2018</t>
  </si>
  <si>
    <t>31.03-04.2018</t>
  </si>
  <si>
    <t>30.03.-04.2018</t>
  </si>
  <si>
    <t>31.03.-15.04.2018</t>
  </si>
  <si>
    <t>28.03.-15.04.2018</t>
  </si>
  <si>
    <t>Р. CB-7</t>
  </si>
  <si>
    <t>09.03-12.04.2018</t>
  </si>
  <si>
    <t>12-13.04.2018</t>
  </si>
  <si>
    <t>09.03.-13.04.2018</t>
  </si>
  <si>
    <t>05.04.2018</t>
  </si>
  <si>
    <t>14-16.04.2018</t>
  </si>
  <si>
    <t>09.03.2018</t>
  </si>
  <si>
    <t>10.03.-17.04.2018</t>
  </si>
  <si>
    <t>11.03.2018</t>
  </si>
  <si>
    <t>P. Guardi</t>
  </si>
  <si>
    <t>07.04.2018</t>
  </si>
  <si>
    <t>14.03.2018</t>
  </si>
  <si>
    <t>25.03.2018</t>
  </si>
  <si>
    <t>ОБЩО І+ІІ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</si>
</sst>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"/>
    <numFmt numFmtId="185" formatCode="mmm\-yy"/>
    <numFmt numFmtId="186" formatCode="d/mm/yyyy&quot; г.&quot;"/>
    <numFmt numFmtId="187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0" fontId="20" fillId="0" borderId="0" xfId="0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top" wrapText="1"/>
    </xf>
    <xf numFmtId="1" fontId="18" fillId="0" borderId="13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8" fillId="32" borderId="2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Alignment="1">
      <alignment/>
    </xf>
    <xf numFmtId="0" fontId="19" fillId="0" borderId="22" xfId="0" applyFont="1" applyBorder="1" applyAlignment="1">
      <alignment horizontal="lef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vertical="center" wrapText="1"/>
    </xf>
    <xf numFmtId="3" fontId="19" fillId="0" borderId="25" xfId="0" applyNumberFormat="1" applyFont="1" applyBorder="1" applyAlignment="1">
      <alignment horizontal="right" vertical="center" wrapText="1"/>
    </xf>
    <xf numFmtId="3" fontId="19" fillId="0" borderId="26" xfId="0" applyNumberFormat="1" applyFont="1" applyBorder="1" applyAlignment="1">
      <alignment horizontal="right"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3" fontId="18" fillId="0" borderId="28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vertical="center" wrapText="1"/>
    </xf>
    <xf numFmtId="3" fontId="19" fillId="0" borderId="29" xfId="0" applyNumberFormat="1" applyFont="1" applyBorder="1" applyAlignment="1">
      <alignment horizontal="right" vertical="center" wrapText="1"/>
    </xf>
    <xf numFmtId="3" fontId="19" fillId="0" borderId="30" xfId="0" applyNumberFormat="1" applyFont="1" applyBorder="1" applyAlignment="1">
      <alignment horizontal="right" vertical="center" wrapText="1"/>
    </xf>
    <xf numFmtId="3" fontId="16" fillId="0" borderId="31" xfId="0" applyNumberFormat="1" applyFont="1" applyBorder="1" applyAlignment="1">
      <alignment horizontal="right" vertical="center" wrapText="1"/>
    </xf>
    <xf numFmtId="3" fontId="18" fillId="0" borderId="31" xfId="0" applyNumberFormat="1" applyFont="1" applyBorder="1" applyAlignment="1">
      <alignment horizontal="right" vertical="center" wrapText="1"/>
    </xf>
    <xf numFmtId="3" fontId="18" fillId="0" borderId="32" xfId="0" applyNumberFormat="1" applyFont="1" applyBorder="1" applyAlignment="1">
      <alignment horizontal="right" wrapText="1"/>
    </xf>
    <xf numFmtId="3" fontId="19" fillId="0" borderId="30" xfId="0" applyNumberFormat="1" applyFont="1" applyBorder="1" applyAlignment="1">
      <alignment horizontal="right" wrapText="1"/>
    </xf>
    <xf numFmtId="3" fontId="19" fillId="0" borderId="26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 horizontal="right" vertical="center" wrapText="1"/>
    </xf>
    <xf numFmtId="3" fontId="19" fillId="0" borderId="33" xfId="0" applyNumberFormat="1" applyFont="1" applyBorder="1" applyAlignment="1">
      <alignment horizontal="right" vertical="center" wrapText="1"/>
    </xf>
    <xf numFmtId="3" fontId="19" fillId="0" borderId="34" xfId="0" applyNumberFormat="1" applyFont="1" applyBorder="1" applyAlignment="1">
      <alignment horizontal="right" wrapText="1"/>
    </xf>
    <xf numFmtId="3" fontId="19" fillId="0" borderId="35" xfId="0" applyNumberFormat="1" applyFont="1" applyBorder="1" applyAlignment="1">
      <alignment horizontal="right" vertical="center" wrapText="1"/>
    </xf>
    <xf numFmtId="3" fontId="19" fillId="0" borderId="34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16" fillId="32" borderId="36" xfId="0" applyNumberFormat="1" applyFont="1" applyFill="1" applyBorder="1" applyAlignment="1">
      <alignment vertical="top" wrapText="1"/>
    </xf>
    <xf numFmtId="4" fontId="18" fillId="0" borderId="23" xfId="0" applyNumberFormat="1" applyFont="1" applyBorder="1" applyAlignment="1">
      <alignment horizontal="right" vertical="center" wrapText="1"/>
    </xf>
    <xf numFmtId="4" fontId="19" fillId="0" borderId="25" xfId="0" applyNumberFormat="1" applyFont="1" applyBorder="1" applyAlignment="1">
      <alignment horizontal="right" vertical="center" wrapText="1"/>
    </xf>
    <xf numFmtId="4" fontId="18" fillId="0" borderId="27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23" xfId="0" applyNumberFormat="1" applyFont="1" applyBorder="1" applyAlignment="1">
      <alignment horizontal="right" vertical="center" wrapText="1"/>
    </xf>
    <xf numFmtId="4" fontId="18" fillId="0" borderId="31" xfId="0" applyNumberFormat="1" applyFont="1" applyBorder="1" applyAlignment="1">
      <alignment horizontal="right" vertical="center" wrapText="1"/>
    </xf>
    <xf numFmtId="4" fontId="19" fillId="0" borderId="35" xfId="0" applyNumberFormat="1" applyFont="1" applyBorder="1" applyAlignment="1">
      <alignment horizontal="right" vertical="center" wrapText="1"/>
    </xf>
    <xf numFmtId="4" fontId="19" fillId="0" borderId="33" xfId="0" applyNumberFormat="1" applyFont="1" applyBorder="1" applyAlignment="1">
      <alignment horizontal="right" vertical="center" wrapText="1"/>
    </xf>
    <xf numFmtId="3" fontId="16" fillId="32" borderId="37" xfId="0" applyNumberFormat="1" applyFont="1" applyFill="1" applyBorder="1" applyAlignment="1">
      <alignment vertical="top" wrapText="1"/>
    </xf>
    <xf numFmtId="0" fontId="18" fillId="33" borderId="21" xfId="0" applyFont="1" applyFill="1" applyBorder="1" applyAlignment="1">
      <alignment horizontal="left" vertical="top" wrapText="1"/>
    </xf>
    <xf numFmtId="3" fontId="16" fillId="33" borderId="36" xfId="0" applyNumberFormat="1" applyFont="1" applyFill="1" applyBorder="1" applyAlignment="1">
      <alignment vertical="top" wrapText="1"/>
    </xf>
    <xf numFmtId="0" fontId="18" fillId="0" borderId="23" xfId="0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3" fontId="19" fillId="0" borderId="38" xfId="0" applyNumberFormat="1" applyFont="1" applyBorder="1" applyAlignment="1">
      <alignment horizontal="right" wrapText="1"/>
    </xf>
    <xf numFmtId="49" fontId="19" fillId="0" borderId="33" xfId="0" applyNumberFormat="1" applyFont="1" applyBorder="1" applyAlignment="1" quotePrefix="1">
      <alignment horizontal="center" vertical="center" wrapText="1"/>
    </xf>
    <xf numFmtId="49" fontId="19" fillId="0" borderId="25" xfId="0" applyNumberFormat="1" applyFont="1" applyBorder="1" applyAlignment="1" quotePrefix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 quotePrefix="1">
      <alignment horizontal="center" vertical="center" wrapText="1"/>
    </xf>
    <xf numFmtId="49" fontId="19" fillId="0" borderId="35" xfId="0" applyNumberFormat="1" applyFont="1" applyBorder="1" applyAlignment="1" quotePrefix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 quotePrefix="1">
      <alignment horizontal="center" vertical="center" wrapText="1"/>
    </xf>
    <xf numFmtId="49" fontId="18" fillId="0" borderId="23" xfId="0" applyNumberFormat="1" applyFont="1" applyBorder="1" applyAlignment="1" quotePrefix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right" vertical="center" wrapText="1"/>
    </xf>
    <xf numFmtId="0" fontId="18" fillId="0" borderId="24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19" fillId="0" borderId="26" xfId="0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horizont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6" fillId="32" borderId="36" xfId="0" applyNumberFormat="1" applyFont="1" applyFill="1" applyBorder="1" applyAlignment="1">
      <alignment horizontal="center" vertical="top" wrapText="1"/>
    </xf>
    <xf numFmtId="49" fontId="16" fillId="33" borderId="36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Alignment="1">
      <alignment/>
    </xf>
    <xf numFmtId="0" fontId="19" fillId="0" borderId="18" xfId="0" applyFont="1" applyBorder="1" applyAlignment="1">
      <alignment horizontal="left" vertical="center" wrapText="1"/>
    </xf>
    <xf numFmtId="49" fontId="19" fillId="0" borderId="31" xfId="0" applyNumberFormat="1" applyFont="1" applyBorder="1" applyAlignment="1" quotePrefix="1">
      <alignment horizontal="center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9" fillId="0" borderId="31" xfId="0" applyNumberFormat="1" applyFont="1" applyBorder="1" applyAlignment="1">
      <alignment horizontal="right" vertical="center" wrapText="1"/>
    </xf>
    <xf numFmtId="4" fontId="19" fillId="0" borderId="31" xfId="0" applyNumberFormat="1" applyFont="1" applyBorder="1" applyAlignment="1">
      <alignment horizontal="right" vertical="center" wrapText="1"/>
    </xf>
    <xf numFmtId="3" fontId="19" fillId="0" borderId="32" xfId="0" applyNumberFormat="1" applyFont="1" applyBorder="1" applyAlignment="1">
      <alignment horizontal="right" vertical="center" wrapText="1"/>
    </xf>
    <xf numFmtId="2" fontId="18" fillId="0" borderId="19" xfId="0" applyNumberFormat="1" applyFont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left" vertical="center" wrapText="1"/>
    </xf>
    <xf numFmtId="2" fontId="19" fillId="0" borderId="25" xfId="0" applyNumberFormat="1" applyFont="1" applyBorder="1" applyAlignment="1" quotePrefix="1">
      <alignment horizontal="center" vertical="center" wrapText="1"/>
    </xf>
    <xf numFmtId="2" fontId="18" fillId="0" borderId="23" xfId="0" applyNumberFormat="1" applyFont="1" applyBorder="1" applyAlignment="1" quotePrefix="1">
      <alignment horizontal="center" vertical="center" wrapText="1"/>
    </xf>
    <xf numFmtId="1" fontId="16" fillId="0" borderId="23" xfId="0" applyNumberFormat="1" applyFont="1" applyBorder="1" applyAlignment="1">
      <alignment horizontal="right" vertical="center" wrapText="1"/>
    </xf>
    <xf numFmtId="1" fontId="18" fillId="0" borderId="23" xfId="0" applyNumberFormat="1" applyFont="1" applyBorder="1" applyAlignment="1">
      <alignment horizontal="right" vertical="center" wrapText="1"/>
    </xf>
    <xf numFmtId="2" fontId="18" fillId="0" borderId="23" xfId="0" applyNumberFormat="1" applyFont="1" applyBorder="1" applyAlignment="1">
      <alignment horizontal="right" vertical="center" wrapText="1"/>
    </xf>
    <xf numFmtId="1" fontId="18" fillId="0" borderId="24" xfId="0" applyNumberFormat="1" applyFont="1" applyBorder="1" applyAlignment="1">
      <alignment horizontal="right" wrapText="1"/>
    </xf>
    <xf numFmtId="0" fontId="18" fillId="0" borderId="3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49" fontId="16" fillId="0" borderId="41" xfId="0" applyNumberFormat="1" applyFon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2" fontId="16" fillId="0" borderId="41" xfId="0" applyNumberFormat="1" applyFont="1" applyBorder="1" applyAlignment="1">
      <alignment horizontal="center" vertical="center" wrapText="1"/>
    </xf>
    <xf numFmtId="2" fontId="18" fillId="0" borderId="35" xfId="0" applyNumberFormat="1" applyFont="1" applyBorder="1" applyAlignment="1">
      <alignment horizontal="center" vertical="center" wrapText="1"/>
    </xf>
    <xf numFmtId="2" fontId="18" fillId="0" borderId="42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" fontId="19" fillId="0" borderId="25" xfId="0" applyNumberFormat="1" applyFont="1" applyBorder="1" applyAlignment="1">
      <alignment horizontal="right" vertical="center" wrapText="1"/>
    </xf>
    <xf numFmtId="2" fontId="19" fillId="0" borderId="25" xfId="0" applyNumberFormat="1" applyFont="1" applyBorder="1" applyAlignment="1">
      <alignment horizontal="right" vertical="center" wrapText="1"/>
    </xf>
    <xf numFmtId="1" fontId="19" fillId="0" borderId="26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tabSelected="1" zoomScalePageLayoutView="0" workbookViewId="0" topLeftCell="A61">
      <selection activeCell="D88" sqref="D88"/>
    </sheetView>
  </sheetViews>
  <sheetFormatPr defaultColWidth="9.140625" defaultRowHeight="12.75"/>
  <cols>
    <col min="1" max="1" width="18.28125" style="6" customWidth="1"/>
    <col min="2" max="2" width="15.00390625" style="88" customWidth="1"/>
    <col min="3" max="3" width="12.28125" style="10" customWidth="1"/>
    <col min="4" max="4" width="11.8515625" style="10" customWidth="1"/>
    <col min="5" max="5" width="12.421875" style="17" customWidth="1"/>
    <col min="6" max="6" width="10.57421875" style="10" customWidth="1"/>
    <col min="7" max="7" width="12.57421875" style="10" customWidth="1"/>
    <col min="8" max="8" width="9.140625" style="10" customWidth="1"/>
    <col min="9" max="9" width="9.140625" style="8" customWidth="1"/>
    <col min="10" max="10" width="10.140625" style="8" customWidth="1"/>
    <col min="11" max="16384" width="9.140625" style="8" customWidth="1"/>
  </cols>
  <sheetData>
    <row r="1" ht="15">
      <c r="G1" s="10" t="s">
        <v>16</v>
      </c>
    </row>
    <row r="2" spans="1:8" ht="15">
      <c r="A2" s="133" t="s">
        <v>17</v>
      </c>
      <c r="B2" s="134"/>
      <c r="C2" s="134"/>
      <c r="D2" s="134"/>
      <c r="E2" s="134"/>
      <c r="F2" s="134"/>
      <c r="G2" s="134"/>
      <c r="H2" s="134"/>
    </row>
    <row r="4" spans="1:8" ht="15">
      <c r="A4" s="135" t="s">
        <v>15</v>
      </c>
      <c r="B4" s="135"/>
      <c r="C4" s="135"/>
      <c r="D4" s="135"/>
      <c r="E4" s="135"/>
      <c r="F4" s="135"/>
      <c r="G4" s="135"/>
      <c r="H4" s="135"/>
    </row>
    <row r="6" spans="1:8" ht="20.25" customHeight="1">
      <c r="A6" s="136" t="s">
        <v>8</v>
      </c>
      <c r="B6" s="137"/>
      <c r="C6" s="137"/>
      <c r="D6" s="137"/>
      <c r="E6" s="137"/>
      <c r="F6" s="137"/>
      <c r="G6" s="137"/>
      <c r="H6" s="138"/>
    </row>
    <row r="7" spans="1:8" ht="15">
      <c r="A7" s="139" t="s">
        <v>0</v>
      </c>
      <c r="B7" s="140"/>
      <c r="C7" s="140"/>
      <c r="D7" s="140"/>
      <c r="E7" s="140"/>
      <c r="F7" s="140"/>
      <c r="G7" s="140"/>
      <c r="H7" s="134"/>
    </row>
    <row r="8" spans="1:8" ht="15">
      <c r="A8" s="139" t="s">
        <v>40</v>
      </c>
      <c r="B8" s="134"/>
      <c r="C8" s="134"/>
      <c r="D8" s="134"/>
      <c r="E8" s="134"/>
      <c r="F8" s="134"/>
      <c r="G8" s="134"/>
      <c r="H8" s="134"/>
    </row>
    <row r="9" ht="15.75" customHeight="1" thickBot="1"/>
    <row r="10" spans="1:8" ht="27.75" customHeight="1">
      <c r="A10" s="110" t="s">
        <v>3</v>
      </c>
      <c r="B10" s="113" t="s">
        <v>4</v>
      </c>
      <c r="C10" s="116" t="s">
        <v>5</v>
      </c>
      <c r="D10" s="116" t="s">
        <v>6</v>
      </c>
      <c r="E10" s="119" t="s">
        <v>27</v>
      </c>
      <c r="F10" s="124" t="s">
        <v>1</v>
      </c>
      <c r="G10" s="125"/>
      <c r="H10" s="126"/>
    </row>
    <row r="11" spans="1:8" ht="24.75" customHeight="1">
      <c r="A11" s="111"/>
      <c r="B11" s="114"/>
      <c r="C11" s="122"/>
      <c r="D11" s="117"/>
      <c r="E11" s="120"/>
      <c r="F11" s="127"/>
      <c r="G11" s="128"/>
      <c r="H11" s="129"/>
    </row>
    <row r="12" spans="1:8" ht="39" customHeight="1" thickBot="1">
      <c r="A12" s="112"/>
      <c r="B12" s="115"/>
      <c r="C12" s="123"/>
      <c r="D12" s="118"/>
      <c r="E12" s="121"/>
      <c r="F12" s="1" t="s">
        <v>18</v>
      </c>
      <c r="G12" s="1" t="s">
        <v>19</v>
      </c>
      <c r="H12" s="2" t="s">
        <v>20</v>
      </c>
    </row>
    <row r="13" spans="1:8" ht="17.25" customHeight="1" thickBot="1">
      <c r="A13" s="3">
        <v>1</v>
      </c>
      <c r="B13" s="89">
        <v>2</v>
      </c>
      <c r="C13" s="5">
        <v>3</v>
      </c>
      <c r="D13" s="4">
        <v>4</v>
      </c>
      <c r="E13" s="20">
        <v>5</v>
      </c>
      <c r="F13" s="5">
        <v>6</v>
      </c>
      <c r="G13" s="5">
        <v>7</v>
      </c>
      <c r="H13" s="12">
        <v>8</v>
      </c>
    </row>
    <row r="14" spans="1:8" ht="17.25" customHeight="1">
      <c r="A14" s="130" t="s">
        <v>35</v>
      </c>
      <c r="B14" s="131"/>
      <c r="C14" s="131"/>
      <c r="D14" s="131"/>
      <c r="E14" s="131"/>
      <c r="F14" s="131"/>
      <c r="G14" s="131"/>
      <c r="H14" s="132"/>
    </row>
    <row r="15" spans="1:10" ht="15" customHeight="1">
      <c r="A15" s="82" t="s">
        <v>38</v>
      </c>
      <c r="B15" s="90"/>
      <c r="C15" s="84">
        <f>SUM(C16)</f>
        <v>5000</v>
      </c>
      <c r="D15" s="84">
        <f>SUM(D16)</f>
        <v>4042</v>
      </c>
      <c r="E15" s="68"/>
      <c r="F15" s="84">
        <f>SUM(F16)</f>
        <v>2352</v>
      </c>
      <c r="G15" s="84">
        <f>SUM(G16)</f>
        <v>1690</v>
      </c>
      <c r="H15" s="85">
        <f>SUM(H16)</f>
        <v>0</v>
      </c>
      <c r="J15" s="8" t="b">
        <f>IF((D15+0)=(F15+G15+H15),TRUE,FALSE)</f>
        <v>1</v>
      </c>
    </row>
    <row r="16" spans="1:10" ht="15" customHeight="1">
      <c r="A16" s="83" t="s">
        <v>25</v>
      </c>
      <c r="B16" s="91"/>
      <c r="C16" s="86">
        <v>5000</v>
      </c>
      <c r="D16" s="86">
        <v>4042</v>
      </c>
      <c r="E16" s="69">
        <f>D16*100/C16</f>
        <v>80.84</v>
      </c>
      <c r="F16" s="86">
        <v>2352</v>
      </c>
      <c r="G16" s="86">
        <v>1690</v>
      </c>
      <c r="H16" s="87">
        <v>0</v>
      </c>
      <c r="J16" s="8" t="b">
        <f>IF((D16+0)=(F16+G16+H16),TRUE,FALSE)</f>
        <v>1</v>
      </c>
    </row>
    <row r="17" spans="1:10" ht="17.25" customHeight="1">
      <c r="A17" s="21" t="s">
        <v>22</v>
      </c>
      <c r="B17" s="79"/>
      <c r="C17" s="37">
        <f>SUM(C18:C20)</f>
        <v>115200</v>
      </c>
      <c r="D17" s="37">
        <f>SUM(D18:D20)</f>
        <v>91693</v>
      </c>
      <c r="E17" s="59"/>
      <c r="F17" s="37">
        <f>SUM(F18:F20)</f>
        <v>11157</v>
      </c>
      <c r="G17" s="37">
        <f>SUM(G18:G20)</f>
        <v>51853</v>
      </c>
      <c r="H17" s="38">
        <f>SUM(H18:H20)</f>
        <v>28683</v>
      </c>
      <c r="J17" s="8" t="b">
        <f>IF((D17+0)=(F17+G17+H17),TRUE,FALSE)</f>
        <v>1</v>
      </c>
    </row>
    <row r="18" spans="1:31" ht="15">
      <c r="A18" s="23" t="s">
        <v>29</v>
      </c>
      <c r="B18" s="77" t="s">
        <v>43</v>
      </c>
      <c r="C18" s="39">
        <v>100000</v>
      </c>
      <c r="D18" s="40">
        <v>79791</v>
      </c>
      <c r="E18" s="60">
        <f>D18*100/C18</f>
        <v>79.791</v>
      </c>
      <c r="F18" s="39">
        <v>7991</v>
      </c>
      <c r="G18" s="39">
        <v>44365</v>
      </c>
      <c r="H18" s="41">
        <v>27435</v>
      </c>
      <c r="J18" s="8" t="b">
        <f>IF((D18+0)=(F18+G18+H18),TRUE,FALSE)</f>
        <v>1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24" ht="30">
      <c r="A19" s="23" t="s">
        <v>30</v>
      </c>
      <c r="B19" s="77" t="s">
        <v>49</v>
      </c>
      <c r="C19" s="39">
        <v>6200</v>
      </c>
      <c r="D19" s="40">
        <v>5105</v>
      </c>
      <c r="E19" s="60">
        <f>D19*100/C19</f>
        <v>82.33870967741936</v>
      </c>
      <c r="F19" s="39">
        <v>694</v>
      </c>
      <c r="G19" s="39">
        <v>3163</v>
      </c>
      <c r="H19" s="41">
        <v>1248</v>
      </c>
      <c r="J19" s="8" t="b">
        <f aca="true" t="shared" si="0" ref="J19:J67">IF((D19+0)=(F19+G19+H19),TRUE,FALSE)</f>
        <v>1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</row>
    <row r="20" spans="1:22" ht="15" customHeight="1">
      <c r="A20" s="26" t="s">
        <v>25</v>
      </c>
      <c r="B20" s="73"/>
      <c r="C20" s="47">
        <v>9000</v>
      </c>
      <c r="D20" s="48">
        <v>6797</v>
      </c>
      <c r="E20" s="64">
        <f>D20*100/C20</f>
        <v>75.52222222222223</v>
      </c>
      <c r="F20" s="47">
        <v>2472</v>
      </c>
      <c r="G20" s="47">
        <v>4325</v>
      </c>
      <c r="H20" s="51">
        <v>0</v>
      </c>
      <c r="J20" s="8" t="b">
        <f t="shared" si="0"/>
        <v>1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</row>
    <row r="21" spans="1:24" ht="17.25" customHeight="1">
      <c r="A21" s="25" t="s">
        <v>14</v>
      </c>
      <c r="B21" s="75"/>
      <c r="C21" s="31">
        <f>SUM(C22:C22)</f>
        <v>3300</v>
      </c>
      <c r="D21" s="31">
        <f>SUM(D22:D22)</f>
        <v>2714</v>
      </c>
      <c r="E21" s="61"/>
      <c r="F21" s="31">
        <f>SUM(F22:F22)</f>
        <v>244</v>
      </c>
      <c r="G21" s="31">
        <f>SUM(G22:G22)</f>
        <v>864</v>
      </c>
      <c r="H21" s="33">
        <f>SUM(H22:H22)</f>
        <v>1606</v>
      </c>
      <c r="J21" s="8" t="b">
        <f t="shared" si="0"/>
        <v>1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</row>
    <row r="22" spans="1:10" ht="30">
      <c r="A22" s="22" t="s">
        <v>26</v>
      </c>
      <c r="B22" s="74" t="s">
        <v>61</v>
      </c>
      <c r="C22" s="34">
        <v>3300</v>
      </c>
      <c r="D22" s="35">
        <v>2714</v>
      </c>
      <c r="E22" s="58">
        <f>D22*100/C22</f>
        <v>82.24242424242425</v>
      </c>
      <c r="F22" s="34">
        <v>244</v>
      </c>
      <c r="G22" s="34">
        <v>864</v>
      </c>
      <c r="H22" s="36">
        <v>1606</v>
      </c>
      <c r="J22" s="8" t="b">
        <f t="shared" si="0"/>
        <v>1</v>
      </c>
    </row>
    <row r="23" spans="1:10" ht="17.25" customHeight="1">
      <c r="A23" s="24" t="s">
        <v>9</v>
      </c>
      <c r="B23" s="76"/>
      <c r="C23" s="42">
        <f>SUM(C24:C25)</f>
        <v>92400</v>
      </c>
      <c r="D23" s="43">
        <f>SUM(D24:D25)</f>
        <v>59910</v>
      </c>
      <c r="E23" s="62"/>
      <c r="F23" s="42">
        <f>SUM(F24:F25)</f>
        <v>13960</v>
      </c>
      <c r="G23" s="42">
        <f>SUM(G24:G25)</f>
        <v>30001</v>
      </c>
      <c r="H23" s="44">
        <f>SUM(H24:H25)</f>
        <v>15949</v>
      </c>
      <c r="J23" s="8" t="b">
        <f t="shared" si="0"/>
        <v>1</v>
      </c>
    </row>
    <row r="24" spans="1:10" ht="17.25" customHeight="1">
      <c r="A24" s="23" t="s">
        <v>29</v>
      </c>
      <c r="B24" s="77" t="s">
        <v>44</v>
      </c>
      <c r="C24" s="39">
        <v>55000</v>
      </c>
      <c r="D24" s="40">
        <v>33783</v>
      </c>
      <c r="E24" s="60">
        <f>D24*100/C24</f>
        <v>61.42363636363636</v>
      </c>
      <c r="F24" s="39">
        <v>6982</v>
      </c>
      <c r="G24" s="39">
        <v>20973</v>
      </c>
      <c r="H24" s="45">
        <v>5828</v>
      </c>
      <c r="J24" s="8" t="b">
        <f t="shared" si="0"/>
        <v>1</v>
      </c>
    </row>
    <row r="25" spans="1:10" ht="17.25" customHeight="1">
      <c r="A25" s="22" t="s">
        <v>30</v>
      </c>
      <c r="B25" s="74" t="s">
        <v>50</v>
      </c>
      <c r="C25" s="34">
        <v>37400</v>
      </c>
      <c r="D25" s="35">
        <v>26127</v>
      </c>
      <c r="E25" s="58">
        <f>D25*100/C25</f>
        <v>69.85828877005348</v>
      </c>
      <c r="F25" s="34">
        <v>6978</v>
      </c>
      <c r="G25" s="34">
        <v>9028</v>
      </c>
      <c r="H25" s="46">
        <v>10121</v>
      </c>
      <c r="J25" s="8" t="b">
        <f t="shared" si="0"/>
        <v>1</v>
      </c>
    </row>
    <row r="26" spans="1:10" ht="17.25" customHeight="1">
      <c r="A26" s="102" t="s">
        <v>67</v>
      </c>
      <c r="B26" s="105"/>
      <c r="C26" s="106">
        <f>SUM(C27)</f>
        <v>2000</v>
      </c>
      <c r="D26" s="107">
        <f>SUM(D27)</f>
        <v>1087</v>
      </c>
      <c r="E26" s="108">
        <f>D26*100/C26</f>
        <v>54.35</v>
      </c>
      <c r="F26" s="106">
        <f>SUM(F27)</f>
        <v>390</v>
      </c>
      <c r="G26" s="106">
        <f>SUM(G27)</f>
        <v>681</v>
      </c>
      <c r="H26" s="109">
        <f>SUM(H27)</f>
        <v>16</v>
      </c>
      <c r="J26" s="8" t="b">
        <f t="shared" si="0"/>
        <v>1</v>
      </c>
    </row>
    <row r="27" spans="1:11" ht="17.25" customHeight="1">
      <c r="A27" s="103" t="s">
        <v>25</v>
      </c>
      <c r="B27" s="104"/>
      <c r="C27" s="141">
        <v>2000</v>
      </c>
      <c r="D27" s="141">
        <v>1087</v>
      </c>
      <c r="E27" s="142">
        <f>D27*100/C27</f>
        <v>54.35</v>
      </c>
      <c r="F27" s="141">
        <v>390</v>
      </c>
      <c r="G27" s="141">
        <v>681</v>
      </c>
      <c r="H27" s="143">
        <v>16</v>
      </c>
      <c r="J27" s="8" t="b">
        <f t="shared" si="0"/>
        <v>1</v>
      </c>
      <c r="K27" s="29"/>
    </row>
    <row r="28" spans="1:11" ht="17.25" customHeight="1">
      <c r="A28" s="25" t="s">
        <v>23</v>
      </c>
      <c r="B28" s="75"/>
      <c r="C28" s="31">
        <f>SUM(C29:C32)</f>
        <v>60000</v>
      </c>
      <c r="D28" s="32">
        <f>SUM(D29:D32)</f>
        <v>42562</v>
      </c>
      <c r="E28" s="57"/>
      <c r="F28" s="31">
        <f>SUM(F29:F32)</f>
        <v>12533</v>
      </c>
      <c r="G28" s="31">
        <f>SUM(G29:G32)</f>
        <v>24205</v>
      </c>
      <c r="H28" s="33">
        <f>SUM(H29:H32)</f>
        <v>5824</v>
      </c>
      <c r="J28" s="8" t="b">
        <f t="shared" si="0"/>
        <v>1</v>
      </c>
      <c r="K28" s="29"/>
    </row>
    <row r="29" spans="1:10" ht="17.25" customHeight="1">
      <c r="A29" s="30" t="s">
        <v>29</v>
      </c>
      <c r="B29" s="78" t="s">
        <v>45</v>
      </c>
      <c r="C29" s="55">
        <v>15000</v>
      </c>
      <c r="D29" s="50">
        <v>10093</v>
      </c>
      <c r="E29" s="63">
        <f>D29*100/C29</f>
        <v>67.28666666666666</v>
      </c>
      <c r="F29" s="55">
        <v>5233</v>
      </c>
      <c r="G29" s="55">
        <v>4705</v>
      </c>
      <c r="H29" s="72">
        <v>155</v>
      </c>
      <c r="J29" s="8" t="b">
        <f t="shared" si="0"/>
        <v>1</v>
      </c>
    </row>
    <row r="30" spans="1:10" ht="15" customHeight="1">
      <c r="A30" s="26" t="s">
        <v>25</v>
      </c>
      <c r="B30" s="73"/>
      <c r="C30" s="47">
        <v>4000</v>
      </c>
      <c r="D30" s="48">
        <v>3762</v>
      </c>
      <c r="E30" s="60">
        <f>D30*100/C30</f>
        <v>94.05</v>
      </c>
      <c r="F30" s="47">
        <v>923</v>
      </c>
      <c r="G30" s="47">
        <v>2839</v>
      </c>
      <c r="H30" s="49">
        <v>0</v>
      </c>
      <c r="J30" s="8" t="b">
        <f t="shared" si="0"/>
        <v>1</v>
      </c>
    </row>
    <row r="31" spans="1:10" ht="15">
      <c r="A31" s="26" t="s">
        <v>26</v>
      </c>
      <c r="B31" s="73" t="s">
        <v>63</v>
      </c>
      <c r="C31" s="47">
        <v>10000</v>
      </c>
      <c r="D31" s="48">
        <v>3958</v>
      </c>
      <c r="E31" s="63">
        <f>D31*100/C31</f>
        <v>39.58</v>
      </c>
      <c r="F31" s="47">
        <v>778</v>
      </c>
      <c r="G31" s="47">
        <v>1652</v>
      </c>
      <c r="H31" s="51">
        <v>1528</v>
      </c>
      <c r="J31" s="8" t="b">
        <f t="shared" si="0"/>
        <v>1</v>
      </c>
    </row>
    <row r="32" spans="1:10" ht="15">
      <c r="A32" s="22" t="s">
        <v>13</v>
      </c>
      <c r="B32" s="74" t="s">
        <v>69</v>
      </c>
      <c r="C32" s="34">
        <v>31000</v>
      </c>
      <c r="D32" s="35">
        <v>24749</v>
      </c>
      <c r="E32" s="58">
        <f>D32*100/C32</f>
        <v>79.83548387096774</v>
      </c>
      <c r="F32" s="34">
        <v>5599</v>
      </c>
      <c r="G32" s="34">
        <v>15009</v>
      </c>
      <c r="H32" s="36">
        <v>4141</v>
      </c>
      <c r="J32" s="8" t="b">
        <f t="shared" si="0"/>
        <v>1</v>
      </c>
    </row>
    <row r="33" spans="1:10" ht="17.25" customHeight="1">
      <c r="A33" s="21" t="s">
        <v>21</v>
      </c>
      <c r="B33" s="79"/>
      <c r="C33" s="37">
        <f>SUM(C34:C36)</f>
        <v>34900</v>
      </c>
      <c r="D33" s="37">
        <f>SUM(D34:D36)</f>
        <v>23036</v>
      </c>
      <c r="E33" s="59"/>
      <c r="F33" s="37">
        <f>SUM(F34:F36)</f>
        <v>4594</v>
      </c>
      <c r="G33" s="37">
        <f>SUM(G34:G36)</f>
        <v>7739</v>
      </c>
      <c r="H33" s="53">
        <f>SUM(H34:H36)</f>
        <v>10703</v>
      </c>
      <c r="J33" s="8" t="b">
        <f t="shared" si="0"/>
        <v>1</v>
      </c>
    </row>
    <row r="34" spans="1:10" ht="15">
      <c r="A34" s="23" t="s">
        <v>30</v>
      </c>
      <c r="B34" s="77" t="s">
        <v>51</v>
      </c>
      <c r="C34" s="39">
        <v>10000</v>
      </c>
      <c r="D34" s="40">
        <v>3253</v>
      </c>
      <c r="E34" s="60">
        <f>D34*100/C34</f>
        <v>32.53</v>
      </c>
      <c r="F34" s="39">
        <v>1243</v>
      </c>
      <c r="G34" s="39">
        <v>755</v>
      </c>
      <c r="H34" s="41">
        <v>1255</v>
      </c>
      <c r="J34" s="8" t="b">
        <f t="shared" si="0"/>
        <v>1</v>
      </c>
    </row>
    <row r="35" spans="1:10" ht="15">
      <c r="A35" s="23" t="s">
        <v>26</v>
      </c>
      <c r="B35" s="77" t="s">
        <v>62</v>
      </c>
      <c r="C35" s="39">
        <v>4900</v>
      </c>
      <c r="D35" s="40">
        <v>4483</v>
      </c>
      <c r="E35" s="60">
        <f>D35*100/C35</f>
        <v>91.48979591836735</v>
      </c>
      <c r="F35" s="39">
        <v>188</v>
      </c>
      <c r="G35" s="39">
        <v>610</v>
      </c>
      <c r="H35" s="41">
        <v>3685</v>
      </c>
      <c r="J35" s="8" t="b">
        <f t="shared" si="0"/>
        <v>1</v>
      </c>
    </row>
    <row r="36" spans="1:10" ht="17.25" customHeight="1">
      <c r="A36" s="22" t="s">
        <v>13</v>
      </c>
      <c r="B36" s="74" t="s">
        <v>68</v>
      </c>
      <c r="C36" s="34">
        <v>20000</v>
      </c>
      <c r="D36" s="35">
        <v>15300</v>
      </c>
      <c r="E36" s="58">
        <f>D36*100/C36</f>
        <v>76.5</v>
      </c>
      <c r="F36" s="34">
        <v>3163</v>
      </c>
      <c r="G36" s="34">
        <v>6374</v>
      </c>
      <c r="H36" s="46">
        <v>5763</v>
      </c>
      <c r="J36" s="8" t="b">
        <f t="shared" si="0"/>
        <v>1</v>
      </c>
    </row>
    <row r="37" spans="1:10" ht="17.25" customHeight="1">
      <c r="A37" s="21" t="s">
        <v>10</v>
      </c>
      <c r="B37" s="79"/>
      <c r="C37" s="37">
        <f>SUM(C38:C43)</f>
        <v>304800</v>
      </c>
      <c r="D37" s="37">
        <f>SUM(D38:D43)</f>
        <v>252248</v>
      </c>
      <c r="E37" s="59"/>
      <c r="F37" s="37">
        <f>SUM(F38:F43)</f>
        <v>46283</v>
      </c>
      <c r="G37" s="37">
        <f>SUM(G38:G43)</f>
        <v>112518</v>
      </c>
      <c r="H37" s="53">
        <f>SUM(H38:H43)</f>
        <v>93447</v>
      </c>
      <c r="J37" s="8" t="b">
        <f t="shared" si="0"/>
        <v>1</v>
      </c>
    </row>
    <row r="38" spans="1:10" ht="15">
      <c r="A38" s="23" t="s">
        <v>29</v>
      </c>
      <c r="B38" s="77" t="s">
        <v>42</v>
      </c>
      <c r="C38" s="39">
        <v>45000</v>
      </c>
      <c r="D38" s="40">
        <v>38506</v>
      </c>
      <c r="E38" s="60">
        <f aca="true" t="shared" si="1" ref="E38:E43">D38*100/C38</f>
        <v>85.56888888888889</v>
      </c>
      <c r="F38" s="39">
        <v>9669</v>
      </c>
      <c r="G38" s="39">
        <v>22209</v>
      </c>
      <c r="H38" s="41">
        <v>6628</v>
      </c>
      <c r="J38" s="8" t="b">
        <f>IF((D38+0)=(F38+G38+H38),TRUE,FALSE)</f>
        <v>1</v>
      </c>
    </row>
    <row r="39" spans="1:10" ht="15">
      <c r="A39" s="23" t="s">
        <v>30</v>
      </c>
      <c r="B39" s="77" t="s">
        <v>52</v>
      </c>
      <c r="C39" s="39">
        <v>97000</v>
      </c>
      <c r="D39" s="40">
        <v>75215</v>
      </c>
      <c r="E39" s="60">
        <f t="shared" si="1"/>
        <v>77.54123711340206</v>
      </c>
      <c r="F39" s="39">
        <v>12935</v>
      </c>
      <c r="G39" s="39">
        <v>36213</v>
      </c>
      <c r="H39" s="41">
        <v>26067</v>
      </c>
      <c r="J39" s="8" t="b">
        <f>IF((D39+0)=(F39+G39+H39),TRUE,FALSE)</f>
        <v>1</v>
      </c>
    </row>
    <row r="40" spans="1:10" ht="15">
      <c r="A40" s="23" t="s">
        <v>12</v>
      </c>
      <c r="B40" s="77" t="s">
        <v>48</v>
      </c>
      <c r="C40" s="39">
        <v>15000</v>
      </c>
      <c r="D40" s="40">
        <v>11800</v>
      </c>
      <c r="E40" s="60">
        <f t="shared" si="1"/>
        <v>78.66666666666667</v>
      </c>
      <c r="F40" s="40">
        <v>800</v>
      </c>
      <c r="G40" s="40">
        <v>1000</v>
      </c>
      <c r="H40" s="41">
        <v>10000</v>
      </c>
      <c r="J40" s="8" t="b">
        <f>IF((D40+0)=(F40+G40+H40),TRUE,FALSE)</f>
        <v>1</v>
      </c>
    </row>
    <row r="41" spans="1:10" ht="15.75" customHeight="1">
      <c r="A41" s="23" t="s">
        <v>25</v>
      </c>
      <c r="B41" s="77"/>
      <c r="C41" s="39">
        <v>72000</v>
      </c>
      <c r="D41" s="40">
        <v>58421</v>
      </c>
      <c r="E41" s="60">
        <f t="shared" si="1"/>
        <v>81.14027777777778</v>
      </c>
      <c r="F41" s="40">
        <v>18587</v>
      </c>
      <c r="G41" s="40">
        <v>38635</v>
      </c>
      <c r="H41" s="41">
        <v>1199</v>
      </c>
      <c r="J41" s="8" t="b">
        <f t="shared" si="0"/>
        <v>1</v>
      </c>
    </row>
    <row r="42" spans="1:10" ht="30">
      <c r="A42" s="23" t="s">
        <v>26</v>
      </c>
      <c r="B42" s="77" t="s">
        <v>59</v>
      </c>
      <c r="C42" s="39">
        <v>40800</v>
      </c>
      <c r="D42" s="40">
        <v>38540</v>
      </c>
      <c r="E42" s="63">
        <f t="shared" si="1"/>
        <v>94.46078431372548</v>
      </c>
      <c r="F42" s="39">
        <v>2637</v>
      </c>
      <c r="G42" s="39">
        <v>8747</v>
      </c>
      <c r="H42" s="41">
        <v>27156</v>
      </c>
      <c r="J42" s="8" t="b">
        <f t="shared" si="0"/>
        <v>1</v>
      </c>
    </row>
    <row r="43" spans="1:10" ht="15">
      <c r="A43" s="22" t="s">
        <v>13</v>
      </c>
      <c r="B43" s="74" t="s">
        <v>64</v>
      </c>
      <c r="C43" s="34">
        <v>35000</v>
      </c>
      <c r="D43" s="35">
        <v>29766</v>
      </c>
      <c r="E43" s="58">
        <f t="shared" si="1"/>
        <v>85.04571428571428</v>
      </c>
      <c r="F43" s="34">
        <v>1655</v>
      </c>
      <c r="G43" s="34">
        <v>5714</v>
      </c>
      <c r="H43" s="36">
        <v>22397</v>
      </c>
      <c r="J43" s="8" t="b">
        <f t="shared" si="0"/>
        <v>1</v>
      </c>
    </row>
    <row r="44" spans="1:10" ht="15">
      <c r="A44" s="25" t="s">
        <v>11</v>
      </c>
      <c r="B44" s="80"/>
      <c r="C44" s="31">
        <f>SUM(C45)</f>
        <v>5000</v>
      </c>
      <c r="D44" s="31">
        <f>SUM(D45)</f>
        <v>2400</v>
      </c>
      <c r="E44" s="61"/>
      <c r="F44" s="31">
        <f>SUM(F45)</f>
        <v>250</v>
      </c>
      <c r="G44" s="31">
        <f>SUM(G45)</f>
        <v>150</v>
      </c>
      <c r="H44" s="52">
        <f>SUM(H45)</f>
        <v>2000</v>
      </c>
      <c r="J44" s="8" t="b">
        <f t="shared" si="0"/>
        <v>1</v>
      </c>
    </row>
    <row r="45" spans="1:10" ht="15">
      <c r="A45" s="22" t="s">
        <v>12</v>
      </c>
      <c r="B45" s="74" t="s">
        <v>47</v>
      </c>
      <c r="C45" s="34">
        <v>5000</v>
      </c>
      <c r="D45" s="35">
        <v>2400</v>
      </c>
      <c r="E45" s="58">
        <f>D45*100/C45</f>
        <v>48</v>
      </c>
      <c r="F45" s="35">
        <v>250</v>
      </c>
      <c r="G45" s="35">
        <v>150</v>
      </c>
      <c r="H45" s="36">
        <v>2000</v>
      </c>
      <c r="J45" s="8" t="b">
        <f t="shared" si="0"/>
        <v>1</v>
      </c>
    </row>
    <row r="46" spans="1:10" ht="15">
      <c r="A46" s="25" t="s">
        <v>34</v>
      </c>
      <c r="B46" s="81"/>
      <c r="C46" s="31">
        <f>SUM(C47:C47)</f>
        <v>23500</v>
      </c>
      <c r="D46" s="31">
        <f>SUM(D47:D47)</f>
        <v>16330</v>
      </c>
      <c r="E46" s="57"/>
      <c r="F46" s="31">
        <f>SUM(F47:F47)</f>
        <v>4680</v>
      </c>
      <c r="G46" s="31">
        <f>SUM(G47:G47)</f>
        <v>5769</v>
      </c>
      <c r="H46" s="52">
        <f>SUM(H47:H47)</f>
        <v>5881</v>
      </c>
      <c r="J46" s="8" t="b">
        <f t="shared" si="0"/>
        <v>1</v>
      </c>
    </row>
    <row r="47" spans="1:10" ht="15">
      <c r="A47" s="30" t="s">
        <v>30</v>
      </c>
      <c r="B47" s="78" t="s">
        <v>54</v>
      </c>
      <c r="C47" s="55">
        <v>23500</v>
      </c>
      <c r="D47" s="55">
        <v>16330</v>
      </c>
      <c r="E47" s="63">
        <f>D47*100/C47</f>
        <v>69.48936170212765</v>
      </c>
      <c r="F47" s="55">
        <v>4680</v>
      </c>
      <c r="G47" s="55">
        <v>5769</v>
      </c>
      <c r="H47" s="70">
        <v>5881</v>
      </c>
      <c r="J47" s="8" t="b">
        <f t="shared" si="0"/>
        <v>1</v>
      </c>
    </row>
    <row r="48" spans="1:10" ht="15">
      <c r="A48" s="25" t="s">
        <v>31</v>
      </c>
      <c r="B48" s="81"/>
      <c r="C48" s="31">
        <f>SUM(C49)</f>
        <v>28400</v>
      </c>
      <c r="D48" s="32">
        <f>SUM(D49)</f>
        <v>16898</v>
      </c>
      <c r="E48" s="57"/>
      <c r="F48" s="31">
        <f>SUM(F49)</f>
        <v>4305</v>
      </c>
      <c r="G48" s="31">
        <f>SUM(G49)</f>
        <v>8815</v>
      </c>
      <c r="H48" s="54">
        <f>SUM(H49)</f>
        <v>3778</v>
      </c>
      <c r="J48" s="8" t="b">
        <f t="shared" si="0"/>
        <v>1</v>
      </c>
    </row>
    <row r="49" spans="1:10" ht="15">
      <c r="A49" s="22" t="s">
        <v>30</v>
      </c>
      <c r="B49" s="74" t="s">
        <v>53</v>
      </c>
      <c r="C49" s="34">
        <v>28400</v>
      </c>
      <c r="D49" s="35">
        <v>16898</v>
      </c>
      <c r="E49" s="58">
        <f>D49*100/C49</f>
        <v>59.5</v>
      </c>
      <c r="F49" s="34">
        <v>4305</v>
      </c>
      <c r="G49" s="34">
        <v>8815</v>
      </c>
      <c r="H49" s="36">
        <v>3778</v>
      </c>
      <c r="J49" s="8" t="b">
        <f t="shared" si="0"/>
        <v>1</v>
      </c>
    </row>
    <row r="50" spans="1:10" ht="15">
      <c r="A50" s="25" t="s">
        <v>32</v>
      </c>
      <c r="B50" s="81"/>
      <c r="C50" s="31">
        <f>SUM(C51:C52)</f>
        <v>30500</v>
      </c>
      <c r="D50" s="32">
        <f>SUM(D51:D52)</f>
        <v>27584</v>
      </c>
      <c r="E50" s="57"/>
      <c r="F50" s="31">
        <f>SUM(F51:F52)</f>
        <v>7136</v>
      </c>
      <c r="G50" s="31">
        <f>SUM(G51:G52)</f>
        <v>16531</v>
      </c>
      <c r="H50" s="54">
        <f>SUM(H51:H52)</f>
        <v>3917</v>
      </c>
      <c r="J50" s="8" t="b">
        <f t="shared" si="0"/>
        <v>1</v>
      </c>
    </row>
    <row r="51" spans="1:10" ht="30">
      <c r="A51" s="23" t="s">
        <v>30</v>
      </c>
      <c r="B51" s="77" t="s">
        <v>57</v>
      </c>
      <c r="C51" s="39">
        <v>30000</v>
      </c>
      <c r="D51" s="40">
        <v>27172</v>
      </c>
      <c r="E51" s="60">
        <f>D51*100/C51</f>
        <v>90.57333333333334</v>
      </c>
      <c r="F51" s="39">
        <v>7093</v>
      </c>
      <c r="G51" s="39">
        <v>16353</v>
      </c>
      <c r="H51" s="41">
        <v>3726</v>
      </c>
      <c r="J51" s="8" t="b">
        <f t="shared" si="0"/>
        <v>1</v>
      </c>
    </row>
    <row r="52" spans="1:10" ht="15">
      <c r="A52" s="96" t="s">
        <v>26</v>
      </c>
      <c r="B52" s="97" t="s">
        <v>64</v>
      </c>
      <c r="C52" s="98">
        <v>500</v>
      </c>
      <c r="D52" s="99">
        <v>412</v>
      </c>
      <c r="E52" s="100">
        <f>D52*100/C52</f>
        <v>82.4</v>
      </c>
      <c r="F52" s="98">
        <v>43</v>
      </c>
      <c r="G52" s="98">
        <v>178</v>
      </c>
      <c r="H52" s="101">
        <v>191</v>
      </c>
      <c r="J52" s="8" t="b">
        <f t="shared" si="0"/>
        <v>1</v>
      </c>
    </row>
    <row r="53" spans="1:10" ht="15">
      <c r="A53" s="25" t="s">
        <v>24</v>
      </c>
      <c r="B53" s="81"/>
      <c r="C53" s="31">
        <f>SUM(C54:C54)</f>
        <v>21500</v>
      </c>
      <c r="D53" s="32">
        <f>SUM(D54:D54)</f>
        <v>15559</v>
      </c>
      <c r="E53" s="57"/>
      <c r="F53" s="31">
        <f>SUM(F54:F54)</f>
        <v>2805</v>
      </c>
      <c r="G53" s="31">
        <f>SUM(G54:G54)</f>
        <v>8990</v>
      </c>
      <c r="H53" s="54">
        <f>SUM(H54:H54)</f>
        <v>3764</v>
      </c>
      <c r="J53" s="8" t="b">
        <f t="shared" si="0"/>
        <v>1</v>
      </c>
    </row>
    <row r="54" spans="1:10" ht="15">
      <c r="A54" s="26" t="s">
        <v>30</v>
      </c>
      <c r="B54" s="73" t="s">
        <v>50</v>
      </c>
      <c r="C54" s="47">
        <v>21500</v>
      </c>
      <c r="D54" s="48">
        <v>15559</v>
      </c>
      <c r="E54" s="64">
        <f>D54*100/C54</f>
        <v>72.36744186046512</v>
      </c>
      <c r="F54" s="47">
        <v>2805</v>
      </c>
      <c r="G54" s="47">
        <v>8990</v>
      </c>
      <c r="H54" s="51">
        <v>3764</v>
      </c>
      <c r="J54" s="8" t="b">
        <f t="shared" si="0"/>
        <v>1</v>
      </c>
    </row>
    <row r="55" spans="1:10" ht="15">
      <c r="A55" s="25" t="s">
        <v>33</v>
      </c>
      <c r="B55" s="81"/>
      <c r="C55" s="31">
        <f>SUM(C56)</f>
        <v>3200</v>
      </c>
      <c r="D55" s="32">
        <f>SUM(D56)</f>
        <v>2436</v>
      </c>
      <c r="E55" s="57"/>
      <c r="F55" s="31">
        <f>SUM(F56)</f>
        <v>269</v>
      </c>
      <c r="G55" s="31">
        <f>SUM(G56)</f>
        <v>735</v>
      </c>
      <c r="H55" s="54">
        <f>SUM(H56)</f>
        <v>1432</v>
      </c>
      <c r="J55" s="8" t="b">
        <f t="shared" si="0"/>
        <v>1</v>
      </c>
    </row>
    <row r="56" spans="1:10" ht="15">
      <c r="A56" s="22" t="s">
        <v>26</v>
      </c>
      <c r="B56" s="74" t="s">
        <v>60</v>
      </c>
      <c r="C56" s="34">
        <v>3200</v>
      </c>
      <c r="D56" s="35">
        <v>2436</v>
      </c>
      <c r="E56" s="58">
        <f>D56*100/C56</f>
        <v>76.125</v>
      </c>
      <c r="F56" s="34">
        <v>269</v>
      </c>
      <c r="G56" s="34">
        <v>735</v>
      </c>
      <c r="H56" s="36">
        <v>1432</v>
      </c>
      <c r="J56" s="8" t="b">
        <f t="shared" si="0"/>
        <v>1</v>
      </c>
    </row>
    <row r="57" spans="1:10" ht="17.25" customHeight="1">
      <c r="A57" s="25" t="s">
        <v>28</v>
      </c>
      <c r="B57" s="75"/>
      <c r="C57" s="31">
        <f>SUM(C58:C61)</f>
        <v>45800</v>
      </c>
      <c r="D57" s="31">
        <f>SUM(D58:D61)</f>
        <v>33723</v>
      </c>
      <c r="E57" s="57"/>
      <c r="F57" s="31">
        <f>SUM(F58:F61)</f>
        <v>9306</v>
      </c>
      <c r="G57" s="31">
        <f>SUM(G58:G61)</f>
        <v>17508</v>
      </c>
      <c r="H57" s="52">
        <f>SUM(H58:H61)</f>
        <v>6909</v>
      </c>
      <c r="J57" s="8" t="b">
        <f t="shared" si="0"/>
        <v>1</v>
      </c>
    </row>
    <row r="58" spans="1:10" ht="15">
      <c r="A58" s="23" t="s">
        <v>30</v>
      </c>
      <c r="B58" s="77" t="s">
        <v>55</v>
      </c>
      <c r="C58" s="39">
        <v>12000</v>
      </c>
      <c r="D58" s="40">
        <v>9964</v>
      </c>
      <c r="E58" s="60">
        <f aca="true" t="shared" si="2" ref="E58:E63">D58*100/C58</f>
        <v>83.03333333333333</v>
      </c>
      <c r="F58" s="39">
        <v>1308</v>
      </c>
      <c r="G58" s="39">
        <v>3623</v>
      </c>
      <c r="H58" s="41">
        <v>5033</v>
      </c>
      <c r="J58" s="8" t="b">
        <f t="shared" si="0"/>
        <v>1</v>
      </c>
    </row>
    <row r="59" spans="1:10" ht="17.25" customHeight="1">
      <c r="A59" s="23" t="s">
        <v>25</v>
      </c>
      <c r="B59" s="77"/>
      <c r="C59" s="39">
        <v>6000</v>
      </c>
      <c r="D59" s="40">
        <v>4543</v>
      </c>
      <c r="E59" s="60">
        <f t="shared" si="2"/>
        <v>75.71666666666667</v>
      </c>
      <c r="F59" s="39">
        <v>3450</v>
      </c>
      <c r="G59" s="39">
        <v>1070</v>
      </c>
      <c r="H59" s="45">
        <v>23</v>
      </c>
      <c r="J59" s="8" t="b">
        <f t="shared" si="0"/>
        <v>1</v>
      </c>
    </row>
    <row r="60" spans="1:10" ht="30">
      <c r="A60" s="23" t="s">
        <v>26</v>
      </c>
      <c r="B60" s="77" t="s">
        <v>65</v>
      </c>
      <c r="C60" s="39">
        <v>13800</v>
      </c>
      <c r="D60" s="40">
        <v>7220</v>
      </c>
      <c r="E60" s="60">
        <f t="shared" si="2"/>
        <v>52.31884057971015</v>
      </c>
      <c r="F60" s="39">
        <v>3553</v>
      </c>
      <c r="G60" s="39">
        <v>2237</v>
      </c>
      <c r="H60" s="41">
        <v>1430</v>
      </c>
      <c r="J60" s="8" t="b">
        <f t="shared" si="0"/>
        <v>1</v>
      </c>
    </row>
    <row r="61" spans="1:10" ht="17.25" customHeight="1">
      <c r="A61" s="22" t="s">
        <v>13</v>
      </c>
      <c r="B61" s="74" t="s">
        <v>70</v>
      </c>
      <c r="C61" s="34">
        <v>14000</v>
      </c>
      <c r="D61" s="35">
        <v>11996</v>
      </c>
      <c r="E61" s="58">
        <f t="shared" si="2"/>
        <v>85.68571428571428</v>
      </c>
      <c r="F61" s="34">
        <v>995</v>
      </c>
      <c r="G61" s="34">
        <v>10578</v>
      </c>
      <c r="H61" s="46">
        <v>423</v>
      </c>
      <c r="J61" s="8" t="b">
        <f t="shared" si="0"/>
        <v>1</v>
      </c>
    </row>
    <row r="62" spans="1:10" s="13" customFormat="1" ht="17.25" customHeight="1">
      <c r="A62" s="25" t="s">
        <v>36</v>
      </c>
      <c r="B62" s="81"/>
      <c r="C62" s="31">
        <f>SUM(C63)</f>
        <v>1100</v>
      </c>
      <c r="D62" s="32">
        <f>SUM(D63)</f>
        <v>1011</v>
      </c>
      <c r="E62" s="57">
        <f t="shared" si="2"/>
        <v>91.9090909090909</v>
      </c>
      <c r="F62" s="31">
        <f>SUM(F63)</f>
        <v>368</v>
      </c>
      <c r="G62" s="31">
        <f>SUM(G63)</f>
        <v>643</v>
      </c>
      <c r="H62" s="33">
        <f>SUM(H63)</f>
        <v>0</v>
      </c>
      <c r="J62" s="13" t="b">
        <f t="shared" si="0"/>
        <v>1</v>
      </c>
    </row>
    <row r="63" spans="1:20" ht="17.25" customHeight="1">
      <c r="A63" s="22" t="s">
        <v>29</v>
      </c>
      <c r="B63" s="74" t="s">
        <v>46</v>
      </c>
      <c r="C63" s="34">
        <v>1100</v>
      </c>
      <c r="D63" s="35">
        <v>1011</v>
      </c>
      <c r="E63" s="58">
        <f t="shared" si="2"/>
        <v>91.9090909090909</v>
      </c>
      <c r="F63" s="34">
        <v>368</v>
      </c>
      <c r="G63" s="34">
        <v>643</v>
      </c>
      <c r="H63" s="46"/>
      <c r="J63" s="8" t="b">
        <f t="shared" si="0"/>
        <v>1</v>
      </c>
      <c r="L63" s="95"/>
      <c r="M63" s="95"/>
      <c r="N63" s="95"/>
      <c r="O63" s="95"/>
      <c r="P63" s="95"/>
      <c r="Q63" s="95"/>
      <c r="R63" s="95"/>
      <c r="S63" s="95"/>
      <c r="T63" s="95"/>
    </row>
    <row r="64" spans="1:10" ht="17.25" customHeight="1">
      <c r="A64" s="25" t="s">
        <v>7</v>
      </c>
      <c r="B64" s="75"/>
      <c r="C64" s="31">
        <f>SUM(C65:C66)</f>
        <v>3900</v>
      </c>
      <c r="D64" s="31">
        <f>SUM(D65:D66)</f>
        <v>2289</v>
      </c>
      <c r="E64" s="57"/>
      <c r="F64" s="31">
        <f>SUM(F65:F66)</f>
        <v>1500</v>
      </c>
      <c r="G64" s="31">
        <f>SUM(G65:G66)</f>
        <v>789</v>
      </c>
      <c r="H64" s="52">
        <f>SUM(H65:H66)</f>
        <v>0</v>
      </c>
      <c r="J64" s="8" t="b">
        <f t="shared" si="0"/>
        <v>1</v>
      </c>
    </row>
    <row r="65" spans="1:10" ht="30">
      <c r="A65" s="23" t="s">
        <v>30</v>
      </c>
      <c r="B65" s="77" t="s">
        <v>56</v>
      </c>
      <c r="C65" s="39">
        <v>1900</v>
      </c>
      <c r="D65" s="40">
        <v>789</v>
      </c>
      <c r="E65" s="60">
        <f>D65*100/C65</f>
        <v>41.526315789473685</v>
      </c>
      <c r="F65" s="39"/>
      <c r="G65" s="39">
        <v>789</v>
      </c>
      <c r="H65" s="41"/>
      <c r="J65" s="8" t="b">
        <f t="shared" si="0"/>
        <v>1</v>
      </c>
    </row>
    <row r="66" spans="1:10" ht="15.75" thickBot="1">
      <c r="A66" s="23" t="s">
        <v>26</v>
      </c>
      <c r="B66" s="77" t="s">
        <v>66</v>
      </c>
      <c r="C66" s="39">
        <v>2000</v>
      </c>
      <c r="D66" s="40">
        <v>1500</v>
      </c>
      <c r="E66" s="60">
        <f>D66*100/C66</f>
        <v>75</v>
      </c>
      <c r="F66" s="39">
        <v>1500</v>
      </c>
      <c r="G66" s="39"/>
      <c r="H66" s="41"/>
      <c r="J66" s="8" t="b">
        <f t="shared" si="0"/>
        <v>1</v>
      </c>
    </row>
    <row r="67" spans="1:10" s="13" customFormat="1" ht="15.75" thickBot="1">
      <c r="A67" s="27" t="s">
        <v>2</v>
      </c>
      <c r="B67" s="92"/>
      <c r="C67" s="56">
        <f>C15+C17+C21+C23+C26+C28+C33+C37+C44+C46+C48+C50+C53+C55+C57+C62+C64</f>
        <v>780500</v>
      </c>
      <c r="D67" s="56">
        <f>D17+D21+D23+D28+D33+D37+D44+D46+D48+D50+D53+D55+D57+D64+D15+D62+D26</f>
        <v>595522</v>
      </c>
      <c r="E67" s="56"/>
      <c r="F67" s="56">
        <f>F17+F21+F23+F28+F33+F37+F44+F46+F48+F50+F53+F55+F57+F64+F15+F62+F26</f>
        <v>122132</v>
      </c>
      <c r="G67" s="56">
        <f>G17+G21+G23+G28+G33+G37+G44+G46+G48+G50+G53+G55+G57+G64+G15+G62+G26</f>
        <v>289481</v>
      </c>
      <c r="H67" s="65">
        <f>H17+H21+H23+H28+H33+H37+H44+H46+H48+H50+H53+H55+H57+H64+H15+H62+H26</f>
        <v>183909</v>
      </c>
      <c r="I67" s="71"/>
      <c r="J67" s="8" t="b">
        <f t="shared" si="0"/>
        <v>1</v>
      </c>
    </row>
    <row r="68" spans="1:8" ht="17.25" customHeight="1">
      <c r="A68" s="130" t="s">
        <v>41</v>
      </c>
      <c r="B68" s="131"/>
      <c r="C68" s="131"/>
      <c r="D68" s="131"/>
      <c r="E68" s="131"/>
      <c r="F68" s="131"/>
      <c r="G68" s="131"/>
      <c r="H68" s="132"/>
    </row>
    <row r="69" spans="1:10" ht="15" customHeight="1">
      <c r="A69" s="82" t="s">
        <v>38</v>
      </c>
      <c r="B69" s="90"/>
      <c r="C69" s="84">
        <f>SUM(C70)</f>
        <v>62</v>
      </c>
      <c r="D69" s="84">
        <f>SUM(D70)</f>
        <v>62</v>
      </c>
      <c r="E69" s="68"/>
      <c r="F69" s="84">
        <f>SUM(F70)</f>
        <v>0</v>
      </c>
      <c r="G69" s="84">
        <f>SUM(G70)</f>
        <v>62</v>
      </c>
      <c r="H69" s="85">
        <f>SUM(H70)</f>
        <v>0</v>
      </c>
      <c r="J69" s="8" t="b">
        <f>IF((D69+0)=(F69+G69+H69),TRUE,FALSE)</f>
        <v>1</v>
      </c>
    </row>
    <row r="70" spans="1:10" ht="15" customHeight="1">
      <c r="A70" s="83" t="s">
        <v>25</v>
      </c>
      <c r="B70" s="91"/>
      <c r="C70" s="86">
        <v>62</v>
      </c>
      <c r="D70" s="86">
        <v>62</v>
      </c>
      <c r="E70" s="69">
        <f>D70*100/C70</f>
        <v>100</v>
      </c>
      <c r="F70" s="86"/>
      <c r="G70" s="86">
        <v>62</v>
      </c>
      <c r="H70" s="87"/>
      <c r="J70" s="8" t="b">
        <f>IF((D70+0)=(F70+G70+H70),TRUE,FALSE)</f>
        <v>1</v>
      </c>
    </row>
    <row r="71" spans="1:10" ht="17.25" customHeight="1">
      <c r="A71" s="24" t="s">
        <v>58</v>
      </c>
      <c r="B71" s="76"/>
      <c r="C71" s="42">
        <f>SUM(C72:C72)</f>
        <v>837</v>
      </c>
      <c r="D71" s="43">
        <f>SUM(D72:D72)</f>
        <v>837</v>
      </c>
      <c r="E71" s="62"/>
      <c r="F71" s="42">
        <f>SUM(F72:F72)</f>
        <v>0</v>
      </c>
      <c r="G71" s="42">
        <f>SUM(G72:G72)</f>
        <v>0</v>
      </c>
      <c r="H71" s="44">
        <f>SUM(H72:H72)</f>
        <v>837</v>
      </c>
      <c r="J71" s="8" t="b">
        <f aca="true" t="shared" si="3" ref="J71:J76">IF((D71+0)=(F71+G71+H71),TRUE,FALSE)</f>
        <v>1</v>
      </c>
    </row>
    <row r="72" spans="1:10" ht="17.25" customHeight="1">
      <c r="A72" s="22" t="s">
        <v>30</v>
      </c>
      <c r="B72" s="74" t="s">
        <v>37</v>
      </c>
      <c r="C72" s="34">
        <v>837</v>
      </c>
      <c r="D72" s="35">
        <v>837</v>
      </c>
      <c r="E72" s="58">
        <f>D72*100/C72</f>
        <v>100</v>
      </c>
      <c r="F72" s="34"/>
      <c r="G72" s="34"/>
      <c r="H72" s="46">
        <v>837</v>
      </c>
      <c r="J72" s="8" t="b">
        <f t="shared" si="3"/>
        <v>1</v>
      </c>
    </row>
    <row r="73" spans="1:10" ht="17.25" customHeight="1">
      <c r="A73" s="21" t="s">
        <v>10</v>
      </c>
      <c r="B73" s="79"/>
      <c r="C73" s="37">
        <f>SUM(C74:C75)</f>
        <v>5757</v>
      </c>
      <c r="D73" s="37">
        <f>SUM(D74:D75)</f>
        <v>5683</v>
      </c>
      <c r="E73" s="59"/>
      <c r="F73" s="37">
        <f>SUM(F74:F75)</f>
        <v>3239</v>
      </c>
      <c r="G73" s="37">
        <f>SUM(G74:G75)</f>
        <v>2444</v>
      </c>
      <c r="H73" s="53">
        <f>SUM(H74:H75)</f>
        <v>0</v>
      </c>
      <c r="J73" s="8" t="b">
        <f t="shared" si="3"/>
        <v>1</v>
      </c>
    </row>
    <row r="74" spans="1:10" ht="30">
      <c r="A74" s="23" t="s">
        <v>25</v>
      </c>
      <c r="B74" s="77"/>
      <c r="C74" s="39">
        <v>4297</v>
      </c>
      <c r="D74" s="40">
        <v>4297</v>
      </c>
      <c r="E74" s="60">
        <f>D74*100/C74</f>
        <v>100</v>
      </c>
      <c r="F74" s="40">
        <v>3239</v>
      </c>
      <c r="G74" s="40">
        <v>1058</v>
      </c>
      <c r="H74" s="41"/>
      <c r="J74" s="8" t="b">
        <f t="shared" si="3"/>
        <v>1</v>
      </c>
    </row>
    <row r="75" spans="1:10" ht="15.75" thickBot="1">
      <c r="A75" s="22" t="s">
        <v>13</v>
      </c>
      <c r="B75" s="74" t="s">
        <v>39</v>
      </c>
      <c r="C75" s="34">
        <v>1460</v>
      </c>
      <c r="D75" s="35">
        <v>1386</v>
      </c>
      <c r="E75" s="58">
        <f>D75*100/C75</f>
        <v>94.93150684931507</v>
      </c>
      <c r="F75" s="34"/>
      <c r="G75" s="34">
        <v>1386</v>
      </c>
      <c r="H75" s="36"/>
      <c r="J75" s="8" t="b">
        <f t="shared" si="3"/>
        <v>1</v>
      </c>
    </row>
    <row r="76" spans="1:10" s="13" customFormat="1" ht="15.75" thickBot="1">
      <c r="A76" s="27" t="s">
        <v>2</v>
      </c>
      <c r="B76" s="92"/>
      <c r="C76" s="56">
        <f>C69+C71+C73</f>
        <v>6656</v>
      </c>
      <c r="D76" s="56">
        <f>D69+D71+D73</f>
        <v>6582</v>
      </c>
      <c r="E76" s="56"/>
      <c r="F76" s="56">
        <f>F69+F71+F73</f>
        <v>3239</v>
      </c>
      <c r="G76" s="56">
        <f>G69+G71+G73</f>
        <v>2506</v>
      </c>
      <c r="H76" s="65">
        <f>H69+H71+H73</f>
        <v>837</v>
      </c>
      <c r="I76" s="71"/>
      <c r="J76" s="8" t="b">
        <f t="shared" si="3"/>
        <v>1</v>
      </c>
    </row>
    <row r="77" spans="1:10" ht="15.75" thickBot="1">
      <c r="A77" s="66" t="s">
        <v>71</v>
      </c>
      <c r="B77" s="93"/>
      <c r="C77" s="67">
        <f>C67+C76</f>
        <v>787156</v>
      </c>
      <c r="D77" s="67">
        <f>D67+D76</f>
        <v>602104</v>
      </c>
      <c r="E77" s="67"/>
      <c r="F77" s="67">
        <f>F67+F76</f>
        <v>125371</v>
      </c>
      <c r="G77" s="67">
        <f>G67+G76</f>
        <v>291987</v>
      </c>
      <c r="H77" s="67">
        <f>H67+H76</f>
        <v>184746</v>
      </c>
      <c r="I77" s="29"/>
      <c r="J77" s="8" t="b">
        <f>IF((D77+0)=(F77+G77+H77),TRUE,FALSE)</f>
        <v>1</v>
      </c>
    </row>
    <row r="78" spans="1:7" ht="15">
      <c r="A78" s="28"/>
      <c r="B78" s="94"/>
      <c r="C78" s="18"/>
      <c r="D78" s="18"/>
      <c r="E78" s="19"/>
      <c r="F78" s="18"/>
      <c r="G78" s="18"/>
    </row>
    <row r="79" spans="1:7" ht="15">
      <c r="A79" s="28"/>
      <c r="B79" s="94"/>
      <c r="C79" s="18"/>
      <c r="D79" s="18"/>
      <c r="E79" s="19"/>
      <c r="F79" s="18"/>
      <c r="G79" s="18"/>
    </row>
    <row r="80" spans="1:10" ht="15">
      <c r="A80" s="28"/>
      <c r="B80" s="94"/>
      <c r="C80" s="18"/>
      <c r="D80" s="18"/>
      <c r="E80" s="19"/>
      <c r="F80" s="18"/>
      <c r="G80" s="18"/>
      <c r="H80" s="18"/>
      <c r="I80" s="14"/>
      <c r="J80" s="14"/>
    </row>
    <row r="83" spans="1:7" s="8" customFormat="1" ht="12.75" customHeight="1">
      <c r="A83" s="15"/>
      <c r="B83" s="88"/>
      <c r="C83" s="10"/>
      <c r="D83" s="10"/>
      <c r="E83" s="17"/>
      <c r="F83" s="10"/>
      <c r="G83" s="10"/>
    </row>
    <row r="85" spans="1:7" s="8" customFormat="1" ht="15">
      <c r="A85" s="6"/>
      <c r="B85" s="88"/>
      <c r="C85" s="10"/>
      <c r="D85" s="10"/>
      <c r="E85" s="17"/>
      <c r="F85" s="11"/>
      <c r="G85" s="11"/>
    </row>
    <row r="86" spans="1:7" s="8" customFormat="1" ht="15">
      <c r="A86" s="6"/>
      <c r="B86" s="88"/>
      <c r="C86" s="10"/>
      <c r="D86" s="10"/>
      <c r="E86" s="17"/>
      <c r="F86" s="11"/>
      <c r="G86" s="10"/>
    </row>
    <row r="87" spans="1:7" s="8" customFormat="1" ht="15">
      <c r="A87" s="6"/>
      <c r="B87" s="88"/>
      <c r="C87" s="10"/>
      <c r="D87" s="10"/>
      <c r="E87" s="10"/>
      <c r="F87" s="10"/>
      <c r="G87" s="10"/>
    </row>
  </sheetData>
  <sheetProtection/>
  <mergeCells count="11">
    <mergeCell ref="A2:H2"/>
    <mergeCell ref="A4:H4"/>
    <mergeCell ref="A6:H6"/>
    <mergeCell ref="A7:H7"/>
    <mergeCell ref="A8:H8"/>
    <mergeCell ref="A14:H14"/>
    <mergeCell ref="A10:A12"/>
    <mergeCell ref="B10:B12"/>
    <mergeCell ref="D10:D12"/>
    <mergeCell ref="E10:E12"/>
    <mergeCell ref="C10:C12"/>
  </mergeCells>
  <printOptions horizontalCentered="1"/>
  <pageMargins left="0.5511811023622047" right="0.15748031496062992" top="0.7874015748031497" bottom="0.7874015748031497" header="0.5118110236220472" footer="0.5118110236220472"/>
  <pageSetup orientation="portrait" paperSize="9" scale="9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9.140625" style="6" customWidth="1"/>
    <col min="2" max="2" width="9.140625" style="7" customWidth="1"/>
    <col min="3" max="4" width="9.140625" style="9" customWidth="1"/>
    <col min="5" max="5" width="9.140625" style="16" customWidth="1"/>
    <col min="6" max="8" width="9.140625" style="9" customWidth="1"/>
    <col min="9" max="16384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Vl.Marinov</dc:creator>
  <cp:keywords/>
  <dc:description/>
  <cp:lastModifiedBy>Antonina S. Kostova</cp:lastModifiedBy>
  <cp:lastPrinted>2016-12-22T07:31:13Z</cp:lastPrinted>
  <dcterms:created xsi:type="dcterms:W3CDTF">2006-10-06T11:49:03Z</dcterms:created>
  <dcterms:modified xsi:type="dcterms:W3CDTF">2018-11-07T12:56:25Z</dcterms:modified>
  <cp:category/>
  <cp:version/>
  <cp:contentType/>
  <cp:contentStatus/>
</cp:coreProperties>
</file>