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135" activeTab="0"/>
  </bookViews>
  <sheets>
    <sheet name="2018" sheetId="1" r:id="rId1"/>
  </sheets>
  <definedNames>
    <definedName name="_xlnm._FilterDatabase" localSheetId="0" hidden="1">'2018'!$A$1:$A$513</definedName>
    <definedName name="_xlnm.Print_Titles" localSheetId="0">'2018'!$10:$10</definedName>
  </definedNames>
  <calcPr fullCalcOnLoad="1"/>
</workbook>
</file>

<file path=xl/sharedStrings.xml><?xml version="1.0" encoding="utf-8"?>
<sst xmlns="http://schemas.openxmlformats.org/spreadsheetml/2006/main" count="482" uniqueCount="151">
  <si>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</si>
  <si>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</si>
  <si>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</si>
  <si>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</si>
  <si>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</si>
  <si>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</si>
  <si>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</si>
  <si>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</si>
  <si>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</si>
  <si>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</si>
  <si>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</si>
  <si>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</si>
  <si>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</si>
  <si>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</si>
  <si>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</si>
  <si>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</si>
  <si>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</si>
  <si>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</si>
  <si>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</si>
  <si>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</si>
  <si>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</si>
  <si>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</si>
  <si>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</si>
  <si>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</si>
  <si>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</si>
  <si>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</si>
  <si>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</si>
  <si>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</si>
  <si>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</si>
  <si>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</si>
  <si>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</si>
  <si>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</si>
  <si>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</si>
  <si>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</si>
  <si>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</si>
  <si>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</si>
  <si>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</si>
  <si>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</si>
  <si>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</si>
  <si>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Туя златиста</t>
  </si>
  <si>
    <t>Арония</t>
  </si>
  <si>
    <t>Бял бор</t>
  </si>
  <si>
    <t xml:space="preserve">ГОДИШЕН ПЛАН </t>
  </si>
  <si>
    <t>Гледичия тришипна</t>
  </si>
  <si>
    <t>Череша обикновена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</si>
  <si>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</si>
  <si>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</si>
  <si>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</si>
  <si>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</si>
  <si>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</si>
  <si>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 xml:space="preserve">Орех обикновен 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</si>
  <si>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</si>
  <si>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</si>
  <si>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</si>
  <si>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</si>
  <si>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45/51</t>
  </si>
  <si>
    <t>P. І 214</t>
  </si>
  <si>
    <t>Лъжекипарис лавзонов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</si>
  <si>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</si>
  <si>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</si>
  <si>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</si>
  <si>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</si>
  <si>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</si>
  <si>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</si>
  <si>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</si>
  <si>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</si>
  <si>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</si>
  <si>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</si>
  <si>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</si>
  <si>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</si>
  <si>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</si>
  <si>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</si>
  <si>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</si>
  <si>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</si>
  <si>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</si>
  <si>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</si>
  <si>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</si>
  <si>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</si>
  <si>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</si>
  <si>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</si>
  <si>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</si>
  <si>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</si>
  <si>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</si>
  <si>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</si>
  <si>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Секвоя гигантска</t>
  </si>
  <si>
    <t>СЦДП - Габрово</t>
  </si>
  <si>
    <t>Бреза обикновена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</si>
  <si>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</si>
  <si>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</si>
  <si>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</si>
  <si>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Криптомерия японска</t>
  </si>
  <si>
    <t>Липа едролистна</t>
  </si>
  <si>
    <t>Люляк обикновен</t>
  </si>
  <si>
    <t>СИДП - Шумен</t>
  </si>
  <si>
    <t>ЮЦДП - Смолян</t>
  </si>
  <si>
    <t>ЮИДП - Сливен</t>
  </si>
  <si>
    <t>Космат дъб</t>
  </si>
  <si>
    <t>Топола черна</t>
  </si>
  <si>
    <t>РЕКАПИТУЛАЦИЯ</t>
  </si>
  <si>
    <t>Тополи</t>
  </si>
  <si>
    <t>P. bachelieri</t>
  </si>
  <si>
    <t>Лавровишна</t>
  </si>
  <si>
    <t>Платан източен</t>
  </si>
  <si>
    <t>Явор ясенолистен</t>
  </si>
  <si>
    <t>Китайски мехурник</t>
  </si>
  <si>
    <t>Ружа дървовидна</t>
  </si>
  <si>
    <t>Смрика пирамидална</t>
  </si>
  <si>
    <t>Смърч  обикновен</t>
  </si>
  <si>
    <t>P. vernirubens</t>
  </si>
  <si>
    <t>Лешник ран трапезундски</t>
  </si>
  <si>
    <t>Лешник тонда джентиле</t>
  </si>
  <si>
    <t>Лешник бадемовиден</t>
  </si>
  <si>
    <t>Лешник римски</t>
  </si>
  <si>
    <t>P. NNDV</t>
  </si>
  <si>
    <t>P. I 55/65</t>
  </si>
  <si>
    <t>Котонеастър</t>
  </si>
  <si>
    <t>Лъжекипарис</t>
  </si>
  <si>
    <t>Платан западен</t>
  </si>
  <si>
    <t>Бряст бял</t>
  </si>
  <si>
    <t>Киселица</t>
  </si>
  <si>
    <t>Круша дива</t>
  </si>
  <si>
    <t>Пауловня</t>
  </si>
  <si>
    <t>Дрян обикновен</t>
  </si>
  <si>
    <t xml:space="preserve">за производство и облагородяване на фиданки през вегетативната 2018/2019 г. - обобщен за ДП по чл. 163 от ЗГ </t>
  </si>
  <si>
    <t>Върба бяла</t>
  </si>
  <si>
    <t>Бук обикновен - черв.</t>
  </si>
  <si>
    <t>Скоруша</t>
  </si>
  <si>
    <t>Лавровишна лечебна</t>
  </si>
  <si>
    <t>Махония</t>
  </si>
  <si>
    <t>Гинко</t>
  </si>
  <si>
    <t>Хвойна дървовидна</t>
  </si>
  <si>
    <t xml:space="preserve">Бъз черен </t>
  </si>
  <si>
    <t>Дъб космат</t>
  </si>
  <si>
    <t>Елша черна</t>
  </si>
  <si>
    <t>Дрян кучешки</t>
  </si>
  <si>
    <t>Залист бодлив</t>
  </si>
  <si>
    <t>Джанка</t>
  </si>
  <si>
    <t xml:space="preserve">P.  Triplo (І-37/61) </t>
  </si>
  <si>
    <t xml:space="preserve">P.  І-39/61 </t>
  </si>
  <si>
    <t>Магнолия вечнозелена</t>
  </si>
  <si>
    <t>Магнолия опадваща</t>
  </si>
  <si>
    <t>Ела испанска</t>
  </si>
  <si>
    <t>Туя смарагдова</t>
  </si>
  <si>
    <t>Акация</t>
  </si>
  <si>
    <t>Бор бял</t>
  </si>
  <si>
    <t>Смърч  сребрист</t>
  </si>
  <si>
    <t>Орех обикновен</t>
  </si>
  <si>
    <t>P. МС</t>
  </si>
  <si>
    <t>Златен дъжд</t>
  </si>
  <si>
    <t>Люляк</t>
  </si>
  <si>
    <t>Аморфа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</si>
</sst>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  <numFmt numFmtId="187" formatCode="#,##0.000"/>
  </numFmts>
  <fonts count="4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right"/>
    </xf>
    <xf numFmtId="1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" fontId="21" fillId="0" borderId="15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1" fontId="21" fillId="0" borderId="16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right"/>
    </xf>
    <xf numFmtId="1" fontId="21" fillId="0" borderId="17" xfId="0" applyNumberFormat="1" applyFont="1" applyFill="1" applyBorder="1" applyAlignment="1">
      <alignment horizontal="right"/>
    </xf>
    <xf numFmtId="4" fontId="21" fillId="0" borderId="17" xfId="0" applyNumberFormat="1" applyFont="1" applyFill="1" applyBorder="1" applyAlignment="1">
      <alignment horizontal="right"/>
    </xf>
    <xf numFmtId="0" fontId="23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4" fontId="23" fillId="0" borderId="15" xfId="0" applyNumberFormat="1" applyFont="1" applyFill="1" applyBorder="1" applyAlignment="1">
      <alignment horizontal="right"/>
    </xf>
    <xf numFmtId="0" fontId="21" fillId="0" borderId="23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left"/>
    </xf>
    <xf numFmtId="0" fontId="21" fillId="0" borderId="23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4" fontId="23" fillId="0" borderId="26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23" fillId="0" borderId="27" xfId="0" applyFont="1" applyFill="1" applyBorder="1" applyAlignment="1">
      <alignment/>
    </xf>
    <xf numFmtId="1" fontId="23" fillId="0" borderId="14" xfId="0" applyNumberFormat="1" applyFont="1" applyFill="1" applyBorder="1" applyAlignment="1">
      <alignment horizontal="right"/>
    </xf>
    <xf numFmtId="1" fontId="23" fillId="0" borderId="15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 horizontal="left"/>
    </xf>
    <xf numFmtId="1" fontId="23" fillId="0" borderId="26" xfId="0" applyNumberFormat="1" applyFont="1" applyFill="1" applyBorder="1" applyAlignment="1">
      <alignment horizontal="right"/>
    </xf>
    <xf numFmtId="0" fontId="23" fillId="0" borderId="25" xfId="0" applyFont="1" applyFill="1" applyBorder="1" applyAlignment="1">
      <alignment horizontal="left"/>
    </xf>
    <xf numFmtId="1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29" xfId="0" applyFont="1" applyFill="1" applyBorder="1" applyAlignment="1">
      <alignment/>
    </xf>
    <xf numFmtId="1" fontId="23" fillId="0" borderId="30" xfId="0" applyNumberFormat="1" applyFont="1" applyFill="1" applyBorder="1" applyAlignment="1">
      <alignment horizontal="right"/>
    </xf>
    <xf numFmtId="4" fontId="23" fillId="0" borderId="30" xfId="0" applyNumberFormat="1" applyFont="1" applyFill="1" applyBorder="1" applyAlignment="1">
      <alignment horizontal="right"/>
    </xf>
    <xf numFmtId="0" fontId="23" fillId="0" borderId="31" xfId="0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23" fillId="0" borderId="29" xfId="0" applyFont="1" applyFill="1" applyBorder="1" applyAlignment="1">
      <alignment horizontal="left"/>
    </xf>
    <xf numFmtId="1" fontId="23" fillId="0" borderId="30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4" fontId="23" fillId="0" borderId="26" xfId="0" applyNumberFormat="1" applyFont="1" applyFill="1" applyBorder="1" applyAlignment="1">
      <alignment/>
    </xf>
    <xf numFmtId="1" fontId="23" fillId="0" borderId="26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4" fontId="21" fillId="0" borderId="11" xfId="0" applyNumberFormat="1" applyFont="1" applyFill="1" applyBorder="1" applyAlignment="1">
      <alignment horizontal="right"/>
    </xf>
    <xf numFmtId="0" fontId="23" fillId="0" borderId="28" xfId="0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3" fontId="22" fillId="0" borderId="34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 horizontal="center" vertical="top"/>
    </xf>
    <xf numFmtId="3" fontId="22" fillId="0" borderId="36" xfId="0" applyNumberFormat="1" applyFont="1" applyFill="1" applyBorder="1" applyAlignment="1">
      <alignment horizontal="center"/>
    </xf>
    <xf numFmtId="3" fontId="23" fillId="0" borderId="22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3" fontId="21" fillId="0" borderId="38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23" fillId="0" borderId="36" xfId="0" applyNumberFormat="1" applyFont="1" applyFill="1" applyBorder="1" applyAlignment="1">
      <alignment horizontal="right"/>
    </xf>
    <xf numFmtId="3" fontId="23" fillId="0" borderId="30" xfId="0" applyNumberFormat="1" applyFont="1" applyFill="1" applyBorder="1" applyAlignment="1">
      <alignment horizontal="right"/>
    </xf>
    <xf numFmtId="3" fontId="23" fillId="0" borderId="37" xfId="0" applyNumberFormat="1" applyFont="1" applyFill="1" applyBorder="1" applyAlignment="1">
      <alignment/>
    </xf>
    <xf numFmtId="3" fontId="23" fillId="0" borderId="30" xfId="0" applyNumberFormat="1" applyFont="1" applyFill="1" applyBorder="1" applyAlignment="1">
      <alignment horizontal="center"/>
    </xf>
    <xf numFmtId="3" fontId="21" fillId="0" borderId="30" xfId="0" applyNumberFormat="1" applyFont="1" applyFill="1" applyBorder="1" applyAlignment="1">
      <alignment horizontal="center"/>
    </xf>
    <xf numFmtId="3" fontId="23" fillId="0" borderId="31" xfId="0" applyNumberFormat="1" applyFont="1" applyFill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37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1" fillId="0" borderId="39" xfId="0" applyNumberFormat="1" applyFont="1" applyFill="1" applyBorder="1" applyAlignment="1">
      <alignment horizontal="right"/>
    </xf>
    <xf numFmtId="3" fontId="21" fillId="0" borderId="40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185" fontId="21" fillId="0" borderId="0" xfId="0" applyNumberFormat="1" applyFont="1" applyFill="1" applyAlignment="1">
      <alignment/>
    </xf>
    <xf numFmtId="185" fontId="22" fillId="0" borderId="10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right"/>
    </xf>
    <xf numFmtId="185" fontId="21" fillId="0" borderId="17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185" fontId="23" fillId="0" borderId="10" xfId="0" applyNumberFormat="1" applyFont="1" applyFill="1" applyBorder="1" applyAlignment="1">
      <alignment horizontal="right"/>
    </xf>
    <xf numFmtId="185" fontId="23" fillId="0" borderId="26" xfId="0" applyNumberFormat="1" applyFont="1" applyFill="1" applyBorder="1" applyAlignment="1">
      <alignment horizontal="right"/>
    </xf>
    <xf numFmtId="185" fontId="23" fillId="0" borderId="30" xfId="0" applyNumberFormat="1" applyFont="1" applyFill="1" applyBorder="1" applyAlignment="1">
      <alignment horizontal="right"/>
    </xf>
    <xf numFmtId="185" fontId="23" fillId="0" borderId="14" xfId="0" applyNumberFormat="1" applyFont="1" applyFill="1" applyBorder="1" applyAlignment="1">
      <alignment/>
    </xf>
    <xf numFmtId="185" fontId="23" fillId="0" borderId="30" xfId="0" applyNumberFormat="1" applyFont="1" applyFill="1" applyBorder="1" applyAlignment="1">
      <alignment horizontal="center"/>
    </xf>
    <xf numFmtId="185" fontId="21" fillId="0" borderId="30" xfId="0" applyNumberFormat="1" applyFont="1" applyFill="1" applyBorder="1" applyAlignment="1">
      <alignment horizontal="center"/>
    </xf>
    <xf numFmtId="185" fontId="23" fillId="0" borderId="15" xfId="0" applyNumberFormat="1" applyFont="1" applyFill="1" applyBorder="1" applyAlignment="1">
      <alignment/>
    </xf>
    <xf numFmtId="185" fontId="23" fillId="0" borderId="26" xfId="0" applyNumberFormat="1" applyFont="1" applyFill="1" applyBorder="1" applyAlignment="1">
      <alignment/>
    </xf>
    <xf numFmtId="185" fontId="23" fillId="0" borderId="14" xfId="0" applyNumberFormat="1" applyFont="1" applyFill="1" applyBorder="1" applyAlignment="1">
      <alignment/>
    </xf>
    <xf numFmtId="185" fontId="21" fillId="0" borderId="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42" xfId="0" applyFont="1" applyFill="1" applyBorder="1" applyAlignment="1">
      <alignment/>
    </xf>
    <xf numFmtId="3" fontId="21" fillId="0" borderId="43" xfId="0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185" fontId="21" fillId="0" borderId="11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1" fillId="0" borderId="37" xfId="0" applyNumberFormat="1" applyFont="1" applyFill="1" applyBorder="1" applyAlignment="1">
      <alignment/>
    </xf>
    <xf numFmtId="185" fontId="21" fillId="0" borderId="14" xfId="0" applyNumberFormat="1" applyFont="1" applyFill="1" applyBorder="1" applyAlignment="1">
      <alignment/>
    </xf>
    <xf numFmtId="1" fontId="23" fillId="0" borderId="44" xfId="0" applyNumberFormat="1" applyFont="1" applyFill="1" applyBorder="1" applyAlignment="1">
      <alignment/>
    </xf>
    <xf numFmtId="4" fontId="23" fillId="0" borderId="45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3" fontId="21" fillId="0" borderId="47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3" fontId="23" fillId="0" borderId="44" xfId="0" applyNumberFormat="1" applyFont="1" applyFill="1" applyBorder="1" applyAlignment="1">
      <alignment horizontal="right"/>
    </xf>
    <xf numFmtId="4" fontId="23" fillId="0" borderId="48" xfId="0" applyNumberFormat="1" applyFont="1" applyFill="1" applyBorder="1" applyAlignment="1">
      <alignment horizontal="right"/>
    </xf>
    <xf numFmtId="3" fontId="21" fillId="0" borderId="49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1" fillId="0" borderId="50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 horizontal="right"/>
    </xf>
    <xf numFmtId="3" fontId="22" fillId="0" borderId="52" xfId="0" applyNumberFormat="1" applyFont="1" applyFill="1" applyBorder="1" applyAlignment="1">
      <alignment horizontal="center" wrapText="1"/>
    </xf>
    <xf numFmtId="3" fontId="22" fillId="0" borderId="53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21" fillId="0" borderId="46" xfId="0" applyNumberFormat="1" applyFont="1" applyFill="1" applyBorder="1" applyAlignment="1">
      <alignment/>
    </xf>
    <xf numFmtId="3" fontId="21" fillId="0" borderId="55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2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right"/>
    </xf>
    <xf numFmtId="3" fontId="21" fillId="0" borderId="59" xfId="0" applyNumberFormat="1" applyFont="1" applyFill="1" applyBorder="1" applyAlignment="1">
      <alignment horizontal="right"/>
    </xf>
    <xf numFmtId="3" fontId="23" fillId="0" borderId="58" xfId="0" applyNumberFormat="1" applyFont="1" applyFill="1" applyBorder="1" applyAlignment="1">
      <alignment horizontal="center"/>
    </xf>
    <xf numFmtId="3" fontId="21" fillId="0" borderId="58" xfId="0" applyNumberFormat="1" applyFont="1" applyFill="1" applyBorder="1" applyAlignment="1">
      <alignment horizontal="center"/>
    </xf>
    <xf numFmtId="3" fontId="23" fillId="0" borderId="57" xfId="0" applyNumberFormat="1" applyFont="1" applyFill="1" applyBorder="1" applyAlignment="1">
      <alignment/>
    </xf>
    <xf numFmtId="3" fontId="21" fillId="0" borderId="46" xfId="0" applyNumberFormat="1" applyFont="1" applyFill="1" applyBorder="1" applyAlignment="1">
      <alignment/>
    </xf>
    <xf numFmtId="3" fontId="21" fillId="0" borderId="60" xfId="0" applyNumberFormat="1" applyFont="1" applyFill="1" applyBorder="1" applyAlignment="1">
      <alignment/>
    </xf>
    <xf numFmtId="3" fontId="21" fillId="0" borderId="53" xfId="0" applyNumberFormat="1" applyFont="1" applyFill="1" applyBorder="1" applyAlignment="1">
      <alignment horizontal="right"/>
    </xf>
    <xf numFmtId="3" fontId="21" fillId="0" borderId="54" xfId="0" applyNumberFormat="1" applyFont="1" applyFill="1" applyBorder="1" applyAlignment="1">
      <alignment horizontal="right"/>
    </xf>
    <xf numFmtId="2" fontId="21" fillId="0" borderId="23" xfId="0" applyNumberFormat="1" applyFont="1" applyFill="1" applyBorder="1" applyAlignment="1">
      <alignment horizontal="left"/>
    </xf>
    <xf numFmtId="0" fontId="21" fillId="0" borderId="41" xfId="0" applyFont="1" applyFill="1" applyBorder="1" applyAlignment="1">
      <alignment/>
    </xf>
    <xf numFmtId="0" fontId="23" fillId="0" borderId="61" xfId="0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3" fontId="21" fillId="0" borderId="62" xfId="0" applyNumberFormat="1" applyFont="1" applyFill="1" applyBorder="1" applyAlignment="1">
      <alignment horizontal="right"/>
    </xf>
    <xf numFmtId="185" fontId="21" fillId="0" borderId="63" xfId="0" applyNumberFormat="1" applyFont="1" applyFill="1" applyBorder="1" applyAlignment="1">
      <alignment horizontal="right"/>
    </xf>
    <xf numFmtId="4" fontId="21" fillId="0" borderId="63" xfId="0" applyNumberFormat="1" applyFont="1" applyFill="1" applyBorder="1" applyAlignment="1">
      <alignment horizontal="right"/>
    </xf>
    <xf numFmtId="1" fontId="21" fillId="0" borderId="63" xfId="0" applyNumberFormat="1" applyFont="1" applyFill="1" applyBorder="1" applyAlignment="1">
      <alignment horizontal="right"/>
    </xf>
    <xf numFmtId="3" fontId="21" fillId="0" borderId="6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3" fontId="21" fillId="0" borderId="59" xfId="0" applyNumberFormat="1" applyFont="1" applyFill="1" applyBorder="1" applyAlignment="1">
      <alignment/>
    </xf>
    <xf numFmtId="0" fontId="21" fillId="0" borderId="63" xfId="0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 horizontal="right"/>
    </xf>
    <xf numFmtId="185" fontId="21" fillId="0" borderId="10" xfId="0" applyNumberFormat="1" applyFont="1" applyFill="1" applyBorder="1" applyAlignment="1">
      <alignment horizontal="right"/>
    </xf>
    <xf numFmtId="1" fontId="21" fillId="0" borderId="10" xfId="0" applyNumberFormat="1" applyFont="1" applyFill="1" applyBorder="1" applyAlignment="1">
      <alignment horizontal="right"/>
    </xf>
    <xf numFmtId="2" fontId="21" fillId="0" borderId="63" xfId="0" applyNumberFormat="1" applyFont="1" applyFill="1" applyBorder="1" applyAlignment="1">
      <alignment horizontal="right"/>
    </xf>
    <xf numFmtId="2" fontId="21" fillId="0" borderId="64" xfId="0" applyNumberFormat="1" applyFont="1" applyFill="1" applyBorder="1" applyAlignment="1">
      <alignment horizontal="right"/>
    </xf>
    <xf numFmtId="185" fontId="21" fillId="0" borderId="65" xfId="0" applyNumberFormat="1" applyFont="1" applyFill="1" applyBorder="1" applyAlignment="1">
      <alignment horizontal="right"/>
    </xf>
    <xf numFmtId="3" fontId="21" fillId="0" borderId="35" xfId="0" applyNumberFormat="1" applyFont="1" applyFill="1" applyBorder="1" applyAlignment="1">
      <alignment horizontal="right"/>
    </xf>
    <xf numFmtId="4" fontId="21" fillId="0" borderId="65" xfId="0" applyNumberFormat="1" applyFont="1" applyFill="1" applyBorder="1" applyAlignment="1">
      <alignment horizontal="right"/>
    </xf>
    <xf numFmtId="1" fontId="21" fillId="0" borderId="65" xfId="0" applyNumberFormat="1" applyFont="1" applyFill="1" applyBorder="1" applyAlignment="1">
      <alignment horizontal="right"/>
    </xf>
    <xf numFmtId="3" fontId="21" fillId="0" borderId="66" xfId="0" applyNumberFormat="1" applyFont="1" applyFill="1" applyBorder="1" applyAlignment="1">
      <alignment horizontal="right"/>
    </xf>
    <xf numFmtId="3" fontId="21" fillId="0" borderId="67" xfId="0" applyNumberFormat="1" applyFont="1" applyFill="1" applyBorder="1" applyAlignment="1">
      <alignment horizontal="right"/>
    </xf>
    <xf numFmtId="185" fontId="21" fillId="0" borderId="68" xfId="0" applyNumberFormat="1" applyFont="1" applyFill="1" applyBorder="1" applyAlignment="1">
      <alignment horizontal="right"/>
    </xf>
    <xf numFmtId="4" fontId="21" fillId="0" borderId="68" xfId="0" applyNumberFormat="1" applyFont="1" applyFill="1" applyBorder="1" applyAlignment="1">
      <alignment horizontal="right"/>
    </xf>
    <xf numFmtId="1" fontId="21" fillId="0" borderId="68" xfId="0" applyNumberFormat="1" applyFont="1" applyFill="1" applyBorder="1" applyAlignment="1">
      <alignment horizontal="right"/>
    </xf>
    <xf numFmtId="3" fontId="21" fillId="0" borderId="69" xfId="0" applyNumberFormat="1" applyFont="1" applyFill="1" applyBorder="1" applyAlignment="1">
      <alignment horizontal="right"/>
    </xf>
    <xf numFmtId="3" fontId="21" fillId="0" borderId="62" xfId="0" applyNumberFormat="1" applyFont="1" applyFill="1" applyBorder="1" applyAlignment="1">
      <alignment/>
    </xf>
    <xf numFmtId="185" fontId="21" fillId="0" borderId="63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 horizontal="right"/>
    </xf>
    <xf numFmtId="3" fontId="21" fillId="0" borderId="25" xfId="0" applyNumberFormat="1" applyFont="1" applyFill="1" applyBorder="1" applyAlignment="1">
      <alignment horizontal="right"/>
    </xf>
    <xf numFmtId="0" fontId="23" fillId="0" borderId="61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1" fontId="21" fillId="0" borderId="63" xfId="0" applyNumberFormat="1" applyFont="1" applyFill="1" applyBorder="1" applyAlignment="1">
      <alignment/>
    </xf>
    <xf numFmtId="1" fontId="21" fillId="0" borderId="14" xfId="0" applyNumberFormat="1" applyFont="1" applyFill="1" applyBorder="1" applyAlignment="1">
      <alignment/>
    </xf>
    <xf numFmtId="3" fontId="21" fillId="0" borderId="70" xfId="0" applyNumberFormat="1" applyFont="1" applyFill="1" applyBorder="1" applyAlignment="1">
      <alignment horizontal="right"/>
    </xf>
    <xf numFmtId="3" fontId="23" fillId="0" borderId="52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1" fontId="21" fillId="0" borderId="71" xfId="0" applyNumberFormat="1" applyFont="1" applyFill="1" applyBorder="1" applyAlignment="1">
      <alignment horizontal="right"/>
    </xf>
    <xf numFmtId="4" fontId="21" fillId="0" borderId="63" xfId="0" applyNumberFormat="1" applyFont="1" applyFill="1" applyBorder="1" applyAlignment="1">
      <alignment horizontal="center"/>
    </xf>
    <xf numFmtId="3" fontId="21" fillId="0" borderId="64" xfId="0" applyNumberFormat="1" applyFont="1" applyFill="1" applyBorder="1" applyAlignment="1">
      <alignment horizontal="center"/>
    </xf>
    <xf numFmtId="4" fontId="21" fillId="0" borderId="65" xfId="0" applyNumberFormat="1" applyFont="1" applyFill="1" applyBorder="1" applyAlignment="1">
      <alignment/>
    </xf>
    <xf numFmtId="3" fontId="21" fillId="0" borderId="66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185" fontId="21" fillId="0" borderId="17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21" fillId="0" borderId="71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185" fontId="21" fillId="0" borderId="65" xfId="0" applyNumberFormat="1" applyFont="1" applyFill="1" applyBorder="1" applyAlignment="1">
      <alignment/>
    </xf>
    <xf numFmtId="1" fontId="21" fillId="0" borderId="65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185" fontId="21" fillId="0" borderId="10" xfId="0" applyNumberFormat="1" applyFont="1" applyFill="1" applyBorder="1" applyAlignment="1">
      <alignment/>
    </xf>
    <xf numFmtId="4" fontId="21" fillId="0" borderId="72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21" fillId="0" borderId="62" xfId="0" applyNumberFormat="1" applyFont="1" applyFill="1" applyBorder="1" applyAlignment="1">
      <alignment/>
    </xf>
    <xf numFmtId="3" fontId="21" fillId="0" borderId="47" xfId="0" applyNumberFormat="1" applyFont="1" applyFill="1" applyBorder="1" applyAlignment="1">
      <alignment/>
    </xf>
    <xf numFmtId="185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3" fontId="21" fillId="0" borderId="56" xfId="0" applyNumberFormat="1" applyFont="1" applyFill="1" applyBorder="1" applyAlignment="1">
      <alignment/>
    </xf>
    <xf numFmtId="3" fontId="21" fillId="0" borderId="38" xfId="0" applyNumberFormat="1" applyFont="1" applyFill="1" applyBorder="1" applyAlignment="1">
      <alignment/>
    </xf>
    <xf numFmtId="185" fontId="21" fillId="0" borderId="17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3" fontId="21" fillId="0" borderId="59" xfId="0" applyNumberFormat="1" applyFont="1" applyFill="1" applyBorder="1" applyAlignment="1">
      <alignment/>
    </xf>
    <xf numFmtId="185" fontId="21" fillId="0" borderId="63" xfId="0" applyNumberFormat="1" applyFont="1" applyFill="1" applyBorder="1" applyAlignment="1">
      <alignment/>
    </xf>
    <xf numFmtId="4" fontId="21" fillId="0" borderId="63" xfId="0" applyNumberFormat="1" applyFont="1" applyFill="1" applyBorder="1" applyAlignment="1">
      <alignment/>
    </xf>
    <xf numFmtId="1" fontId="21" fillId="0" borderId="63" xfId="0" applyNumberFormat="1" applyFont="1" applyFill="1" applyBorder="1" applyAlignment="1">
      <alignment/>
    </xf>
    <xf numFmtId="3" fontId="21" fillId="0" borderId="64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 horizontal="center"/>
    </xf>
    <xf numFmtId="3" fontId="21" fillId="0" borderId="46" xfId="0" applyNumberFormat="1" applyFont="1" applyFill="1" applyBorder="1" applyAlignment="1">
      <alignment horizontal="center"/>
    </xf>
    <xf numFmtId="4" fontId="21" fillId="0" borderId="73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2" fontId="21" fillId="0" borderId="14" xfId="0" applyNumberFormat="1" applyFont="1" applyFill="1" applyBorder="1" applyAlignment="1">
      <alignment horizontal="right"/>
    </xf>
    <xf numFmtId="2" fontId="21" fillId="0" borderId="46" xfId="0" applyNumberFormat="1" applyFont="1" applyFill="1" applyBorder="1" applyAlignment="1">
      <alignment horizontal="right"/>
    </xf>
    <xf numFmtId="2" fontId="23" fillId="0" borderId="22" xfId="0" applyNumberFormat="1" applyFont="1" applyFill="1" applyBorder="1" applyAlignment="1">
      <alignment horizontal="left"/>
    </xf>
    <xf numFmtId="2" fontId="23" fillId="0" borderId="14" xfId="0" applyNumberFormat="1" applyFont="1" applyFill="1" applyBorder="1" applyAlignment="1">
      <alignment horizontal="right"/>
    </xf>
    <xf numFmtId="1" fontId="21" fillId="0" borderId="62" xfId="0" applyNumberFormat="1" applyFont="1" applyFill="1" applyBorder="1" applyAlignment="1">
      <alignment horizontal="right"/>
    </xf>
    <xf numFmtId="185" fontId="21" fillId="0" borderId="74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185" fontId="21" fillId="0" borderId="70" xfId="0" applyNumberFormat="1" applyFont="1" applyFill="1" applyBorder="1" applyAlignment="1">
      <alignment horizontal="right"/>
    </xf>
    <xf numFmtId="0" fontId="21" fillId="0" borderId="65" xfId="0" applyFont="1" applyFill="1" applyBorder="1" applyAlignment="1">
      <alignment/>
    </xf>
    <xf numFmtId="3" fontId="21" fillId="0" borderId="41" xfId="0" applyNumberFormat="1" applyFont="1" applyFill="1" applyBorder="1" applyAlignment="1">
      <alignment horizontal="right"/>
    </xf>
    <xf numFmtId="186" fontId="23" fillId="0" borderId="14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center"/>
    </xf>
    <xf numFmtId="3" fontId="21" fillId="0" borderId="52" xfId="0" applyNumberFormat="1" applyFont="1" applyFill="1" applyBorder="1" applyAlignment="1">
      <alignment horizontal="center"/>
    </xf>
    <xf numFmtId="1" fontId="21" fillId="0" borderId="70" xfId="0" applyNumberFormat="1" applyFont="1" applyFill="1" applyBorder="1" applyAlignment="1">
      <alignment horizontal="right"/>
    </xf>
    <xf numFmtId="3" fontId="21" fillId="0" borderId="23" xfId="0" applyNumberFormat="1" applyFont="1" applyFill="1" applyBorder="1" applyAlignment="1">
      <alignment/>
    </xf>
    <xf numFmtId="1" fontId="21" fillId="0" borderId="49" xfId="0" applyNumberFormat="1" applyFont="1" applyFill="1" applyBorder="1" applyAlignment="1">
      <alignment/>
    </xf>
    <xf numFmtId="2" fontId="21" fillId="0" borderId="62" xfId="0" applyNumberFormat="1" applyFont="1" applyFill="1" applyBorder="1" applyAlignment="1">
      <alignment horizontal="right"/>
    </xf>
    <xf numFmtId="2" fontId="23" fillId="0" borderId="37" xfId="0" applyNumberFormat="1" applyFont="1" applyFill="1" applyBorder="1" applyAlignment="1">
      <alignment horizontal="right"/>
    </xf>
    <xf numFmtId="2" fontId="23" fillId="0" borderId="46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horizontal="right"/>
    </xf>
    <xf numFmtId="1" fontId="21" fillId="0" borderId="49" xfId="0" applyNumberFormat="1" applyFont="1" applyFill="1" applyBorder="1" applyAlignment="1">
      <alignment horizontal="right"/>
    </xf>
    <xf numFmtId="4" fontId="21" fillId="0" borderId="16" xfId="0" applyNumberFormat="1" applyFont="1" applyFill="1" applyBorder="1" applyAlignment="1">
      <alignment horizontal="center"/>
    </xf>
    <xf numFmtId="3" fontId="21" fillId="0" borderId="56" xfId="0" applyNumberFormat="1" applyFont="1" applyFill="1" applyBorder="1" applyAlignment="1">
      <alignment horizontal="center"/>
    </xf>
    <xf numFmtId="3" fontId="21" fillId="0" borderId="31" xfId="0" applyNumberFormat="1" applyFont="1" applyFill="1" applyBorder="1" applyAlignment="1">
      <alignment/>
    </xf>
    <xf numFmtId="185" fontId="21" fillId="0" borderId="15" xfId="0" applyNumberFormat="1" applyFont="1" applyFill="1" applyBorder="1" applyAlignment="1">
      <alignment/>
    </xf>
    <xf numFmtId="1" fontId="21" fillId="0" borderId="75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0" fontId="21" fillId="0" borderId="76" xfId="0" applyFont="1" applyFill="1" applyBorder="1" applyAlignment="1">
      <alignment horizontal="left"/>
    </xf>
    <xf numFmtId="0" fontId="23" fillId="0" borderId="50" xfId="0" applyFont="1" applyFill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 wrapText="1"/>
    </xf>
    <xf numFmtId="0" fontId="23" fillId="0" borderId="77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horizontal="center" wrapText="1"/>
    </xf>
    <xf numFmtId="0" fontId="23" fillId="0" borderId="61" xfId="0" applyFont="1" applyFill="1" applyBorder="1" applyAlignment="1">
      <alignment horizontal="center"/>
    </xf>
    <xf numFmtId="0" fontId="23" fillId="0" borderId="78" xfId="0" applyFont="1" applyFill="1" applyBorder="1" applyAlignment="1">
      <alignment horizontal="center"/>
    </xf>
    <xf numFmtId="0" fontId="23" fillId="0" borderId="79" xfId="0" applyFont="1" applyFill="1" applyBorder="1" applyAlignment="1">
      <alignment horizontal="center"/>
    </xf>
    <xf numFmtId="0" fontId="23" fillId="0" borderId="80" xfId="0" applyFont="1" applyFill="1" applyBorder="1" applyAlignment="1">
      <alignment horizontal="center"/>
    </xf>
    <xf numFmtId="0" fontId="23" fillId="0" borderId="81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4" fontId="22" fillId="0" borderId="83" xfId="0" applyNumberFormat="1" applyFont="1" applyFill="1" applyBorder="1" applyAlignment="1">
      <alignment horizontal="center"/>
    </xf>
    <xf numFmtId="4" fontId="22" fillId="0" borderId="77" xfId="0" applyNumberFormat="1" applyFont="1" applyFill="1" applyBorder="1" applyAlignment="1">
      <alignment horizontal="center"/>
    </xf>
    <xf numFmtId="4" fontId="22" fillId="0" borderId="51" xfId="0" applyNumberFormat="1" applyFont="1" applyFill="1" applyBorder="1" applyAlignment="1">
      <alignment horizontal="center"/>
    </xf>
    <xf numFmtId="4" fontId="22" fillId="0" borderId="84" xfId="0" applyNumberFormat="1" applyFont="1" applyFill="1" applyBorder="1" applyAlignment="1">
      <alignment horizontal="center"/>
    </xf>
    <xf numFmtId="4" fontId="22" fillId="0" borderId="85" xfId="0" applyNumberFormat="1" applyFont="1" applyFill="1" applyBorder="1" applyAlignment="1">
      <alignment horizontal="center"/>
    </xf>
    <xf numFmtId="4" fontId="22" fillId="0" borderId="84" xfId="0" applyNumberFormat="1" applyFont="1" applyFill="1" applyBorder="1" applyAlignment="1">
      <alignment horizontal="center" wrapText="1"/>
    </xf>
    <xf numFmtId="4" fontId="22" fillId="0" borderId="85" xfId="0" applyNumberFormat="1" applyFont="1" applyFill="1" applyBorder="1" applyAlignment="1">
      <alignment horizontal="center" wrapText="1"/>
    </xf>
    <xf numFmtId="4" fontId="27" fillId="0" borderId="61" xfId="0" applyNumberFormat="1" applyFont="1" applyFill="1" applyBorder="1" applyAlignment="1">
      <alignment horizontal="center"/>
    </xf>
    <xf numFmtId="4" fontId="27" fillId="0" borderId="78" xfId="0" applyNumberFormat="1" applyFont="1" applyFill="1" applyBorder="1" applyAlignment="1">
      <alignment horizontal="center"/>
    </xf>
    <xf numFmtId="4" fontId="27" fillId="0" borderId="79" xfId="0" applyNumberFormat="1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/>
    </xf>
    <xf numFmtId="0" fontId="23" fillId="0" borderId="89" xfId="0" applyFont="1" applyFill="1" applyBorder="1" applyAlignment="1">
      <alignment horizontal="center"/>
    </xf>
    <xf numFmtId="0" fontId="23" fillId="0" borderId="9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3" fillId="0" borderId="91" xfId="0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"/>
    </xf>
    <xf numFmtId="0" fontId="23" fillId="16" borderId="33" xfId="0" applyFont="1" applyFill="1" applyBorder="1" applyAlignment="1">
      <alignment horizontal="left"/>
    </xf>
    <xf numFmtId="3" fontId="23" fillId="16" borderId="33" xfId="0" applyNumberFormat="1" applyFont="1" applyFill="1" applyBorder="1" applyAlignment="1">
      <alignment/>
    </xf>
    <xf numFmtId="187" fontId="23" fillId="16" borderId="11" xfId="0" applyNumberFormat="1" applyFont="1" applyFill="1" applyBorder="1" applyAlignment="1">
      <alignment/>
    </xf>
    <xf numFmtId="4" fontId="21" fillId="16" borderId="11" xfId="0" applyNumberFormat="1" applyFont="1" applyFill="1" applyBorder="1" applyAlignment="1">
      <alignment/>
    </xf>
    <xf numFmtId="1" fontId="21" fillId="16" borderId="11" xfId="0" applyNumberFormat="1" applyFont="1" applyFill="1" applyBorder="1" applyAlignment="1">
      <alignment/>
    </xf>
    <xf numFmtId="3" fontId="21" fillId="16" borderId="53" xfId="0" applyNumberFormat="1" applyFont="1" applyFill="1" applyBorder="1" applyAlignment="1">
      <alignment/>
    </xf>
    <xf numFmtId="0" fontId="23" fillId="33" borderId="33" xfId="0" applyFont="1" applyFill="1" applyBorder="1" applyAlignment="1">
      <alignment/>
    </xf>
    <xf numFmtId="3" fontId="23" fillId="33" borderId="33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 horizontal="right"/>
    </xf>
    <xf numFmtId="4" fontId="23" fillId="33" borderId="11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 horizontal="right"/>
    </xf>
    <xf numFmtId="3" fontId="23" fillId="33" borderId="53" xfId="0" applyNumberFormat="1" applyFont="1" applyFill="1" applyBorder="1" applyAlignment="1">
      <alignment horizontal="right"/>
    </xf>
    <xf numFmtId="0" fontId="23" fillId="34" borderId="33" xfId="0" applyFont="1" applyFill="1" applyBorder="1" applyAlignment="1">
      <alignment/>
    </xf>
    <xf numFmtId="3" fontId="23" fillId="34" borderId="39" xfId="0" applyNumberFormat="1" applyFont="1" applyFill="1" applyBorder="1" applyAlignment="1">
      <alignment horizontal="right"/>
    </xf>
    <xf numFmtId="185" fontId="23" fillId="34" borderId="11" xfId="0" applyNumberFormat="1" applyFont="1" applyFill="1" applyBorder="1" applyAlignment="1">
      <alignment horizontal="right"/>
    </xf>
    <xf numFmtId="4" fontId="23" fillId="34" borderId="11" xfId="0" applyNumberFormat="1" applyFont="1" applyFill="1" applyBorder="1" applyAlignment="1">
      <alignment horizontal="right"/>
    </xf>
    <xf numFmtId="1" fontId="23" fillId="34" borderId="11" xfId="0" applyNumberFormat="1" applyFont="1" applyFill="1" applyBorder="1" applyAlignment="1">
      <alignment horizontal="right"/>
    </xf>
    <xf numFmtId="3" fontId="23" fillId="34" borderId="53" xfId="0" applyNumberFormat="1" applyFont="1" applyFill="1" applyBorder="1" applyAlignment="1">
      <alignment horizontal="right"/>
    </xf>
    <xf numFmtId="0" fontId="23" fillId="35" borderId="29" xfId="0" applyFont="1" applyFill="1" applyBorder="1" applyAlignment="1">
      <alignment/>
    </xf>
    <xf numFmtId="3" fontId="23" fillId="35" borderId="93" xfId="0" applyNumberFormat="1" applyFont="1" applyFill="1" applyBorder="1" applyAlignment="1">
      <alignment horizontal="right"/>
    </xf>
    <xf numFmtId="185" fontId="23" fillId="35" borderId="93" xfId="0" applyNumberFormat="1" applyFont="1" applyFill="1" applyBorder="1" applyAlignment="1">
      <alignment horizontal="right"/>
    </xf>
    <xf numFmtId="3" fontId="23" fillId="35" borderId="58" xfId="0" applyNumberFormat="1" applyFont="1" applyFill="1" applyBorder="1" applyAlignment="1">
      <alignment horizontal="right"/>
    </xf>
    <xf numFmtId="0" fontId="23" fillId="33" borderId="33" xfId="0" applyFont="1" applyFill="1" applyBorder="1" applyAlignment="1">
      <alignment horizontal="left"/>
    </xf>
    <xf numFmtId="3" fontId="23" fillId="33" borderId="39" xfId="0" applyNumberFormat="1" applyFont="1" applyFill="1" applyBorder="1" applyAlignment="1">
      <alignment horizontal="right"/>
    </xf>
    <xf numFmtId="185" fontId="21" fillId="33" borderId="11" xfId="0" applyNumberFormat="1" applyFont="1" applyFill="1" applyBorder="1" applyAlignment="1">
      <alignment/>
    </xf>
    <xf numFmtId="4" fontId="21" fillId="33" borderId="11" xfId="0" applyNumberFormat="1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0" fontId="23" fillId="35" borderId="61" xfId="0" applyFont="1" applyFill="1" applyBorder="1" applyAlignment="1">
      <alignment horizontal="left"/>
    </xf>
    <xf numFmtId="3" fontId="23" fillId="35" borderId="29" xfId="0" applyNumberFormat="1" applyFont="1" applyFill="1" applyBorder="1" applyAlignment="1">
      <alignment horizontal="right"/>
    </xf>
    <xf numFmtId="185" fontId="23" fillId="35" borderId="30" xfId="0" applyNumberFormat="1" applyFont="1" applyFill="1" applyBorder="1" applyAlignment="1">
      <alignment horizontal="right"/>
    </xf>
    <xf numFmtId="4" fontId="23" fillId="35" borderId="30" xfId="0" applyNumberFormat="1" applyFont="1" applyFill="1" applyBorder="1" applyAlignment="1">
      <alignment horizontal="right"/>
    </xf>
    <xf numFmtId="1" fontId="23" fillId="35" borderId="30" xfId="0" applyNumberFormat="1" applyFont="1" applyFill="1" applyBorder="1" applyAlignment="1">
      <alignment horizontal="right"/>
    </xf>
    <xf numFmtId="0" fontId="23" fillId="16" borderId="94" xfId="0" applyFont="1" applyFill="1" applyBorder="1" applyAlignment="1">
      <alignment horizontal="left"/>
    </xf>
    <xf numFmtId="3" fontId="23" fillId="16" borderId="39" xfId="0" applyNumberFormat="1" applyFont="1" applyFill="1" applyBorder="1" applyAlignment="1">
      <alignment/>
    </xf>
    <xf numFmtId="185" fontId="23" fillId="16" borderId="11" xfId="0" applyNumberFormat="1" applyFont="1" applyFill="1" applyBorder="1" applyAlignment="1">
      <alignment/>
    </xf>
    <xf numFmtId="4" fontId="23" fillId="16" borderId="11" xfId="0" applyNumberFormat="1" applyFont="1" applyFill="1" applyBorder="1" applyAlignment="1">
      <alignment/>
    </xf>
    <xf numFmtId="1" fontId="23" fillId="16" borderId="11" xfId="0" applyNumberFormat="1" applyFont="1" applyFill="1" applyBorder="1" applyAlignment="1">
      <alignment/>
    </xf>
    <xf numFmtId="4" fontId="21" fillId="16" borderId="11" xfId="0" applyNumberFormat="1" applyFont="1" applyFill="1" applyBorder="1" applyAlignment="1">
      <alignment/>
    </xf>
    <xf numFmtId="3" fontId="21" fillId="16" borderId="53" xfId="0" applyNumberFormat="1" applyFont="1" applyFill="1" applyBorder="1" applyAlignment="1">
      <alignment/>
    </xf>
    <xf numFmtId="0" fontId="23" fillId="16" borderId="94" xfId="0" applyFont="1" applyFill="1" applyBorder="1" applyAlignment="1">
      <alignment/>
    </xf>
    <xf numFmtId="3" fontId="23" fillId="16" borderId="33" xfId="0" applyNumberFormat="1" applyFont="1" applyFill="1" applyBorder="1" applyAlignment="1">
      <alignment/>
    </xf>
    <xf numFmtId="1" fontId="21" fillId="16" borderId="11" xfId="0" applyNumberFormat="1" applyFont="1" applyFill="1" applyBorder="1" applyAlignment="1">
      <alignment/>
    </xf>
    <xf numFmtId="185" fontId="23" fillId="33" borderId="11" xfId="0" applyNumberFormat="1" applyFont="1" applyFill="1" applyBorder="1" applyAlignment="1">
      <alignment horizontal="right"/>
    </xf>
    <xf numFmtId="4" fontId="21" fillId="33" borderId="11" xfId="0" applyNumberFormat="1" applyFont="1" applyFill="1" applyBorder="1" applyAlignment="1">
      <alignment horizontal="right"/>
    </xf>
    <xf numFmtId="1" fontId="21" fillId="33" borderId="11" xfId="0" applyNumberFormat="1" applyFont="1" applyFill="1" applyBorder="1" applyAlignment="1">
      <alignment horizontal="right"/>
    </xf>
    <xf numFmtId="3" fontId="21" fillId="33" borderId="53" xfId="0" applyNumberFormat="1" applyFont="1" applyFill="1" applyBorder="1" applyAlignment="1">
      <alignment horizontal="right"/>
    </xf>
    <xf numFmtId="3" fontId="23" fillId="16" borderId="39" xfId="0" applyNumberFormat="1" applyFont="1" applyFill="1" applyBorder="1" applyAlignment="1">
      <alignment/>
    </xf>
    <xf numFmtId="4" fontId="23" fillId="16" borderId="11" xfId="0" applyNumberFormat="1" applyFont="1" applyFill="1" applyBorder="1" applyAlignment="1">
      <alignment/>
    </xf>
    <xf numFmtId="1" fontId="23" fillId="16" borderId="11" xfId="0" applyNumberFormat="1" applyFont="1" applyFill="1" applyBorder="1" applyAlignment="1">
      <alignment/>
    </xf>
    <xf numFmtId="3" fontId="23" fillId="16" borderId="53" xfId="0" applyNumberFormat="1" applyFont="1" applyFill="1" applyBorder="1" applyAlignment="1">
      <alignment/>
    </xf>
    <xf numFmtId="3" fontId="23" fillId="33" borderId="33" xfId="0" applyNumberFormat="1" applyFont="1" applyFill="1" applyBorder="1" applyAlignment="1">
      <alignment/>
    </xf>
    <xf numFmtId="187" fontId="23" fillId="33" borderId="11" xfId="0" applyNumberFormat="1" applyFont="1" applyFill="1" applyBorder="1" applyAlignment="1">
      <alignment/>
    </xf>
    <xf numFmtId="3" fontId="21" fillId="33" borderId="53" xfId="0" applyNumberFormat="1" applyFont="1" applyFill="1" applyBorder="1" applyAlignment="1">
      <alignment/>
    </xf>
    <xf numFmtId="0" fontId="23" fillId="34" borderId="33" xfId="0" applyFont="1" applyFill="1" applyBorder="1" applyAlignment="1">
      <alignment horizontal="left"/>
    </xf>
    <xf numFmtId="3" fontId="23" fillId="34" borderId="33" xfId="0" applyNumberFormat="1" applyFont="1" applyFill="1" applyBorder="1" applyAlignment="1">
      <alignment/>
    </xf>
    <xf numFmtId="185" fontId="23" fillId="34" borderId="11" xfId="0" applyNumberFormat="1" applyFont="1" applyFill="1" applyBorder="1" applyAlignment="1">
      <alignment/>
    </xf>
    <xf numFmtId="4" fontId="21" fillId="34" borderId="11" xfId="0" applyNumberFormat="1" applyFont="1" applyFill="1" applyBorder="1" applyAlignment="1">
      <alignment/>
    </xf>
    <xf numFmtId="1" fontId="21" fillId="34" borderId="11" xfId="0" applyNumberFormat="1" applyFont="1" applyFill="1" applyBorder="1" applyAlignment="1">
      <alignment/>
    </xf>
    <xf numFmtId="3" fontId="23" fillId="34" borderId="53" xfId="0" applyNumberFormat="1" applyFont="1" applyFill="1" applyBorder="1" applyAlignment="1">
      <alignment/>
    </xf>
    <xf numFmtId="3" fontId="23" fillId="35" borderId="30" xfId="0" applyNumberFormat="1" applyFont="1" applyFill="1" applyBorder="1" applyAlignment="1">
      <alignment horizontal="right"/>
    </xf>
    <xf numFmtId="0" fontId="23" fillId="16" borderId="50" xfId="0" applyFont="1" applyFill="1" applyBorder="1" applyAlignment="1">
      <alignment horizontal="left"/>
    </xf>
    <xf numFmtId="3" fontId="23" fillId="16" borderId="50" xfId="0" applyNumberFormat="1" applyFont="1" applyFill="1" applyBorder="1" applyAlignment="1">
      <alignment horizontal="right"/>
    </xf>
    <xf numFmtId="185" fontId="23" fillId="16" borderId="43" xfId="0" applyNumberFormat="1" applyFont="1" applyFill="1" applyBorder="1" applyAlignment="1">
      <alignment horizontal="right"/>
    </xf>
    <xf numFmtId="4" fontId="23" fillId="16" borderId="83" xfId="0" applyNumberFormat="1" applyFont="1" applyFill="1" applyBorder="1" applyAlignment="1">
      <alignment horizontal="right"/>
    </xf>
    <xf numFmtId="1" fontId="23" fillId="16" borderId="43" xfId="0" applyNumberFormat="1" applyFont="1" applyFill="1" applyBorder="1" applyAlignment="1">
      <alignment horizontal="right"/>
    </xf>
    <xf numFmtId="4" fontId="21" fillId="16" borderId="43" xfId="0" applyNumberFormat="1" applyFont="1" applyFill="1" applyBorder="1" applyAlignment="1">
      <alignment horizontal="center"/>
    </xf>
    <xf numFmtId="3" fontId="21" fillId="16" borderId="95" xfId="0" applyNumberFormat="1" applyFont="1" applyFill="1" applyBorder="1" applyAlignment="1">
      <alignment horizontal="center"/>
    </xf>
    <xf numFmtId="0" fontId="23" fillId="33" borderId="41" xfId="0" applyFont="1" applyFill="1" applyBorder="1" applyAlignment="1">
      <alignment horizontal="left"/>
    </xf>
    <xf numFmtId="3" fontId="23" fillId="33" borderId="35" xfId="0" applyNumberFormat="1" applyFont="1" applyFill="1" applyBorder="1" applyAlignment="1">
      <alignment horizontal="right"/>
    </xf>
    <xf numFmtId="185" fontId="23" fillId="33" borderId="65" xfId="0" applyNumberFormat="1" applyFont="1" applyFill="1" applyBorder="1" applyAlignment="1">
      <alignment horizontal="right"/>
    </xf>
    <xf numFmtId="4" fontId="23" fillId="33" borderId="65" xfId="0" applyNumberFormat="1" applyFont="1" applyFill="1" applyBorder="1" applyAlignment="1">
      <alignment horizontal="right"/>
    </xf>
    <xf numFmtId="1" fontId="23" fillId="33" borderId="65" xfId="0" applyNumberFormat="1" applyFont="1" applyFill="1" applyBorder="1" applyAlignment="1">
      <alignment horizontal="right"/>
    </xf>
    <xf numFmtId="4" fontId="21" fillId="33" borderId="65" xfId="0" applyNumberFormat="1" applyFont="1" applyFill="1" applyBorder="1" applyAlignment="1">
      <alignment/>
    </xf>
    <xf numFmtId="3" fontId="21" fillId="33" borderId="66" xfId="0" applyNumberFormat="1" applyFont="1" applyFill="1" applyBorder="1" applyAlignment="1">
      <alignment/>
    </xf>
    <xf numFmtId="0" fontId="23" fillId="34" borderId="23" xfId="0" applyFont="1" applyFill="1" applyBorder="1" applyAlignment="1">
      <alignment horizontal="left"/>
    </xf>
    <xf numFmtId="3" fontId="23" fillId="34" borderId="62" xfId="0" applyNumberFormat="1" applyFont="1" applyFill="1" applyBorder="1" applyAlignment="1">
      <alignment horizontal="right"/>
    </xf>
    <xf numFmtId="185" fontId="23" fillId="34" borderId="63" xfId="0" applyNumberFormat="1" applyFont="1" applyFill="1" applyBorder="1" applyAlignment="1">
      <alignment horizontal="right"/>
    </xf>
    <xf numFmtId="4" fontId="23" fillId="34" borderId="63" xfId="0" applyNumberFormat="1" applyFont="1" applyFill="1" applyBorder="1" applyAlignment="1">
      <alignment horizontal="right"/>
    </xf>
    <xf numFmtId="1" fontId="23" fillId="34" borderId="63" xfId="0" applyNumberFormat="1" applyFont="1" applyFill="1" applyBorder="1" applyAlignment="1">
      <alignment horizontal="right"/>
    </xf>
    <xf numFmtId="4" fontId="21" fillId="34" borderId="63" xfId="0" applyNumberFormat="1" applyFont="1" applyFill="1" applyBorder="1" applyAlignment="1">
      <alignment/>
    </xf>
    <xf numFmtId="3" fontId="21" fillId="34" borderId="64" xfId="0" applyNumberFormat="1" applyFont="1" applyFill="1" applyBorder="1" applyAlignment="1">
      <alignment/>
    </xf>
    <xf numFmtId="3" fontId="23" fillId="35" borderId="61" xfId="0" applyNumberFormat="1" applyFont="1" applyFill="1" applyBorder="1" applyAlignment="1">
      <alignment horizontal="right"/>
    </xf>
    <xf numFmtId="4" fontId="23" fillId="35" borderId="93" xfId="0" applyNumberFormat="1" applyFont="1" applyFill="1" applyBorder="1" applyAlignment="1">
      <alignment horizontal="right"/>
    </xf>
    <xf numFmtId="4" fontId="21" fillId="35" borderId="30" xfId="0" applyNumberFormat="1" applyFont="1" applyFill="1" applyBorder="1" applyAlignment="1">
      <alignment/>
    </xf>
    <xf numFmtId="3" fontId="21" fillId="35" borderId="58" xfId="0" applyNumberFormat="1" applyFont="1" applyFill="1" applyBorder="1" applyAlignment="1">
      <alignment/>
    </xf>
    <xf numFmtId="185" fontId="23" fillId="16" borderId="11" xfId="0" applyNumberFormat="1" applyFont="1" applyFill="1" applyBorder="1" applyAlignment="1">
      <alignment/>
    </xf>
    <xf numFmtId="3" fontId="23" fillId="16" borderId="85" xfId="0" applyNumberFormat="1" applyFont="1" applyFill="1" applyBorder="1" applyAlignment="1">
      <alignment/>
    </xf>
    <xf numFmtId="3" fontId="23" fillId="33" borderId="39" xfId="0" applyNumberFormat="1" applyFont="1" applyFill="1" applyBorder="1" applyAlignment="1">
      <alignment/>
    </xf>
    <xf numFmtId="185" fontId="23" fillId="33" borderId="11" xfId="0" applyNumberFormat="1" applyFont="1" applyFill="1" applyBorder="1" applyAlignment="1">
      <alignment/>
    </xf>
    <xf numFmtId="4" fontId="23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/>
    </xf>
    <xf numFmtId="0" fontId="23" fillId="35" borderId="61" xfId="0" applyFont="1" applyFill="1" applyBorder="1" applyAlignment="1">
      <alignment/>
    </xf>
    <xf numFmtId="185" fontId="23" fillId="35" borderId="30" xfId="0" applyNumberFormat="1" applyFont="1" applyFill="1" applyBorder="1" applyAlignment="1">
      <alignment horizontal="center"/>
    </xf>
    <xf numFmtId="4" fontId="23" fillId="35" borderId="30" xfId="0" applyNumberFormat="1" applyFont="1" applyFill="1" applyBorder="1" applyAlignment="1">
      <alignment horizontal="center"/>
    </xf>
    <xf numFmtId="4" fontId="21" fillId="35" borderId="30" xfId="0" applyNumberFormat="1" applyFont="1" applyFill="1" applyBorder="1" applyAlignment="1">
      <alignment horizontal="center"/>
    </xf>
    <xf numFmtId="3" fontId="23" fillId="35" borderId="29" xfId="0" applyNumberFormat="1" applyFont="1" applyFill="1" applyBorder="1" applyAlignment="1">
      <alignment/>
    </xf>
    <xf numFmtId="3" fontId="23" fillId="34" borderId="39" xfId="0" applyNumberFormat="1" applyFont="1" applyFill="1" applyBorder="1" applyAlignment="1">
      <alignment/>
    </xf>
    <xf numFmtId="185" fontId="23" fillId="34" borderId="11" xfId="0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/>
    </xf>
    <xf numFmtId="3" fontId="23" fillId="34" borderId="53" xfId="0" applyNumberFormat="1" applyFont="1" applyFill="1" applyBorder="1" applyAlignment="1">
      <alignment horizontal="center"/>
    </xf>
    <xf numFmtId="0" fontId="23" fillId="35" borderId="29" xfId="0" applyFont="1" applyFill="1" applyBorder="1" applyAlignment="1">
      <alignment horizontal="right"/>
    </xf>
    <xf numFmtId="0" fontId="23" fillId="35" borderId="30" xfId="0" applyFont="1" applyFill="1" applyBorder="1" applyAlignment="1">
      <alignment horizontal="right"/>
    </xf>
    <xf numFmtId="0" fontId="23" fillId="35" borderId="30" xfId="0" applyFont="1" applyFill="1" applyBorder="1" applyAlignment="1">
      <alignment horizontal="center"/>
    </xf>
    <xf numFmtId="0" fontId="23" fillId="35" borderId="58" xfId="0" applyFont="1" applyFill="1" applyBorder="1" applyAlignment="1">
      <alignment horizontal="center"/>
    </xf>
    <xf numFmtId="3" fontId="23" fillId="34" borderId="39" xfId="0" applyNumberFormat="1" applyFont="1" applyFill="1" applyBorder="1" applyAlignment="1">
      <alignment/>
    </xf>
    <xf numFmtId="4" fontId="23" fillId="34" borderId="11" xfId="0" applyNumberFormat="1" applyFont="1" applyFill="1" applyBorder="1" applyAlignment="1">
      <alignment/>
    </xf>
    <xf numFmtId="3" fontId="23" fillId="34" borderId="37" xfId="0" applyNumberFormat="1" applyFont="1" applyFill="1" applyBorder="1" applyAlignment="1">
      <alignment/>
    </xf>
    <xf numFmtId="3" fontId="23" fillId="35" borderId="29" xfId="0" applyNumberFormat="1" applyFont="1" applyFill="1" applyBorder="1" applyAlignment="1">
      <alignment/>
    </xf>
    <xf numFmtId="185" fontId="23" fillId="35" borderId="30" xfId="0" applyNumberFormat="1" applyFont="1" applyFill="1" applyBorder="1" applyAlignment="1">
      <alignment/>
    </xf>
    <xf numFmtId="4" fontId="23" fillId="35" borderId="30" xfId="0" applyNumberFormat="1" applyFont="1" applyFill="1" applyBorder="1" applyAlignment="1">
      <alignment/>
    </xf>
    <xf numFmtId="1" fontId="23" fillId="35" borderId="30" xfId="0" applyNumberFormat="1" applyFont="1" applyFill="1" applyBorder="1" applyAlignment="1">
      <alignment/>
    </xf>
    <xf numFmtId="3" fontId="23" fillId="35" borderId="58" xfId="0" applyNumberFormat="1" applyFont="1" applyFill="1" applyBorder="1" applyAlignment="1">
      <alignment/>
    </xf>
    <xf numFmtId="1" fontId="23" fillId="34" borderId="11" xfId="0" applyNumberFormat="1" applyFont="1" applyFill="1" applyBorder="1" applyAlignment="1">
      <alignment/>
    </xf>
    <xf numFmtId="4" fontId="21" fillId="35" borderId="30" xfId="0" applyNumberFormat="1" applyFont="1" applyFill="1" applyBorder="1" applyAlignment="1">
      <alignment/>
    </xf>
    <xf numFmtId="3" fontId="21" fillId="35" borderId="58" xfId="0" applyNumberFormat="1" applyFont="1" applyFill="1" applyBorder="1" applyAlignment="1">
      <alignment/>
    </xf>
    <xf numFmtId="3" fontId="23" fillId="16" borderId="96" xfId="0" applyNumberFormat="1" applyFont="1" applyFill="1" applyBorder="1" applyAlignment="1">
      <alignment horizontal="right"/>
    </xf>
    <xf numFmtId="0" fontId="23" fillId="16" borderId="43" xfId="0" applyFont="1" applyFill="1" applyBorder="1" applyAlignment="1">
      <alignment horizontal="center"/>
    </xf>
    <xf numFmtId="3" fontId="23" fillId="16" borderId="95" xfId="0" applyNumberFormat="1" applyFont="1" applyFill="1" applyBorder="1" applyAlignment="1">
      <alignment horizontal="center"/>
    </xf>
    <xf numFmtId="4" fontId="21" fillId="34" borderId="11" xfId="0" applyNumberFormat="1" applyFont="1" applyFill="1" applyBorder="1" applyAlignment="1">
      <alignment horizontal="right"/>
    </xf>
    <xf numFmtId="1" fontId="21" fillId="34" borderId="11" xfId="0" applyNumberFormat="1" applyFont="1" applyFill="1" applyBorder="1" applyAlignment="1">
      <alignment horizontal="right"/>
    </xf>
    <xf numFmtId="3" fontId="21" fillId="34" borderId="53" xfId="0" applyNumberFormat="1" applyFont="1" applyFill="1" applyBorder="1" applyAlignment="1">
      <alignment horizontal="right"/>
    </xf>
    <xf numFmtId="0" fontId="23" fillId="35" borderId="12" xfId="0" applyFont="1" applyFill="1" applyBorder="1" applyAlignment="1">
      <alignment/>
    </xf>
    <xf numFmtId="3" fontId="23" fillId="35" borderId="12" xfId="0" applyNumberFormat="1" applyFont="1" applyFill="1" applyBorder="1" applyAlignment="1">
      <alignment horizontal="right"/>
    </xf>
    <xf numFmtId="185" fontId="23" fillId="35" borderId="13" xfId="0" applyNumberFormat="1" applyFont="1" applyFill="1" applyBorder="1" applyAlignment="1">
      <alignment horizontal="right"/>
    </xf>
    <xf numFmtId="4" fontId="23" fillId="35" borderId="13" xfId="0" applyNumberFormat="1" applyFont="1" applyFill="1" applyBorder="1" applyAlignment="1">
      <alignment horizontal="right"/>
    </xf>
    <xf numFmtId="1" fontId="23" fillId="35" borderId="97" xfId="0" applyNumberFormat="1" applyFont="1" applyFill="1" applyBorder="1" applyAlignment="1">
      <alignment horizontal="right"/>
    </xf>
    <xf numFmtId="3" fontId="23" fillId="35" borderId="54" xfId="0" applyNumberFormat="1" applyFont="1" applyFill="1" applyBorder="1" applyAlignment="1">
      <alignment horizontal="right"/>
    </xf>
    <xf numFmtId="0" fontId="23" fillId="35" borderId="41" xfId="0" applyFont="1" applyFill="1" applyBorder="1" applyAlignment="1">
      <alignment horizontal="left"/>
    </xf>
    <xf numFmtId="3" fontId="23" fillId="35" borderId="40" xfId="0" applyNumberFormat="1" applyFont="1" applyFill="1" applyBorder="1" applyAlignment="1">
      <alignment horizontal="right"/>
    </xf>
    <xf numFmtId="4" fontId="21" fillId="35" borderId="13" xfId="0" applyNumberFormat="1" applyFont="1" applyFill="1" applyBorder="1" applyAlignment="1">
      <alignment horizontal="right"/>
    </xf>
    <xf numFmtId="1" fontId="21" fillId="35" borderId="13" xfId="0" applyNumberFormat="1" applyFont="1" applyFill="1" applyBorder="1" applyAlignment="1">
      <alignment horizontal="right"/>
    </xf>
    <xf numFmtId="3" fontId="21" fillId="35" borderId="54" xfId="0" applyNumberFormat="1" applyFont="1" applyFill="1" applyBorder="1" applyAlignment="1">
      <alignment horizontal="right"/>
    </xf>
    <xf numFmtId="0" fontId="23" fillId="35" borderId="50" xfId="0" applyFont="1" applyFill="1" applyBorder="1" applyAlignment="1">
      <alignment horizontal="left"/>
    </xf>
    <xf numFmtId="3" fontId="23" fillId="35" borderId="96" xfId="0" applyNumberFormat="1" applyFont="1" applyFill="1" applyBorder="1" applyAlignment="1">
      <alignment/>
    </xf>
    <xf numFmtId="185" fontId="23" fillId="35" borderId="43" xfId="0" applyNumberFormat="1" applyFont="1" applyFill="1" applyBorder="1" applyAlignment="1">
      <alignment/>
    </xf>
    <xf numFmtId="4" fontId="23" fillId="35" borderId="43" xfId="0" applyNumberFormat="1" applyFont="1" applyFill="1" applyBorder="1" applyAlignment="1">
      <alignment/>
    </xf>
    <xf numFmtId="1" fontId="23" fillId="35" borderId="43" xfId="0" applyNumberFormat="1" applyFont="1" applyFill="1" applyBorder="1" applyAlignment="1">
      <alignment/>
    </xf>
    <xf numFmtId="3" fontId="23" fillId="35" borderId="95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/>
    </xf>
    <xf numFmtId="3" fontId="23" fillId="35" borderId="5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0</xdr:rowOff>
    </xdr:from>
    <xdr:to>
      <xdr:col>4</xdr:col>
      <xdr:colOff>76200</xdr:colOff>
      <xdr:row>0</xdr:row>
      <xdr:rowOff>0</xdr:rowOff>
    </xdr:to>
    <xdr:pic>
      <xdr:nvPicPr>
        <xdr:cNvPr id="1" name="Picture 1" descr="logoNFB_720x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479" sqref="B479:B481"/>
    </sheetView>
  </sheetViews>
  <sheetFormatPr defaultColWidth="8.421875" defaultRowHeight="12.75"/>
  <cols>
    <col min="1" max="1" width="23.8515625" style="3" customWidth="1"/>
    <col min="2" max="2" width="15.8515625" style="16" customWidth="1"/>
    <col min="3" max="3" width="9.421875" style="104" customWidth="1"/>
    <col min="4" max="4" width="8.421875" style="5" customWidth="1"/>
    <col min="5" max="5" width="10.57421875" style="4" customWidth="1"/>
    <col min="6" max="6" width="8.421875" style="5" customWidth="1"/>
    <col min="7" max="7" width="16.00390625" style="16" customWidth="1"/>
    <col min="8" max="8" width="8.421875" style="2" customWidth="1"/>
    <col min="9" max="9" width="8.8515625" style="2" bestFit="1" customWidth="1"/>
    <col min="10" max="13" width="8.421875" style="2" customWidth="1"/>
    <col min="14" max="14" width="10.57421875" style="2" customWidth="1"/>
    <col min="15" max="16384" width="8.421875" style="2" customWidth="1"/>
  </cols>
  <sheetData>
    <row r="1" ht="12.75">
      <c r="A1" s="1" t="s">
        <v>59</v>
      </c>
    </row>
    <row r="2" ht="12.75">
      <c r="A2" s="1" t="s">
        <v>60</v>
      </c>
    </row>
    <row r="3" spans="1:7" s="1" customFormat="1" ht="15.75">
      <c r="A3" s="299" t="s">
        <v>42</v>
      </c>
      <c r="B3" s="299"/>
      <c r="C3" s="299"/>
      <c r="D3" s="299"/>
      <c r="E3" s="299"/>
      <c r="F3" s="299"/>
      <c r="G3" s="299"/>
    </row>
    <row r="4" spans="1:7" ht="30.75" customHeight="1">
      <c r="A4" s="300" t="s">
        <v>123</v>
      </c>
      <c r="B4" s="300"/>
      <c r="C4" s="300"/>
      <c r="D4" s="300"/>
      <c r="E4" s="300"/>
      <c r="F4" s="300"/>
      <c r="G4" s="300"/>
    </row>
    <row r="5" ht="13.5" thickBot="1"/>
    <row r="6" spans="1:7" ht="15.75" customHeight="1" thickBot="1">
      <c r="A6" s="311" t="s">
        <v>61</v>
      </c>
      <c r="B6" s="308" t="s">
        <v>63</v>
      </c>
      <c r="C6" s="309"/>
      <c r="D6" s="309"/>
      <c r="E6" s="309"/>
      <c r="F6" s="309"/>
      <c r="G6" s="310"/>
    </row>
    <row r="7" spans="1:7" ht="15.75" customHeight="1">
      <c r="A7" s="312"/>
      <c r="B7" s="83" t="s">
        <v>69</v>
      </c>
      <c r="C7" s="301" t="s">
        <v>62</v>
      </c>
      <c r="D7" s="302"/>
      <c r="E7" s="302"/>
      <c r="F7" s="302"/>
      <c r="G7" s="303"/>
    </row>
    <row r="8" spans="1:7" ht="27" customHeight="1">
      <c r="A8" s="312"/>
      <c r="B8" s="84" t="s">
        <v>68</v>
      </c>
      <c r="C8" s="304" t="s">
        <v>1</v>
      </c>
      <c r="D8" s="305"/>
      <c r="E8" s="306" t="s">
        <v>0</v>
      </c>
      <c r="F8" s="307"/>
      <c r="G8" s="148" t="s">
        <v>67</v>
      </c>
    </row>
    <row r="9" spans="1:7" ht="48">
      <c r="A9" s="313"/>
      <c r="B9" s="85"/>
      <c r="C9" s="105" t="s">
        <v>65</v>
      </c>
      <c r="D9" s="6" t="s">
        <v>64</v>
      </c>
      <c r="E9" s="7" t="s">
        <v>66</v>
      </c>
      <c r="F9" s="8" t="s">
        <v>64</v>
      </c>
      <c r="G9" s="149" t="s">
        <v>66</v>
      </c>
    </row>
    <row r="10" spans="1:7" ht="13.5" thickBot="1">
      <c r="A10" s="9">
        <v>1</v>
      </c>
      <c r="B10" s="264">
        <v>2</v>
      </c>
      <c r="C10" s="265">
        <v>3</v>
      </c>
      <c r="D10" s="10">
        <v>4</v>
      </c>
      <c r="E10" s="11">
        <v>5</v>
      </c>
      <c r="F10" s="10">
        <v>6</v>
      </c>
      <c r="G10" s="150">
        <v>7</v>
      </c>
    </row>
    <row r="11" spans="1:7" ht="12.75">
      <c r="A11" s="287" t="s">
        <v>2</v>
      </c>
      <c r="B11" s="288"/>
      <c r="C11" s="288"/>
      <c r="D11" s="288"/>
      <c r="E11" s="288"/>
      <c r="F11" s="288"/>
      <c r="G11" s="289"/>
    </row>
    <row r="12" spans="1:7" ht="12.75">
      <c r="A12" s="320" t="s">
        <v>33</v>
      </c>
      <c r="B12" s="321">
        <f>B13+B17+B25+B31+B35+B42+B48+B29+B38+B40+B46+B23</f>
        <v>2653030</v>
      </c>
      <c r="C12" s="322">
        <f>C13+C17+C25+C31+C35+C42+C48+C29+C38+C40+C46+C23</f>
        <v>97.85</v>
      </c>
      <c r="D12" s="323">
        <f>D13+D17+D25+D31+D35+D42+D48+D29+D38+D40+D46</f>
        <v>0</v>
      </c>
      <c r="E12" s="324">
        <f>E13+E17+E25+E31+E35+E42+E48+E29+E38+E40+E46</f>
        <v>0</v>
      </c>
      <c r="F12" s="323">
        <f>F13+F17+F25+F31+F35+F42+F48+F29+F38+F40+F46</f>
        <v>0</v>
      </c>
      <c r="G12" s="325">
        <f>G13+G17+G25+G31+G35+G42+G48+G29+G38+G40+G46</f>
        <v>0</v>
      </c>
    </row>
    <row r="13" spans="1:7" ht="12.75">
      <c r="A13" s="31" t="s">
        <v>41</v>
      </c>
      <c r="B13" s="87">
        <f>SUM(B14:B16)</f>
        <v>689000</v>
      </c>
      <c r="C13" s="108">
        <f>SUM(C14:C16)</f>
        <v>10.6</v>
      </c>
      <c r="D13" s="108"/>
      <c r="E13" s="108"/>
      <c r="F13" s="108"/>
      <c r="G13" s="139"/>
    </row>
    <row r="14" spans="1:7" ht="12.75">
      <c r="A14" s="120" t="s">
        <v>89</v>
      </c>
      <c r="B14" s="172">
        <v>375000</v>
      </c>
      <c r="C14" s="173">
        <v>6</v>
      </c>
      <c r="D14" s="14"/>
      <c r="E14" s="15"/>
      <c r="F14" s="14"/>
      <c r="G14" s="155"/>
    </row>
    <row r="15" spans="1:7" ht="12.75">
      <c r="A15" s="38" t="s">
        <v>94</v>
      </c>
      <c r="B15" s="89">
        <v>174000</v>
      </c>
      <c r="C15" s="107">
        <v>2.6</v>
      </c>
      <c r="D15" s="23"/>
      <c r="E15" s="22"/>
      <c r="F15" s="23"/>
      <c r="G15" s="161"/>
    </row>
    <row r="16" spans="1:7" ht="12.75">
      <c r="A16" s="34" t="s">
        <v>95</v>
      </c>
      <c r="B16" s="174">
        <v>140000</v>
      </c>
      <c r="C16" s="175">
        <v>2</v>
      </c>
      <c r="D16" s="176"/>
      <c r="E16" s="177"/>
      <c r="F16" s="176"/>
      <c r="G16" s="178"/>
    </row>
    <row r="17" spans="1:7" ht="12.75">
      <c r="A17" s="32" t="s">
        <v>3</v>
      </c>
      <c r="B17" s="88">
        <f>SUM(B18:B22)</f>
        <v>1438630</v>
      </c>
      <c r="C17" s="106">
        <f>SUM(C18:C22)</f>
        <v>49.75</v>
      </c>
      <c r="D17" s="106"/>
      <c r="E17" s="106"/>
      <c r="F17" s="106"/>
      <c r="G17" s="151"/>
    </row>
    <row r="18" spans="1:17" ht="12.75">
      <c r="A18" s="30" t="s">
        <v>80</v>
      </c>
      <c r="B18" s="140">
        <f>38880+132000</f>
        <v>170880</v>
      </c>
      <c r="C18" s="141">
        <v>6.5</v>
      </c>
      <c r="D18" s="21"/>
      <c r="E18" s="20"/>
      <c r="F18" s="179"/>
      <c r="G18" s="180"/>
      <c r="I18" s="16"/>
      <c r="J18" s="16"/>
      <c r="K18" s="16"/>
      <c r="L18" s="16"/>
      <c r="M18" s="16"/>
      <c r="N18" s="16"/>
      <c r="O18" s="16"/>
      <c r="P18" s="16"/>
      <c r="Q18" s="16"/>
    </row>
    <row r="19" spans="1:7" ht="12.75">
      <c r="A19" s="30" t="s">
        <v>93</v>
      </c>
      <c r="B19" s="140">
        <v>10000</v>
      </c>
      <c r="C19" s="141">
        <v>2</v>
      </c>
      <c r="D19" s="21"/>
      <c r="E19" s="20"/>
      <c r="F19" s="179"/>
      <c r="G19" s="180"/>
    </row>
    <row r="20" spans="1:7" ht="12.75">
      <c r="A20" s="30" t="s">
        <v>89</v>
      </c>
      <c r="B20" s="140">
        <v>1020000</v>
      </c>
      <c r="C20" s="141">
        <v>33</v>
      </c>
      <c r="D20" s="21"/>
      <c r="E20" s="20"/>
      <c r="F20" s="179"/>
      <c r="G20" s="180"/>
    </row>
    <row r="21" spans="1:7" ht="12.75">
      <c r="A21" s="120" t="s">
        <v>94</v>
      </c>
      <c r="B21" s="140">
        <v>177750</v>
      </c>
      <c r="C21" s="141">
        <v>6.25</v>
      </c>
      <c r="D21" s="21"/>
      <c r="E21" s="20"/>
      <c r="F21" s="179"/>
      <c r="G21" s="180"/>
    </row>
    <row r="22" spans="1:7" ht="12.75">
      <c r="A22" s="122" t="s">
        <v>95</v>
      </c>
      <c r="B22" s="89">
        <v>60000</v>
      </c>
      <c r="C22" s="107">
        <v>2</v>
      </c>
      <c r="D22" s="23"/>
      <c r="E22" s="22"/>
      <c r="F22" s="181"/>
      <c r="G22" s="182"/>
    </row>
    <row r="23" spans="1:18" ht="12.75">
      <c r="A23" s="31" t="s">
        <v>129</v>
      </c>
      <c r="B23" s="87">
        <f>SUM(B24)</f>
        <v>500</v>
      </c>
      <c r="C23" s="108">
        <f>SUM(C24)</f>
        <v>1</v>
      </c>
      <c r="D23" s="12"/>
      <c r="E23" s="13"/>
      <c r="F23" s="17"/>
      <c r="G23" s="152"/>
      <c r="J23" s="16"/>
      <c r="K23" s="16"/>
      <c r="L23" s="16"/>
      <c r="M23" s="16"/>
      <c r="N23" s="16"/>
      <c r="O23" s="16"/>
      <c r="P23" s="16"/>
      <c r="Q23" s="16"/>
      <c r="R23" s="16"/>
    </row>
    <row r="24" spans="1:7" ht="12.75">
      <c r="A24" s="34" t="s">
        <v>93</v>
      </c>
      <c r="B24" s="174">
        <v>500</v>
      </c>
      <c r="C24" s="175">
        <v>1</v>
      </c>
      <c r="D24" s="176"/>
      <c r="E24" s="177"/>
      <c r="F24" s="183"/>
      <c r="G24" s="184"/>
    </row>
    <row r="25" spans="1:7" ht="12.75">
      <c r="A25" s="35" t="s">
        <v>4</v>
      </c>
      <c r="B25" s="87">
        <f>SUM(B26:B28)</f>
        <v>94500</v>
      </c>
      <c r="C25" s="108">
        <f>SUM(C26:C28)</f>
        <v>2.6</v>
      </c>
      <c r="D25" s="12"/>
      <c r="E25" s="13"/>
      <c r="F25" s="17"/>
      <c r="G25" s="152"/>
    </row>
    <row r="26" spans="1:7" ht="12.75">
      <c r="A26" s="129" t="s">
        <v>80</v>
      </c>
      <c r="B26" s="172">
        <v>72000</v>
      </c>
      <c r="C26" s="173">
        <v>1.5</v>
      </c>
      <c r="D26" s="14"/>
      <c r="E26" s="15"/>
      <c r="F26" s="19"/>
      <c r="G26" s="153"/>
    </row>
    <row r="27" spans="1:10" ht="12.75">
      <c r="A27" s="36" t="s">
        <v>89</v>
      </c>
      <c r="B27" s="140">
        <v>20000</v>
      </c>
      <c r="C27" s="141">
        <v>1</v>
      </c>
      <c r="D27" s="21"/>
      <c r="E27" s="20"/>
      <c r="F27" s="179"/>
      <c r="G27" s="180"/>
      <c r="I27" s="16"/>
      <c r="J27" s="16"/>
    </row>
    <row r="28" spans="1:15" ht="12.75">
      <c r="A28" s="74" t="s">
        <v>94</v>
      </c>
      <c r="B28" s="185">
        <v>2500</v>
      </c>
      <c r="C28" s="266">
        <v>0.1</v>
      </c>
      <c r="D28" s="18"/>
      <c r="E28" s="187"/>
      <c r="F28" s="257"/>
      <c r="G28" s="211"/>
      <c r="I28" s="16"/>
      <c r="J28" s="16"/>
      <c r="K28" s="16"/>
      <c r="L28" s="16"/>
      <c r="M28" s="16"/>
      <c r="N28" s="16"/>
      <c r="O28" s="16"/>
    </row>
    <row r="29" spans="1:7" ht="12.75">
      <c r="A29" s="35" t="s">
        <v>51</v>
      </c>
      <c r="B29" s="86">
        <f>SUM(B30)</f>
        <v>1000</v>
      </c>
      <c r="C29" s="103">
        <f>SUM(C30)</f>
        <v>0.5</v>
      </c>
      <c r="D29" s="12"/>
      <c r="E29" s="13"/>
      <c r="F29" s="17"/>
      <c r="G29" s="152"/>
    </row>
    <row r="30" spans="1:7" ht="12.75">
      <c r="A30" s="170" t="s">
        <v>80</v>
      </c>
      <c r="B30" s="268">
        <v>1000</v>
      </c>
      <c r="C30" s="190">
        <v>0.5</v>
      </c>
      <c r="D30" s="192"/>
      <c r="E30" s="193"/>
      <c r="F30" s="267"/>
      <c r="G30" s="226"/>
    </row>
    <row r="31" spans="1:7" ht="12.75">
      <c r="A31" s="35" t="s">
        <v>5</v>
      </c>
      <c r="B31" s="87">
        <f>SUM(B32:B34)</f>
        <v>64500</v>
      </c>
      <c r="C31" s="142">
        <f>SUM(C32:C34)</f>
        <v>9</v>
      </c>
      <c r="D31" s="12"/>
      <c r="E31" s="13"/>
      <c r="F31" s="17"/>
      <c r="G31" s="152"/>
    </row>
    <row r="32" spans="1:7" ht="12.75">
      <c r="A32" s="74" t="s">
        <v>80</v>
      </c>
      <c r="B32" s="185">
        <v>4000</v>
      </c>
      <c r="C32" s="215">
        <v>1</v>
      </c>
      <c r="D32" s="18"/>
      <c r="E32" s="187"/>
      <c r="F32" s="257"/>
      <c r="G32" s="211"/>
    </row>
    <row r="33" spans="1:7" ht="12.75">
      <c r="A33" s="74" t="s">
        <v>93</v>
      </c>
      <c r="B33" s="185">
        <v>25500</v>
      </c>
      <c r="C33" s="215">
        <v>1</v>
      </c>
      <c r="D33" s="18"/>
      <c r="E33" s="187"/>
      <c r="F33" s="257"/>
      <c r="G33" s="211"/>
    </row>
    <row r="34" spans="1:7" ht="12.75">
      <c r="A34" s="39" t="s">
        <v>89</v>
      </c>
      <c r="B34" s="174">
        <v>35000</v>
      </c>
      <c r="C34" s="175">
        <v>7</v>
      </c>
      <c r="D34" s="176"/>
      <c r="E34" s="177"/>
      <c r="F34" s="183"/>
      <c r="G34" s="184"/>
    </row>
    <row r="35" spans="1:7" ht="12.75">
      <c r="A35" s="28" t="s">
        <v>7</v>
      </c>
      <c r="B35" s="88">
        <f>SUM(B36:B37)</f>
        <v>36000</v>
      </c>
      <c r="C35" s="106">
        <f>SUM(C36:C37)</f>
        <v>17</v>
      </c>
      <c r="D35" s="14"/>
      <c r="E35" s="15"/>
      <c r="F35" s="19"/>
      <c r="G35" s="153"/>
    </row>
    <row r="36" spans="1:7" ht="12.75">
      <c r="A36" s="36" t="s">
        <v>89</v>
      </c>
      <c r="B36" s="140">
        <v>21000</v>
      </c>
      <c r="C36" s="141">
        <v>12</v>
      </c>
      <c r="D36" s="21"/>
      <c r="E36" s="20"/>
      <c r="F36" s="179"/>
      <c r="G36" s="180"/>
    </row>
    <row r="37" spans="1:7" ht="12.75">
      <c r="A37" s="39" t="s">
        <v>95</v>
      </c>
      <c r="B37" s="174">
        <v>15000</v>
      </c>
      <c r="C37" s="175">
        <v>5</v>
      </c>
      <c r="D37" s="176"/>
      <c r="E37" s="177"/>
      <c r="F37" s="183"/>
      <c r="G37" s="184"/>
    </row>
    <row r="38" spans="1:7" ht="12.75">
      <c r="A38" s="35" t="s">
        <v>9</v>
      </c>
      <c r="B38" s="86">
        <f>SUM(B39)</f>
        <v>2400</v>
      </c>
      <c r="C38" s="269">
        <f>SUM(C39)</f>
        <v>0.1</v>
      </c>
      <c r="D38" s="12"/>
      <c r="E38" s="13"/>
      <c r="F38" s="17"/>
      <c r="G38" s="152"/>
    </row>
    <row r="39" spans="1:7" ht="12.75">
      <c r="A39" s="170" t="s">
        <v>80</v>
      </c>
      <c r="B39" s="268">
        <v>2400</v>
      </c>
      <c r="C39" s="190">
        <v>0.1</v>
      </c>
      <c r="D39" s="192"/>
      <c r="E39" s="193"/>
      <c r="F39" s="267"/>
      <c r="G39" s="226"/>
    </row>
    <row r="40" spans="1:7" ht="12.75">
      <c r="A40" s="35" t="s">
        <v>116</v>
      </c>
      <c r="B40" s="86">
        <f>SUM(B41)</f>
        <v>2500</v>
      </c>
      <c r="C40" s="269">
        <f>SUM(C41)</f>
        <v>0.1</v>
      </c>
      <c r="D40" s="12"/>
      <c r="E40" s="13"/>
      <c r="F40" s="17"/>
      <c r="G40" s="152"/>
    </row>
    <row r="41" spans="1:7" ht="12.75">
      <c r="A41" s="170" t="s">
        <v>80</v>
      </c>
      <c r="B41" s="268">
        <v>2500</v>
      </c>
      <c r="C41" s="190">
        <v>0.1</v>
      </c>
      <c r="D41" s="192"/>
      <c r="E41" s="193"/>
      <c r="F41" s="267"/>
      <c r="G41" s="226"/>
    </row>
    <row r="42" spans="1:7" ht="12.75">
      <c r="A42" s="28" t="s">
        <v>11</v>
      </c>
      <c r="B42" s="88">
        <f>SUM(B43:B45)</f>
        <v>315000</v>
      </c>
      <c r="C42" s="108">
        <f>SUM(C43:C45)</f>
        <v>5</v>
      </c>
      <c r="D42" s="14"/>
      <c r="E42" s="15"/>
      <c r="F42" s="14"/>
      <c r="G42" s="155"/>
    </row>
    <row r="43" spans="1:7" ht="12.75">
      <c r="A43" s="129" t="s">
        <v>80</v>
      </c>
      <c r="B43" s="172">
        <v>73000</v>
      </c>
      <c r="C43" s="173">
        <v>1.5</v>
      </c>
      <c r="D43" s="14"/>
      <c r="E43" s="15"/>
      <c r="F43" s="14"/>
      <c r="G43" s="155"/>
    </row>
    <row r="44" spans="1:7" ht="12.75">
      <c r="A44" s="36" t="s">
        <v>89</v>
      </c>
      <c r="B44" s="140">
        <v>116000</v>
      </c>
      <c r="C44" s="141">
        <v>1.7</v>
      </c>
      <c r="D44" s="21"/>
      <c r="E44" s="20"/>
      <c r="F44" s="21"/>
      <c r="G44" s="157"/>
    </row>
    <row r="45" spans="1:7" ht="12.75">
      <c r="A45" s="37" t="s">
        <v>94</v>
      </c>
      <c r="B45" s="89">
        <v>126000</v>
      </c>
      <c r="C45" s="107">
        <v>1.8</v>
      </c>
      <c r="D45" s="23"/>
      <c r="E45" s="22"/>
      <c r="F45" s="18"/>
      <c r="G45" s="156"/>
    </row>
    <row r="46" spans="1:7" ht="12.75">
      <c r="A46" s="35" t="s">
        <v>38</v>
      </c>
      <c r="B46" s="86">
        <f>SUM(B47)</f>
        <v>8000</v>
      </c>
      <c r="C46" s="269">
        <f>SUM(C47)</f>
        <v>0.2</v>
      </c>
      <c r="D46" s="12"/>
      <c r="E46" s="13"/>
      <c r="F46" s="17"/>
      <c r="G46" s="152"/>
    </row>
    <row r="47" spans="1:7" ht="12.75">
      <c r="A47" s="170" t="s">
        <v>80</v>
      </c>
      <c r="B47" s="268">
        <v>8000</v>
      </c>
      <c r="C47" s="190">
        <v>0.2</v>
      </c>
      <c r="D47" s="192"/>
      <c r="E47" s="193"/>
      <c r="F47" s="267"/>
      <c r="G47" s="226"/>
    </row>
    <row r="48" spans="1:7" ht="12.75">
      <c r="A48" s="40" t="s">
        <v>13</v>
      </c>
      <c r="B48" s="88">
        <f>SUM(B49:B49)</f>
        <v>1000</v>
      </c>
      <c r="C48" s="106">
        <f>SUM(C49:C49)</f>
        <v>2</v>
      </c>
      <c r="D48" s="14"/>
      <c r="E48" s="15"/>
      <c r="F48" s="14"/>
      <c r="G48" s="155"/>
    </row>
    <row r="49" spans="1:7" ht="12.75">
      <c r="A49" s="30" t="s">
        <v>85</v>
      </c>
      <c r="B49" s="140">
        <v>1000</v>
      </c>
      <c r="C49" s="141">
        <v>2</v>
      </c>
      <c r="D49" s="21"/>
      <c r="E49" s="20"/>
      <c r="F49" s="21"/>
      <c r="G49" s="157"/>
    </row>
    <row r="50" spans="1:7" ht="12.75">
      <c r="A50" s="326" t="s">
        <v>34</v>
      </c>
      <c r="B50" s="327">
        <f>B51+B57+B59+B61+B65+B68+B70+B76+B78+B87+B92+B97+B104+B111+B114+B116+B118+B120+B123+B125+B132+B135+B137+B139+B141+B144+B150+B154+B85</f>
        <v>6940800</v>
      </c>
      <c r="C50" s="328">
        <f>C51+C57+C59+C61+C65+C68+C70+C76+C78+C87+C92+C97+C104+C111+C114+C116+C118+C120+C123+C125+C132+C135+C137+C139+C141+C144+C150+C154+C85</f>
        <v>36583.049999999996</v>
      </c>
      <c r="D50" s="329"/>
      <c r="E50" s="330"/>
      <c r="F50" s="329"/>
      <c r="G50" s="331"/>
    </row>
    <row r="51" spans="1:7" ht="12.75">
      <c r="A51" s="28" t="s">
        <v>15</v>
      </c>
      <c r="B51" s="88">
        <f>SUM(B52:B56)</f>
        <v>589000</v>
      </c>
      <c r="C51" s="108">
        <f>SUM(C52:C56)</f>
        <v>70.1</v>
      </c>
      <c r="D51" s="14"/>
      <c r="E51" s="15"/>
      <c r="F51" s="14"/>
      <c r="G51" s="155"/>
    </row>
    <row r="52" spans="1:12" ht="12.75">
      <c r="A52" s="30" t="s">
        <v>80</v>
      </c>
      <c r="B52" s="172">
        <v>10000</v>
      </c>
      <c r="C52" s="173">
        <v>1</v>
      </c>
      <c r="D52" s="14"/>
      <c r="E52" s="15"/>
      <c r="F52" s="14"/>
      <c r="G52" s="155"/>
      <c r="I52" s="16"/>
      <c r="J52" s="16"/>
      <c r="K52" s="16"/>
      <c r="L52" s="16"/>
    </row>
    <row r="53" spans="1:7" ht="12.75">
      <c r="A53" s="30" t="s">
        <v>85</v>
      </c>
      <c r="B53" s="172">
        <v>15000</v>
      </c>
      <c r="C53" s="173">
        <v>5</v>
      </c>
      <c r="D53" s="14"/>
      <c r="E53" s="15"/>
      <c r="F53" s="14"/>
      <c r="G53" s="155"/>
    </row>
    <row r="54" spans="1:7" ht="12.75">
      <c r="A54" s="30" t="s">
        <v>89</v>
      </c>
      <c r="B54" s="172">
        <v>245000</v>
      </c>
      <c r="C54" s="173">
        <v>28</v>
      </c>
      <c r="D54" s="14"/>
      <c r="E54" s="15"/>
      <c r="F54" s="14"/>
      <c r="G54" s="155"/>
    </row>
    <row r="55" spans="1:13" ht="12.75">
      <c r="A55" s="36" t="s">
        <v>94</v>
      </c>
      <c r="B55" s="172">
        <v>16000</v>
      </c>
      <c r="C55" s="173">
        <v>1.1</v>
      </c>
      <c r="D55" s="14"/>
      <c r="E55" s="15"/>
      <c r="F55" s="14"/>
      <c r="G55" s="155"/>
      <c r="I55" s="16"/>
      <c r="J55" s="16"/>
      <c r="K55" s="16"/>
      <c r="L55" s="16"/>
      <c r="M55" s="16"/>
    </row>
    <row r="56" spans="1:10" ht="12.75">
      <c r="A56" s="74" t="s">
        <v>95</v>
      </c>
      <c r="B56" s="185">
        <v>303000</v>
      </c>
      <c r="C56" s="186">
        <v>35</v>
      </c>
      <c r="D56" s="18"/>
      <c r="E56" s="187"/>
      <c r="F56" s="18"/>
      <c r="G56" s="156"/>
      <c r="I56" s="16"/>
      <c r="J56" s="16"/>
    </row>
    <row r="57" spans="1:7" ht="12.75">
      <c r="A57" s="31" t="s">
        <v>86</v>
      </c>
      <c r="B57" s="87">
        <f>SUM(B58:B58)</f>
        <v>106000</v>
      </c>
      <c r="C57" s="108">
        <f>SUM(C58:C58)</f>
        <v>48</v>
      </c>
      <c r="D57" s="12"/>
      <c r="E57" s="13"/>
      <c r="F57" s="12"/>
      <c r="G57" s="154"/>
    </row>
    <row r="58" spans="1:7" ht="12.75">
      <c r="A58" s="38" t="s">
        <v>89</v>
      </c>
      <c r="B58" s="89">
        <v>106000</v>
      </c>
      <c r="C58" s="107">
        <v>48</v>
      </c>
      <c r="D58" s="23"/>
      <c r="E58" s="22"/>
      <c r="F58" s="23"/>
      <c r="G58" s="161"/>
    </row>
    <row r="59" spans="1:7" ht="12.75">
      <c r="A59" s="35" t="s">
        <v>118</v>
      </c>
      <c r="B59" s="87">
        <f>SUM(B60)</f>
        <v>10000</v>
      </c>
      <c r="C59" s="108">
        <f>SUM(C60)</f>
        <v>5</v>
      </c>
      <c r="D59" s="12"/>
      <c r="E59" s="13"/>
      <c r="F59" s="12"/>
      <c r="G59" s="154"/>
    </row>
    <row r="60" spans="1:7" ht="12.75">
      <c r="A60" s="39" t="s">
        <v>85</v>
      </c>
      <c r="B60" s="174">
        <v>10000</v>
      </c>
      <c r="C60" s="175">
        <v>5</v>
      </c>
      <c r="D60" s="176"/>
      <c r="E60" s="177"/>
      <c r="F60" s="176"/>
      <c r="G60" s="178"/>
    </row>
    <row r="61" spans="1:7" ht="12.75">
      <c r="A61" s="32" t="s">
        <v>16</v>
      </c>
      <c r="B61" s="88">
        <f>SUM(B62:B64)</f>
        <v>111500</v>
      </c>
      <c r="C61" s="106">
        <f>SUM(C62:C64)</f>
        <v>162</v>
      </c>
      <c r="D61" s="14"/>
      <c r="E61" s="15"/>
      <c r="F61" s="14"/>
      <c r="G61" s="155"/>
    </row>
    <row r="62" spans="1:7" ht="12.75">
      <c r="A62" s="30" t="s">
        <v>80</v>
      </c>
      <c r="B62" s="140">
        <v>7500</v>
      </c>
      <c r="C62" s="141">
        <v>15</v>
      </c>
      <c r="D62" s="21"/>
      <c r="E62" s="20"/>
      <c r="F62" s="21"/>
      <c r="G62" s="157"/>
    </row>
    <row r="63" spans="1:7" ht="12.75">
      <c r="A63" s="30" t="s">
        <v>89</v>
      </c>
      <c r="B63" s="140">
        <v>71000</v>
      </c>
      <c r="C63" s="141">
        <v>105</v>
      </c>
      <c r="D63" s="21"/>
      <c r="E63" s="20"/>
      <c r="F63" s="21"/>
      <c r="G63" s="157"/>
    </row>
    <row r="64" spans="1:7" ht="12.75">
      <c r="A64" s="36" t="s">
        <v>94</v>
      </c>
      <c r="B64" s="140">
        <v>33000</v>
      </c>
      <c r="C64" s="141">
        <v>42</v>
      </c>
      <c r="D64" s="21"/>
      <c r="E64" s="20"/>
      <c r="F64" s="21"/>
      <c r="G64" s="157"/>
    </row>
    <row r="65" spans="1:7" ht="12.75">
      <c r="A65" s="31" t="s">
        <v>43</v>
      </c>
      <c r="B65" s="86">
        <f>SUM(B66:B67)</f>
        <v>23800</v>
      </c>
      <c r="C65" s="103">
        <f>SUM(C66:C67)</f>
        <v>7</v>
      </c>
      <c r="D65" s="12"/>
      <c r="E65" s="13"/>
      <c r="F65" s="12"/>
      <c r="G65" s="154"/>
    </row>
    <row r="66" spans="1:7" ht="12.75">
      <c r="A66" s="120" t="s">
        <v>85</v>
      </c>
      <c r="B66" s="172">
        <v>15000</v>
      </c>
      <c r="C66" s="173">
        <v>5</v>
      </c>
      <c r="D66" s="14"/>
      <c r="E66" s="15"/>
      <c r="F66" s="14"/>
      <c r="G66" s="155"/>
    </row>
    <row r="67" spans="1:7" ht="12.75">
      <c r="A67" s="30" t="s">
        <v>93</v>
      </c>
      <c r="B67" s="140">
        <v>8800</v>
      </c>
      <c r="C67" s="141">
        <v>2</v>
      </c>
      <c r="D67" s="21"/>
      <c r="E67" s="20"/>
      <c r="F67" s="21"/>
      <c r="G67" s="157"/>
    </row>
    <row r="68" spans="1:7" ht="12.75">
      <c r="A68" s="35" t="s">
        <v>136</v>
      </c>
      <c r="B68" s="87">
        <f>SUM(B69)</f>
        <v>4400</v>
      </c>
      <c r="C68" s="108">
        <f>SUM(C69)</f>
        <v>2</v>
      </c>
      <c r="D68" s="12"/>
      <c r="E68" s="13"/>
      <c r="F68" s="12"/>
      <c r="G68" s="154"/>
    </row>
    <row r="69" spans="1:7" ht="12.75">
      <c r="A69" s="39" t="s">
        <v>94</v>
      </c>
      <c r="B69" s="174">
        <v>4400</v>
      </c>
      <c r="C69" s="175">
        <v>2</v>
      </c>
      <c r="D69" s="176"/>
      <c r="E69" s="177"/>
      <c r="F69" s="176"/>
      <c r="G69" s="178"/>
    </row>
    <row r="70" spans="1:7" ht="12.75">
      <c r="A70" s="31" t="s">
        <v>19</v>
      </c>
      <c r="B70" s="87">
        <f>SUM(B71:B75)</f>
        <v>377000</v>
      </c>
      <c r="C70" s="108">
        <f>SUM(C71:C75)</f>
        <v>2500</v>
      </c>
      <c r="D70" s="12"/>
      <c r="E70" s="13"/>
      <c r="F70" s="12"/>
      <c r="G70" s="154"/>
    </row>
    <row r="71" spans="1:7" ht="12.75">
      <c r="A71" s="30" t="s">
        <v>80</v>
      </c>
      <c r="B71" s="140">
        <f>17000+8500+8000</f>
        <v>33500</v>
      </c>
      <c r="C71" s="141">
        <v>200</v>
      </c>
      <c r="D71" s="21"/>
      <c r="E71" s="20"/>
      <c r="F71" s="21"/>
      <c r="G71" s="157"/>
    </row>
    <row r="72" spans="1:7" ht="12.75">
      <c r="A72" s="30" t="s">
        <v>93</v>
      </c>
      <c r="B72" s="140">
        <v>25000</v>
      </c>
      <c r="C72" s="141">
        <v>200</v>
      </c>
      <c r="D72" s="21"/>
      <c r="E72" s="20"/>
      <c r="F72" s="21"/>
      <c r="G72" s="157"/>
    </row>
    <row r="73" spans="1:7" ht="12.75">
      <c r="A73" s="30" t="s">
        <v>89</v>
      </c>
      <c r="B73" s="140">
        <v>17000</v>
      </c>
      <c r="C73" s="141">
        <v>100</v>
      </c>
      <c r="D73" s="21"/>
      <c r="E73" s="20"/>
      <c r="F73" s="21"/>
      <c r="G73" s="157"/>
    </row>
    <row r="74" spans="1:7" ht="12.75">
      <c r="A74" s="36" t="s">
        <v>94</v>
      </c>
      <c r="B74" s="140">
        <v>119000</v>
      </c>
      <c r="C74" s="141">
        <v>700</v>
      </c>
      <c r="D74" s="21"/>
      <c r="E74" s="20"/>
      <c r="F74" s="21"/>
      <c r="G74" s="157"/>
    </row>
    <row r="75" spans="1:7" ht="12.75">
      <c r="A75" s="39" t="s">
        <v>95</v>
      </c>
      <c r="B75" s="174">
        <v>182500</v>
      </c>
      <c r="C75" s="175">
        <v>1300</v>
      </c>
      <c r="D75" s="176"/>
      <c r="E75" s="177"/>
      <c r="F75" s="176"/>
      <c r="G75" s="178"/>
    </row>
    <row r="76" spans="1:7" ht="12.75">
      <c r="A76" s="32" t="s">
        <v>54</v>
      </c>
      <c r="B76" s="91">
        <f>B77</f>
        <v>36000</v>
      </c>
      <c r="C76" s="110">
        <f>C77</f>
        <v>300</v>
      </c>
      <c r="D76" s="14"/>
      <c r="E76" s="15"/>
      <c r="F76" s="14"/>
      <c r="G76" s="155"/>
    </row>
    <row r="77" spans="1:7" ht="12.75">
      <c r="A77" s="38" t="s">
        <v>85</v>
      </c>
      <c r="B77" s="89">
        <v>36000</v>
      </c>
      <c r="C77" s="107">
        <v>300</v>
      </c>
      <c r="D77" s="23"/>
      <c r="E77" s="22"/>
      <c r="F77" s="23"/>
      <c r="G77" s="161"/>
    </row>
    <row r="78" spans="1:7" ht="12.75">
      <c r="A78" s="31" t="s">
        <v>18</v>
      </c>
      <c r="B78" s="87">
        <f>SUM(B79:B84)</f>
        <v>961750</v>
      </c>
      <c r="C78" s="108">
        <f>SUM(C79:C84)</f>
        <v>6605</v>
      </c>
      <c r="D78" s="12"/>
      <c r="E78" s="13"/>
      <c r="F78" s="12"/>
      <c r="G78" s="154"/>
    </row>
    <row r="79" spans="1:7" ht="12.75">
      <c r="A79" s="30" t="s">
        <v>80</v>
      </c>
      <c r="B79" s="140">
        <f>8500+17000+34000</f>
        <v>59500</v>
      </c>
      <c r="C79" s="141">
        <v>350</v>
      </c>
      <c r="D79" s="21"/>
      <c r="E79" s="20"/>
      <c r="F79" s="21"/>
      <c r="G79" s="157"/>
    </row>
    <row r="80" spans="1:7" ht="12.75">
      <c r="A80" s="30" t="s">
        <v>85</v>
      </c>
      <c r="B80" s="140">
        <v>20000</v>
      </c>
      <c r="C80" s="141">
        <v>200</v>
      </c>
      <c r="D80" s="21"/>
      <c r="E80" s="20"/>
      <c r="F80" s="21"/>
      <c r="G80" s="157"/>
    </row>
    <row r="81" spans="1:7" ht="12.75">
      <c r="A81" s="30" t="s">
        <v>93</v>
      </c>
      <c r="B81" s="140">
        <v>56000</v>
      </c>
      <c r="C81" s="141">
        <v>350</v>
      </c>
      <c r="D81" s="21"/>
      <c r="E81" s="20"/>
      <c r="F81" s="21"/>
      <c r="G81" s="157"/>
    </row>
    <row r="82" spans="1:7" ht="12.75">
      <c r="A82" s="30" t="s">
        <v>89</v>
      </c>
      <c r="B82" s="140">
        <v>543000</v>
      </c>
      <c r="C82" s="141">
        <v>3970</v>
      </c>
      <c r="D82" s="21"/>
      <c r="E82" s="20"/>
      <c r="F82" s="21"/>
      <c r="G82" s="157"/>
    </row>
    <row r="83" spans="1:7" ht="12.75">
      <c r="A83" s="36" t="s">
        <v>94</v>
      </c>
      <c r="B83" s="140">
        <v>122400</v>
      </c>
      <c r="C83" s="141">
        <v>720</v>
      </c>
      <c r="D83" s="21"/>
      <c r="E83" s="20"/>
      <c r="F83" s="21"/>
      <c r="G83" s="157"/>
    </row>
    <row r="84" spans="1:7" ht="12.75">
      <c r="A84" s="34" t="s">
        <v>95</v>
      </c>
      <c r="B84" s="174">
        <v>160850</v>
      </c>
      <c r="C84" s="175">
        <v>1015</v>
      </c>
      <c r="D84" s="176"/>
      <c r="E84" s="177"/>
      <c r="F84" s="176"/>
      <c r="G84" s="178"/>
    </row>
    <row r="85" spans="1:7" s="52" customFormat="1" ht="12.75">
      <c r="A85" s="31" t="s">
        <v>148</v>
      </c>
      <c r="B85" s="86">
        <f>SUM(B86)</f>
        <v>2000</v>
      </c>
      <c r="C85" s="108">
        <f>SUM(C86)</f>
        <v>1.5</v>
      </c>
      <c r="D85" s="29"/>
      <c r="E85" s="44"/>
      <c r="F85" s="29"/>
      <c r="G85" s="139"/>
    </row>
    <row r="86" spans="1:7" ht="12.75">
      <c r="A86" s="34" t="s">
        <v>85</v>
      </c>
      <c r="B86" s="205">
        <v>2000</v>
      </c>
      <c r="C86" s="175">
        <v>1.5</v>
      </c>
      <c r="D86" s="176"/>
      <c r="E86" s="177"/>
      <c r="F86" s="176"/>
      <c r="G86" s="178"/>
    </row>
    <row r="87" spans="1:7" ht="12.75">
      <c r="A87" s="32" t="s">
        <v>96</v>
      </c>
      <c r="B87" s="458">
        <f>SUM(B88:B91)</f>
        <v>61800</v>
      </c>
      <c r="C87" s="459">
        <f>SUM(C88:C91)</f>
        <v>300</v>
      </c>
      <c r="D87" s="14"/>
      <c r="E87" s="15"/>
      <c r="F87" s="14"/>
      <c r="G87" s="155"/>
    </row>
    <row r="88" spans="1:7" ht="12.75">
      <c r="A88" s="30" t="s">
        <v>85</v>
      </c>
      <c r="B88" s="278">
        <v>6000</v>
      </c>
      <c r="C88" s="285">
        <v>50</v>
      </c>
      <c r="D88" s="21"/>
      <c r="E88" s="20"/>
      <c r="F88" s="21"/>
      <c r="G88" s="157"/>
    </row>
    <row r="89" spans="1:7" ht="12.75">
      <c r="A89" s="122" t="s">
        <v>93</v>
      </c>
      <c r="B89" s="185">
        <v>32000</v>
      </c>
      <c r="C89" s="186">
        <v>100</v>
      </c>
      <c r="D89" s="18"/>
      <c r="E89" s="187"/>
      <c r="F89" s="18"/>
      <c r="G89" s="156"/>
    </row>
    <row r="90" spans="1:7" ht="12.75">
      <c r="A90" s="30" t="s">
        <v>89</v>
      </c>
      <c r="B90" s="89">
        <v>8500</v>
      </c>
      <c r="C90" s="107">
        <v>50</v>
      </c>
      <c r="D90" s="18"/>
      <c r="E90" s="187"/>
      <c r="F90" s="18"/>
      <c r="G90" s="156"/>
    </row>
    <row r="91" spans="1:7" ht="12.75">
      <c r="A91" s="38" t="s">
        <v>95</v>
      </c>
      <c r="B91" s="89">
        <v>15300</v>
      </c>
      <c r="C91" s="107">
        <v>100</v>
      </c>
      <c r="D91" s="23"/>
      <c r="E91" s="22"/>
      <c r="F91" s="23"/>
      <c r="G91" s="161"/>
    </row>
    <row r="92" spans="1:7" ht="12.75">
      <c r="A92" s="31" t="s">
        <v>17</v>
      </c>
      <c r="B92" s="87">
        <f>SUM(B93:B96)</f>
        <v>111500</v>
      </c>
      <c r="C92" s="108">
        <f>SUM(C93:C96)</f>
        <v>736</v>
      </c>
      <c r="D92" s="12"/>
      <c r="E92" s="13"/>
      <c r="F92" s="12"/>
      <c r="G92" s="154"/>
    </row>
    <row r="93" spans="1:7" ht="12.75">
      <c r="A93" s="120" t="s">
        <v>85</v>
      </c>
      <c r="B93" s="172">
        <v>30000</v>
      </c>
      <c r="C93" s="173">
        <v>300</v>
      </c>
      <c r="D93" s="14"/>
      <c r="E93" s="15"/>
      <c r="F93" s="14"/>
      <c r="G93" s="155"/>
    </row>
    <row r="94" spans="1:7" ht="12.75">
      <c r="A94" s="120" t="s">
        <v>93</v>
      </c>
      <c r="B94" s="172">
        <v>16000</v>
      </c>
      <c r="C94" s="173">
        <v>50</v>
      </c>
      <c r="D94" s="14"/>
      <c r="E94" s="15"/>
      <c r="F94" s="14"/>
      <c r="G94" s="155"/>
    </row>
    <row r="95" spans="1:7" ht="12.75">
      <c r="A95" s="36" t="s">
        <v>94</v>
      </c>
      <c r="B95" s="140">
        <v>59500</v>
      </c>
      <c r="C95" s="141">
        <v>350</v>
      </c>
      <c r="D95" s="21"/>
      <c r="E95" s="20"/>
      <c r="F95" s="21"/>
      <c r="G95" s="157"/>
    </row>
    <row r="96" spans="1:7" ht="12.75">
      <c r="A96" s="34" t="s">
        <v>95</v>
      </c>
      <c r="B96" s="174">
        <v>6000</v>
      </c>
      <c r="C96" s="175">
        <v>36</v>
      </c>
      <c r="D96" s="176"/>
      <c r="E96" s="177"/>
      <c r="F96" s="176"/>
      <c r="G96" s="178"/>
    </row>
    <row r="97" spans="1:7" ht="12.75">
      <c r="A97" s="32" t="s">
        <v>21</v>
      </c>
      <c r="B97" s="88">
        <f>SUM(B98:B103)</f>
        <v>2621140</v>
      </c>
      <c r="C97" s="106">
        <f>SUM(C98:C103)</f>
        <v>20162</v>
      </c>
      <c r="D97" s="14"/>
      <c r="E97" s="15"/>
      <c r="F97" s="14"/>
      <c r="G97" s="155"/>
    </row>
    <row r="98" spans="1:7" ht="12.75">
      <c r="A98" s="30" t="s">
        <v>80</v>
      </c>
      <c r="B98" s="140">
        <f>42000+51000+17000</f>
        <v>110000</v>
      </c>
      <c r="C98" s="141">
        <v>650</v>
      </c>
      <c r="D98" s="21"/>
      <c r="E98" s="20"/>
      <c r="F98" s="21"/>
      <c r="G98" s="157"/>
    </row>
    <row r="99" spans="1:7" ht="12.75">
      <c r="A99" s="30" t="s">
        <v>85</v>
      </c>
      <c r="B99" s="140">
        <v>360000</v>
      </c>
      <c r="C99" s="141">
        <v>4500</v>
      </c>
      <c r="D99" s="21"/>
      <c r="E99" s="20"/>
      <c r="F99" s="21"/>
      <c r="G99" s="157"/>
    </row>
    <row r="100" spans="1:7" ht="12.75">
      <c r="A100" s="30" t="s">
        <v>93</v>
      </c>
      <c r="B100" s="140">
        <v>380140</v>
      </c>
      <c r="C100" s="141">
        <v>2442</v>
      </c>
      <c r="D100" s="21"/>
      <c r="E100" s="20"/>
      <c r="F100" s="21"/>
      <c r="G100" s="157"/>
    </row>
    <row r="101" spans="1:7" ht="12.75">
      <c r="A101" s="30" t="s">
        <v>89</v>
      </c>
      <c r="B101" s="140">
        <v>196000</v>
      </c>
      <c r="C101" s="141">
        <v>1210</v>
      </c>
      <c r="D101" s="21"/>
      <c r="E101" s="20"/>
      <c r="F101" s="21"/>
      <c r="G101" s="157"/>
    </row>
    <row r="102" spans="1:7" ht="12.75">
      <c r="A102" s="36" t="s">
        <v>94</v>
      </c>
      <c r="B102" s="140">
        <v>59500</v>
      </c>
      <c r="C102" s="141">
        <v>350</v>
      </c>
      <c r="D102" s="21"/>
      <c r="E102" s="20"/>
      <c r="F102" s="21"/>
      <c r="G102" s="157"/>
    </row>
    <row r="103" spans="1:7" ht="12.75">
      <c r="A103" s="38" t="s">
        <v>95</v>
      </c>
      <c r="B103" s="89">
        <v>1515500</v>
      </c>
      <c r="C103" s="107">
        <v>11010</v>
      </c>
      <c r="D103" s="23"/>
      <c r="E103" s="22"/>
      <c r="F103" s="23"/>
      <c r="G103" s="161"/>
    </row>
    <row r="104" spans="1:7" ht="12.75">
      <c r="A104" s="31" t="s">
        <v>20</v>
      </c>
      <c r="B104" s="87">
        <f>SUM(B105:B110)</f>
        <v>1211560</v>
      </c>
      <c r="C104" s="108">
        <f>SUM(C105:C110)</f>
        <v>5015</v>
      </c>
      <c r="D104" s="12"/>
      <c r="E104" s="13"/>
      <c r="F104" s="12"/>
      <c r="G104" s="154"/>
    </row>
    <row r="105" spans="1:7" ht="12.75">
      <c r="A105" s="30" t="s">
        <v>80</v>
      </c>
      <c r="B105" s="140">
        <v>18700</v>
      </c>
      <c r="C105" s="141">
        <v>110</v>
      </c>
      <c r="D105" s="21"/>
      <c r="E105" s="20"/>
      <c r="F105" s="21"/>
      <c r="G105" s="157"/>
    </row>
    <row r="106" spans="1:7" ht="12.75">
      <c r="A106" s="30" t="s">
        <v>85</v>
      </c>
      <c r="B106" s="140">
        <v>12000</v>
      </c>
      <c r="C106" s="141">
        <v>100</v>
      </c>
      <c r="D106" s="21"/>
      <c r="E106" s="20"/>
      <c r="F106" s="21"/>
      <c r="G106" s="157"/>
    </row>
    <row r="107" spans="1:7" ht="12.75">
      <c r="A107" s="30" t="s">
        <v>93</v>
      </c>
      <c r="B107" s="140">
        <v>20000</v>
      </c>
      <c r="C107" s="141">
        <v>160</v>
      </c>
      <c r="D107" s="21"/>
      <c r="E107" s="20"/>
      <c r="F107" s="21"/>
      <c r="G107" s="157"/>
    </row>
    <row r="108" spans="1:7" ht="12.75">
      <c r="A108" s="30" t="s">
        <v>89</v>
      </c>
      <c r="B108" s="140">
        <v>111000</v>
      </c>
      <c r="C108" s="141">
        <v>800</v>
      </c>
      <c r="D108" s="21"/>
      <c r="E108" s="20"/>
      <c r="F108" s="21"/>
      <c r="G108" s="157"/>
    </row>
    <row r="109" spans="1:7" ht="12.75">
      <c r="A109" s="36" t="s">
        <v>94</v>
      </c>
      <c r="B109" s="140">
        <v>17000</v>
      </c>
      <c r="C109" s="141">
        <v>100</v>
      </c>
      <c r="D109" s="21"/>
      <c r="E109" s="20"/>
      <c r="F109" s="21"/>
      <c r="G109" s="157"/>
    </row>
    <row r="110" spans="1:7" ht="12.75">
      <c r="A110" s="34" t="s">
        <v>95</v>
      </c>
      <c r="B110" s="174">
        <v>1032860</v>
      </c>
      <c r="C110" s="175">
        <v>3745</v>
      </c>
      <c r="D110" s="176"/>
      <c r="E110" s="177"/>
      <c r="F110" s="176"/>
      <c r="G110" s="178"/>
    </row>
    <row r="111" spans="1:7" ht="12.75">
      <c r="A111" s="28" t="s">
        <v>22</v>
      </c>
      <c r="B111" s="88">
        <f>SUM(B112:B113)</f>
        <v>14800</v>
      </c>
      <c r="C111" s="106">
        <f>SUM(C112:C113)</f>
        <v>242</v>
      </c>
      <c r="D111" s="14"/>
      <c r="E111" s="15"/>
      <c r="F111" s="14"/>
      <c r="G111" s="155"/>
    </row>
    <row r="112" spans="1:7" ht="12.75">
      <c r="A112" s="30" t="s">
        <v>80</v>
      </c>
      <c r="B112" s="140">
        <v>1000</v>
      </c>
      <c r="C112" s="141">
        <v>10</v>
      </c>
      <c r="D112" s="21"/>
      <c r="E112" s="20"/>
      <c r="F112" s="21"/>
      <c r="G112" s="157"/>
    </row>
    <row r="113" spans="1:7" ht="12.75">
      <c r="A113" s="34" t="s">
        <v>89</v>
      </c>
      <c r="B113" s="174">
        <v>13800</v>
      </c>
      <c r="C113" s="175">
        <v>232</v>
      </c>
      <c r="D113" s="176"/>
      <c r="E113" s="177"/>
      <c r="F113" s="176"/>
      <c r="G113" s="178"/>
    </row>
    <row r="114" spans="1:7" ht="12.75">
      <c r="A114" s="32" t="s">
        <v>23</v>
      </c>
      <c r="B114" s="88">
        <f>SUM(B115:B115)</f>
        <v>2000</v>
      </c>
      <c r="C114" s="106">
        <f>SUM(C115:C115)</f>
        <v>10</v>
      </c>
      <c r="D114" s="14"/>
      <c r="E114" s="15"/>
      <c r="F114" s="14"/>
      <c r="G114" s="155"/>
    </row>
    <row r="115" spans="1:7" ht="12.75">
      <c r="A115" s="34" t="s">
        <v>95</v>
      </c>
      <c r="B115" s="174">
        <v>2000</v>
      </c>
      <c r="C115" s="175">
        <v>10</v>
      </c>
      <c r="D115" s="176"/>
      <c r="E115" s="177"/>
      <c r="F115" s="176"/>
      <c r="G115" s="178"/>
    </row>
    <row r="116" spans="1:7" ht="12.75">
      <c r="A116" s="260" t="s">
        <v>119</v>
      </c>
      <c r="B116" s="87">
        <f>SUM(B117)</f>
        <v>5900</v>
      </c>
      <c r="C116" s="261">
        <f>SUM(C117)</f>
        <v>0.5</v>
      </c>
      <c r="D116" s="258"/>
      <c r="E116" s="258"/>
      <c r="F116" s="258"/>
      <c r="G116" s="259"/>
    </row>
    <row r="117" spans="1:7" ht="12.75">
      <c r="A117" s="169" t="s">
        <v>94</v>
      </c>
      <c r="B117" s="174">
        <v>5900</v>
      </c>
      <c r="C117" s="188">
        <v>0.5</v>
      </c>
      <c r="D117" s="188"/>
      <c r="E117" s="188"/>
      <c r="F117" s="188"/>
      <c r="G117" s="189"/>
    </row>
    <row r="118" spans="1:7" ht="12.75">
      <c r="A118" s="260" t="s">
        <v>120</v>
      </c>
      <c r="B118" s="87">
        <f>SUM(B119)</f>
        <v>3000</v>
      </c>
      <c r="C118" s="261">
        <f>SUM(C119)</f>
        <v>0.2</v>
      </c>
      <c r="D118" s="258"/>
      <c r="E118" s="258"/>
      <c r="F118" s="258"/>
      <c r="G118" s="259"/>
    </row>
    <row r="119" spans="1:7" ht="12.75">
      <c r="A119" s="169" t="s">
        <v>94</v>
      </c>
      <c r="B119" s="174">
        <v>3000</v>
      </c>
      <c r="C119" s="188">
        <v>0.2</v>
      </c>
      <c r="D119" s="188"/>
      <c r="E119" s="188"/>
      <c r="F119" s="188"/>
      <c r="G119" s="189"/>
    </row>
    <row r="120" spans="1:7" ht="12.75">
      <c r="A120" s="35" t="s">
        <v>25</v>
      </c>
      <c r="B120" s="87">
        <f>SUM(B121:B122)</f>
        <v>3500</v>
      </c>
      <c r="C120" s="108">
        <f>SUM(C121:C122)</f>
        <v>1.85</v>
      </c>
      <c r="D120" s="12"/>
      <c r="E120" s="13"/>
      <c r="F120" s="12"/>
      <c r="G120" s="154"/>
    </row>
    <row r="121" spans="1:7" ht="12.75">
      <c r="A121" s="36" t="s">
        <v>89</v>
      </c>
      <c r="B121" s="140">
        <v>1000</v>
      </c>
      <c r="C121" s="141">
        <v>0.85</v>
      </c>
      <c r="D121" s="21"/>
      <c r="E121" s="20"/>
      <c r="F121" s="21"/>
      <c r="G121" s="157"/>
    </row>
    <row r="122" spans="1:7" ht="12.75">
      <c r="A122" s="34" t="s">
        <v>94</v>
      </c>
      <c r="B122" s="174">
        <v>2500</v>
      </c>
      <c r="C122" s="175">
        <v>1</v>
      </c>
      <c r="D122" s="176"/>
      <c r="E122" s="177"/>
      <c r="F122" s="176"/>
      <c r="G122" s="178"/>
    </row>
    <row r="123" spans="1:7" ht="12.75">
      <c r="A123" s="28" t="s">
        <v>91</v>
      </c>
      <c r="B123" s="145">
        <f>B124</f>
        <v>1200</v>
      </c>
      <c r="C123" s="103">
        <f>C124</f>
        <v>0.8</v>
      </c>
      <c r="D123" s="14"/>
      <c r="E123" s="15"/>
      <c r="F123" s="14"/>
      <c r="G123" s="155"/>
    </row>
    <row r="124" spans="1:7" ht="12.75">
      <c r="A124" s="37" t="s">
        <v>89</v>
      </c>
      <c r="B124" s="89">
        <v>1200</v>
      </c>
      <c r="C124" s="107">
        <v>0.8</v>
      </c>
      <c r="D124" s="23"/>
      <c r="E124" s="22"/>
      <c r="F124" s="23"/>
      <c r="G124" s="161"/>
    </row>
    <row r="125" spans="1:7" ht="12.75">
      <c r="A125" s="35" t="s">
        <v>24</v>
      </c>
      <c r="B125" s="87">
        <f>SUM(B126:B131)</f>
        <v>281900</v>
      </c>
      <c r="C125" s="108">
        <f>SUM(C126:C131)</f>
        <v>213.3</v>
      </c>
      <c r="D125" s="12"/>
      <c r="E125" s="13"/>
      <c r="F125" s="12"/>
      <c r="G125" s="154"/>
    </row>
    <row r="126" spans="1:7" ht="12.75">
      <c r="A126" s="36" t="s">
        <v>80</v>
      </c>
      <c r="B126" s="140">
        <v>500</v>
      </c>
      <c r="C126" s="141">
        <v>1</v>
      </c>
      <c r="D126" s="21"/>
      <c r="E126" s="20"/>
      <c r="F126" s="21"/>
      <c r="G126" s="157"/>
    </row>
    <row r="127" spans="1:7" ht="12.75">
      <c r="A127" s="30" t="s">
        <v>85</v>
      </c>
      <c r="B127" s="140">
        <v>43000</v>
      </c>
      <c r="C127" s="141">
        <v>43.5</v>
      </c>
      <c r="D127" s="21"/>
      <c r="E127" s="20"/>
      <c r="F127" s="21"/>
      <c r="G127" s="157"/>
    </row>
    <row r="128" spans="1:7" ht="12.75">
      <c r="A128" s="30" t="s">
        <v>93</v>
      </c>
      <c r="B128" s="140">
        <v>46000</v>
      </c>
      <c r="C128" s="141">
        <v>20</v>
      </c>
      <c r="D128" s="21"/>
      <c r="E128" s="20"/>
      <c r="F128" s="21"/>
      <c r="G128" s="157"/>
    </row>
    <row r="129" spans="1:7" ht="12.75">
      <c r="A129" s="30" t="s">
        <v>89</v>
      </c>
      <c r="B129" s="140">
        <v>1900</v>
      </c>
      <c r="C129" s="141">
        <v>1.3</v>
      </c>
      <c r="D129" s="21"/>
      <c r="E129" s="20"/>
      <c r="F129" s="21"/>
      <c r="G129" s="157"/>
    </row>
    <row r="130" spans="1:7" ht="12.75">
      <c r="A130" s="30" t="s">
        <v>94</v>
      </c>
      <c r="B130" s="140">
        <v>32000</v>
      </c>
      <c r="C130" s="141">
        <v>16</v>
      </c>
      <c r="D130" s="21"/>
      <c r="E130" s="20"/>
      <c r="F130" s="21"/>
      <c r="G130" s="157"/>
    </row>
    <row r="131" spans="1:7" ht="12.75">
      <c r="A131" s="34" t="s">
        <v>95</v>
      </c>
      <c r="B131" s="174">
        <v>158500</v>
      </c>
      <c r="C131" s="175">
        <v>131.5</v>
      </c>
      <c r="D131" s="176"/>
      <c r="E131" s="177"/>
      <c r="F131" s="176"/>
      <c r="G131" s="178"/>
    </row>
    <row r="132" spans="1:7" s="52" customFormat="1" ht="12.75">
      <c r="A132" s="31" t="s">
        <v>102</v>
      </c>
      <c r="B132" s="87">
        <f>SUM(B133:B134)</f>
        <v>5750</v>
      </c>
      <c r="C132" s="108">
        <f>SUM(C133:C134)</f>
        <v>0.7</v>
      </c>
      <c r="D132" s="29"/>
      <c r="E132" s="44"/>
      <c r="F132" s="29"/>
      <c r="G132" s="139"/>
    </row>
    <row r="133" spans="1:7" ht="12.75">
      <c r="A133" s="122" t="s">
        <v>80</v>
      </c>
      <c r="B133" s="185">
        <v>1600</v>
      </c>
      <c r="C133" s="186">
        <v>0.2</v>
      </c>
      <c r="D133" s="18"/>
      <c r="E133" s="187"/>
      <c r="F133" s="18"/>
      <c r="G133" s="156"/>
    </row>
    <row r="134" spans="1:7" ht="12.75">
      <c r="A134" s="34" t="s">
        <v>94</v>
      </c>
      <c r="B134" s="174">
        <v>4150</v>
      </c>
      <c r="C134" s="175">
        <v>0.5</v>
      </c>
      <c r="D134" s="176"/>
      <c r="E134" s="177"/>
      <c r="F134" s="176"/>
      <c r="G134" s="178"/>
    </row>
    <row r="135" spans="1:7" ht="12.75">
      <c r="A135" s="28" t="s">
        <v>121</v>
      </c>
      <c r="B135" s="88">
        <f>SUM(B136:B136)</f>
        <v>10000</v>
      </c>
      <c r="C135" s="106">
        <f>SUM(C136:C136)</f>
        <v>1</v>
      </c>
      <c r="D135" s="14"/>
      <c r="E135" s="15"/>
      <c r="F135" s="14"/>
      <c r="G135" s="155"/>
    </row>
    <row r="136" spans="1:7" ht="12.75">
      <c r="A136" s="286" t="s">
        <v>94</v>
      </c>
      <c r="B136" s="174">
        <v>10000</v>
      </c>
      <c r="C136" s="175">
        <v>1</v>
      </c>
      <c r="D136" s="176"/>
      <c r="E136" s="177"/>
      <c r="F136" s="176"/>
      <c r="G136" s="178"/>
    </row>
    <row r="137" spans="1:7" ht="12.75">
      <c r="A137" s="32" t="s">
        <v>146</v>
      </c>
      <c r="B137" s="145">
        <f>SUM(B138)</f>
        <v>1000</v>
      </c>
      <c r="C137" s="103">
        <f>SUM(C138)</f>
        <v>30</v>
      </c>
      <c r="D137" s="14"/>
      <c r="E137" s="15"/>
      <c r="F137" s="14"/>
      <c r="G137" s="155"/>
    </row>
    <row r="138" spans="1:7" ht="12.75">
      <c r="A138" s="120" t="s">
        <v>85</v>
      </c>
      <c r="B138" s="172">
        <v>1000</v>
      </c>
      <c r="C138" s="173">
        <v>30</v>
      </c>
      <c r="D138" s="14"/>
      <c r="E138" s="15"/>
      <c r="F138" s="14"/>
      <c r="G138" s="155"/>
    </row>
    <row r="139" spans="1:7" ht="12.75">
      <c r="A139" s="35" t="s">
        <v>26</v>
      </c>
      <c r="B139" s="87">
        <f>SUM(B140:B140)</f>
        <v>1500</v>
      </c>
      <c r="C139" s="108">
        <f>SUM(C140:C140)</f>
        <v>0.1</v>
      </c>
      <c r="D139" s="12"/>
      <c r="E139" s="13"/>
      <c r="F139" s="12"/>
      <c r="G139" s="154"/>
    </row>
    <row r="140" spans="1:7" ht="12.75">
      <c r="A140" s="34" t="s">
        <v>94</v>
      </c>
      <c r="B140" s="174">
        <v>1500</v>
      </c>
      <c r="C140" s="175">
        <v>0.1</v>
      </c>
      <c r="D140" s="176"/>
      <c r="E140" s="177"/>
      <c r="F140" s="176"/>
      <c r="G140" s="178"/>
    </row>
    <row r="141" spans="1:7" ht="12.75">
      <c r="A141" s="35" t="s">
        <v>44</v>
      </c>
      <c r="B141" s="87">
        <f>SUM(B142:B143)</f>
        <v>16000</v>
      </c>
      <c r="C141" s="142">
        <f>SUM(C142:C143)</f>
        <v>7</v>
      </c>
      <c r="D141" s="12"/>
      <c r="E141" s="13"/>
      <c r="F141" s="12"/>
      <c r="G141" s="154"/>
    </row>
    <row r="142" spans="1:7" ht="12.75">
      <c r="A142" s="38" t="s">
        <v>94</v>
      </c>
      <c r="B142" s="89">
        <v>10000</v>
      </c>
      <c r="C142" s="107">
        <v>4</v>
      </c>
      <c r="D142" s="23"/>
      <c r="E142" s="22"/>
      <c r="F142" s="23"/>
      <c r="G142" s="161"/>
    </row>
    <row r="143" spans="1:7" ht="12.75">
      <c r="A143" s="169" t="s">
        <v>95</v>
      </c>
      <c r="B143" s="262">
        <v>6000</v>
      </c>
      <c r="C143" s="188">
        <v>3</v>
      </c>
      <c r="D143" s="188"/>
      <c r="E143" s="188"/>
      <c r="F143" s="188"/>
      <c r="G143" s="189"/>
    </row>
    <row r="144" spans="1:7" ht="12.75">
      <c r="A144" s="35" t="s">
        <v>28</v>
      </c>
      <c r="B144" s="87">
        <f>SUM(B145:B149)</f>
        <v>157000</v>
      </c>
      <c r="C144" s="108">
        <f>SUM(C145:C149)</f>
        <v>60</v>
      </c>
      <c r="D144" s="12"/>
      <c r="E144" s="13"/>
      <c r="F144" s="12"/>
      <c r="G144" s="154"/>
    </row>
    <row r="145" spans="1:7" ht="12.75">
      <c r="A145" s="36" t="s">
        <v>80</v>
      </c>
      <c r="B145" s="140">
        <f>15000+1000</f>
        <v>16000</v>
      </c>
      <c r="C145" s="141">
        <v>6</v>
      </c>
      <c r="D145" s="21"/>
      <c r="E145" s="20"/>
      <c r="F145" s="21"/>
      <c r="G145" s="157"/>
    </row>
    <row r="146" spans="1:7" ht="12.75">
      <c r="A146" s="36" t="s">
        <v>85</v>
      </c>
      <c r="B146" s="140">
        <v>9000</v>
      </c>
      <c r="C146" s="141">
        <v>7</v>
      </c>
      <c r="D146" s="21"/>
      <c r="E146" s="20"/>
      <c r="F146" s="21"/>
      <c r="G146" s="157"/>
    </row>
    <row r="147" spans="1:7" ht="12.75">
      <c r="A147" s="30" t="s">
        <v>93</v>
      </c>
      <c r="B147" s="140">
        <v>30000</v>
      </c>
      <c r="C147" s="141">
        <v>13</v>
      </c>
      <c r="D147" s="21"/>
      <c r="E147" s="20"/>
      <c r="F147" s="21"/>
      <c r="G147" s="157"/>
    </row>
    <row r="148" spans="1:7" ht="12.75">
      <c r="A148" s="30" t="s">
        <v>89</v>
      </c>
      <c r="B148" s="140">
        <v>81000</v>
      </c>
      <c r="C148" s="141">
        <v>27</v>
      </c>
      <c r="D148" s="21"/>
      <c r="E148" s="20"/>
      <c r="F148" s="21"/>
      <c r="G148" s="157"/>
    </row>
    <row r="149" spans="1:7" ht="12.75">
      <c r="A149" s="34" t="s">
        <v>95</v>
      </c>
      <c r="B149" s="174">
        <v>21000</v>
      </c>
      <c r="C149" s="175">
        <v>7</v>
      </c>
      <c r="D149" s="176"/>
      <c r="E149" s="177"/>
      <c r="F149" s="176"/>
      <c r="G149" s="178"/>
    </row>
    <row r="150" spans="1:7" ht="12.75">
      <c r="A150" s="28" t="s">
        <v>29</v>
      </c>
      <c r="B150" s="88">
        <f>SUM(B151:B153)</f>
        <v>39800</v>
      </c>
      <c r="C150" s="106">
        <f>SUM(C151:C153)</f>
        <v>12</v>
      </c>
      <c r="D150" s="14"/>
      <c r="E150" s="15"/>
      <c r="F150" s="14"/>
      <c r="G150" s="155"/>
    </row>
    <row r="151" spans="1:7" ht="12.75">
      <c r="A151" s="36" t="s">
        <v>85</v>
      </c>
      <c r="B151" s="140">
        <v>2000</v>
      </c>
      <c r="C151" s="141">
        <v>3</v>
      </c>
      <c r="D151" s="21"/>
      <c r="E151" s="20"/>
      <c r="F151" s="21"/>
      <c r="G151" s="157"/>
    </row>
    <row r="152" spans="1:7" ht="12.75">
      <c r="A152" s="74" t="s">
        <v>93</v>
      </c>
      <c r="B152" s="185">
        <v>29400</v>
      </c>
      <c r="C152" s="186">
        <v>7</v>
      </c>
      <c r="D152" s="18"/>
      <c r="E152" s="187"/>
      <c r="F152" s="18"/>
      <c r="G152" s="156"/>
    </row>
    <row r="153" spans="1:7" ht="12.75">
      <c r="A153" s="39" t="s">
        <v>89</v>
      </c>
      <c r="B153" s="174">
        <v>8400</v>
      </c>
      <c r="C153" s="175">
        <v>2</v>
      </c>
      <c r="D153" s="176"/>
      <c r="E153" s="177"/>
      <c r="F153" s="176"/>
      <c r="G153" s="178"/>
    </row>
    <row r="154" spans="1:8" ht="12.75">
      <c r="A154" s="40" t="s">
        <v>30</v>
      </c>
      <c r="B154" s="145">
        <f>SUM(B155:B156)</f>
        <v>170000</v>
      </c>
      <c r="C154" s="103">
        <f>SUM(C155:C156)</f>
        <v>90</v>
      </c>
      <c r="D154" s="14"/>
      <c r="E154" s="15"/>
      <c r="F154" s="14"/>
      <c r="G154" s="155"/>
      <c r="H154" s="1"/>
    </row>
    <row r="155" spans="1:8" ht="12.75">
      <c r="A155" s="25" t="s">
        <v>93</v>
      </c>
      <c r="B155" s="140">
        <v>100000</v>
      </c>
      <c r="C155" s="141">
        <v>70</v>
      </c>
      <c r="D155" s="21"/>
      <c r="E155" s="20"/>
      <c r="F155" s="21"/>
      <c r="G155" s="157"/>
      <c r="H155" s="1"/>
    </row>
    <row r="156" spans="1:8" ht="12.75">
      <c r="A156" s="36" t="s">
        <v>85</v>
      </c>
      <c r="B156" s="174">
        <v>70000</v>
      </c>
      <c r="C156" s="175">
        <v>20</v>
      </c>
      <c r="D156" s="176"/>
      <c r="E156" s="177"/>
      <c r="F156" s="176"/>
      <c r="G156" s="178"/>
      <c r="H156" s="1"/>
    </row>
    <row r="157" spans="1:7" ht="12.75">
      <c r="A157" s="332" t="s">
        <v>35</v>
      </c>
      <c r="B157" s="333">
        <f>B160+B166+B162+B164+B158</f>
        <v>36120</v>
      </c>
      <c r="C157" s="334">
        <f>C160+C166+C162+C164+C158</f>
        <v>5.3</v>
      </c>
      <c r="D157" s="335"/>
      <c r="E157" s="336"/>
      <c r="F157" s="335"/>
      <c r="G157" s="337"/>
    </row>
    <row r="158" spans="1:7" ht="12.75">
      <c r="A158" s="35" t="s">
        <v>150</v>
      </c>
      <c r="B158" s="87">
        <f>SUM(B159)</f>
        <v>20000</v>
      </c>
      <c r="C158" s="108">
        <f>SUM(C159)</f>
        <v>2</v>
      </c>
      <c r="D158" s="29"/>
      <c r="E158" s="44"/>
      <c r="F158" s="29"/>
      <c r="G158" s="139"/>
    </row>
    <row r="159" spans="1:7" ht="12.75">
      <c r="A159" s="39" t="s">
        <v>89</v>
      </c>
      <c r="B159" s="174">
        <v>20000</v>
      </c>
      <c r="C159" s="175">
        <v>2</v>
      </c>
      <c r="D159" s="176"/>
      <c r="E159" s="177"/>
      <c r="F159" s="176"/>
      <c r="G159" s="178"/>
    </row>
    <row r="160" spans="1:7" ht="12.75">
      <c r="A160" s="28" t="s">
        <v>40</v>
      </c>
      <c r="B160" s="88">
        <f>SUM(B161)</f>
        <v>2160</v>
      </c>
      <c r="C160" s="106">
        <f>SUM(C161)</f>
        <v>0.05</v>
      </c>
      <c r="D160" s="14"/>
      <c r="E160" s="15"/>
      <c r="F160" s="14"/>
      <c r="G160" s="155"/>
    </row>
    <row r="161" spans="1:7" ht="12.75">
      <c r="A161" s="38" t="s">
        <v>94</v>
      </c>
      <c r="B161" s="185">
        <v>2160</v>
      </c>
      <c r="C161" s="186">
        <v>0.05</v>
      </c>
      <c r="D161" s="18"/>
      <c r="E161" s="187"/>
      <c r="F161" s="18"/>
      <c r="G161" s="156"/>
    </row>
    <row r="162" spans="1:7" ht="12.75">
      <c r="A162" s="35" t="s">
        <v>122</v>
      </c>
      <c r="B162" s="87">
        <f>SUM(B163)</f>
        <v>200</v>
      </c>
      <c r="C162" s="108">
        <f>SUM(C163)</f>
        <v>1</v>
      </c>
      <c r="D162" s="12"/>
      <c r="E162" s="13"/>
      <c r="F162" s="12"/>
      <c r="G162" s="154"/>
    </row>
    <row r="163" spans="1:7" ht="12.75">
      <c r="A163" s="34" t="s">
        <v>94</v>
      </c>
      <c r="B163" s="191">
        <v>200</v>
      </c>
      <c r="C163" s="190">
        <v>1</v>
      </c>
      <c r="D163" s="192"/>
      <c r="E163" s="193"/>
      <c r="F163" s="192"/>
      <c r="G163" s="194"/>
    </row>
    <row r="164" spans="1:7" s="52" customFormat="1" ht="12.75">
      <c r="A164" s="31" t="s">
        <v>149</v>
      </c>
      <c r="B164" s="87">
        <f>SUM(B165)</f>
        <v>2000</v>
      </c>
      <c r="C164" s="108">
        <f>SUM(C165)</f>
        <v>1</v>
      </c>
      <c r="D164" s="29"/>
      <c r="E164" s="44"/>
      <c r="F164" s="29"/>
      <c r="G164" s="139"/>
    </row>
    <row r="165" spans="1:7" ht="12.75">
      <c r="A165" s="34" t="s">
        <v>85</v>
      </c>
      <c r="B165" s="174">
        <v>2000</v>
      </c>
      <c r="C165" s="175">
        <v>1</v>
      </c>
      <c r="D165" s="176"/>
      <c r="E165" s="177"/>
      <c r="F165" s="176"/>
      <c r="G165" s="178"/>
    </row>
    <row r="166" spans="1:7" ht="12.75">
      <c r="A166" s="43" t="s">
        <v>31</v>
      </c>
      <c r="B166" s="87">
        <f>SUM(B167:B168)</f>
        <v>11760</v>
      </c>
      <c r="C166" s="108">
        <f>SUM(C167:C168)</f>
        <v>1.25</v>
      </c>
      <c r="D166" s="12"/>
      <c r="E166" s="13"/>
      <c r="F166" s="12"/>
      <c r="G166" s="139"/>
    </row>
    <row r="167" spans="1:7" ht="12.75">
      <c r="A167" s="74" t="s">
        <v>85</v>
      </c>
      <c r="B167" s="185">
        <v>1000</v>
      </c>
      <c r="C167" s="186">
        <v>1</v>
      </c>
      <c r="D167" s="18"/>
      <c r="E167" s="187"/>
      <c r="F167" s="18"/>
      <c r="G167" s="156"/>
    </row>
    <row r="168" spans="1:7" ht="13.5" thickBot="1">
      <c r="A168" s="38" t="s">
        <v>94</v>
      </c>
      <c r="B168" s="89">
        <v>10760</v>
      </c>
      <c r="C168" s="107">
        <v>0.25</v>
      </c>
      <c r="D168" s="23"/>
      <c r="E168" s="22"/>
      <c r="F168" s="23"/>
      <c r="G168" s="161"/>
    </row>
    <row r="169" spans="1:8" ht="13.5" thickBot="1">
      <c r="A169" s="338" t="s">
        <v>14</v>
      </c>
      <c r="B169" s="339">
        <f>B157+B50+B12</f>
        <v>9629950</v>
      </c>
      <c r="C169" s="340">
        <f aca="true" t="shared" si="0" ref="B169:G169">C157+C50+C12</f>
        <v>36686.2</v>
      </c>
      <c r="D169" s="339">
        <f t="shared" si="0"/>
        <v>0</v>
      </c>
      <c r="E169" s="339">
        <f t="shared" si="0"/>
        <v>0</v>
      </c>
      <c r="F169" s="339">
        <f t="shared" si="0"/>
        <v>0</v>
      </c>
      <c r="G169" s="341">
        <f t="shared" si="0"/>
        <v>0</v>
      </c>
      <c r="H169" s="27"/>
    </row>
    <row r="170" spans="1:7" ht="12.75">
      <c r="A170" s="287" t="s">
        <v>32</v>
      </c>
      <c r="B170" s="288"/>
      <c r="C170" s="288"/>
      <c r="D170" s="288"/>
      <c r="E170" s="288"/>
      <c r="F170" s="288"/>
      <c r="G170" s="289"/>
    </row>
    <row r="171" spans="1:7" ht="12.75">
      <c r="A171" s="342" t="s">
        <v>34</v>
      </c>
      <c r="B171" s="343">
        <f>B172+B174+B177+B180+B182+B185+B189+B191+B194+B196+B201+B203+B205+B207+B209+B213</f>
        <v>662402</v>
      </c>
      <c r="C171" s="344">
        <f aca="true" t="shared" si="1" ref="B171:G171">C172+C174+C177+C180+C182+C185+C189+C191+C194+C196+C201+C203+C205+C207+C209+C213</f>
        <v>0</v>
      </c>
      <c r="D171" s="345">
        <f t="shared" si="1"/>
        <v>0</v>
      </c>
      <c r="E171" s="346">
        <f t="shared" si="1"/>
        <v>0</v>
      </c>
      <c r="F171" s="345">
        <f t="shared" si="1"/>
        <v>0</v>
      </c>
      <c r="G171" s="331">
        <f t="shared" si="1"/>
        <v>772200</v>
      </c>
    </row>
    <row r="172" spans="1:7" ht="12.75">
      <c r="A172" s="32" t="s">
        <v>124</v>
      </c>
      <c r="B172" s="88">
        <f>SUM(B173:B173)</f>
        <v>10000</v>
      </c>
      <c r="C172" s="106"/>
      <c r="D172" s="33"/>
      <c r="E172" s="45"/>
      <c r="F172" s="33"/>
      <c r="G172" s="151">
        <f>SUM(G173:G173)</f>
        <v>10000</v>
      </c>
    </row>
    <row r="173" spans="1:20" ht="12.75">
      <c r="A173" s="120" t="s">
        <v>80</v>
      </c>
      <c r="B173" s="172">
        <v>10000</v>
      </c>
      <c r="C173" s="173"/>
      <c r="D173" s="14"/>
      <c r="E173" s="15"/>
      <c r="F173" s="14"/>
      <c r="G173" s="155">
        <v>10000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8" ht="12.75">
      <c r="A174" s="31" t="s">
        <v>81</v>
      </c>
      <c r="B174" s="87">
        <f>SUM(B175:B176)</f>
        <v>34000</v>
      </c>
      <c r="C174" s="109"/>
      <c r="D174" s="12"/>
      <c r="E174" s="13"/>
      <c r="F174" s="12"/>
      <c r="G174" s="139">
        <f>SUM(G175:G176)</f>
        <v>39000</v>
      </c>
      <c r="H174" s="46"/>
    </row>
    <row r="175" spans="1:8" ht="12.75">
      <c r="A175" s="120" t="s">
        <v>80</v>
      </c>
      <c r="B175" s="172">
        <v>22000</v>
      </c>
      <c r="C175" s="173"/>
      <c r="D175" s="14"/>
      <c r="E175" s="15"/>
      <c r="F175" s="14"/>
      <c r="G175" s="155">
        <v>22000</v>
      </c>
      <c r="H175" s="46"/>
    </row>
    <row r="176" spans="1:19" ht="12.75">
      <c r="A176" s="34" t="s">
        <v>85</v>
      </c>
      <c r="B176" s="174">
        <v>12000</v>
      </c>
      <c r="C176" s="175"/>
      <c r="D176" s="176"/>
      <c r="E176" s="177"/>
      <c r="F176" s="176"/>
      <c r="G176" s="178">
        <v>17000</v>
      </c>
      <c r="H176" s="46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8" ht="12.75">
      <c r="A177" s="32" t="s">
        <v>82</v>
      </c>
      <c r="B177" s="88">
        <f>SUM(B178:B179)</f>
        <v>85000</v>
      </c>
      <c r="C177" s="106"/>
      <c r="D177" s="33"/>
      <c r="E177" s="45"/>
      <c r="F177" s="33"/>
      <c r="G177" s="151">
        <f>SUM(G178:G179)</f>
        <v>90000</v>
      </c>
      <c r="H177" s="46"/>
    </row>
    <row r="178" spans="1:8" ht="12.75">
      <c r="A178" s="120" t="s">
        <v>80</v>
      </c>
      <c r="B178" s="172">
        <v>65000</v>
      </c>
      <c r="C178" s="173"/>
      <c r="D178" s="14"/>
      <c r="E178" s="15"/>
      <c r="F178" s="14"/>
      <c r="G178" s="155">
        <v>65000</v>
      </c>
      <c r="H178" s="46"/>
    </row>
    <row r="179" spans="1:8" ht="12.75">
      <c r="A179" s="120" t="s">
        <v>85</v>
      </c>
      <c r="B179" s="172">
        <v>20000</v>
      </c>
      <c r="C179" s="173"/>
      <c r="D179" s="14"/>
      <c r="E179" s="15"/>
      <c r="F179" s="14"/>
      <c r="G179" s="155">
        <v>25000</v>
      </c>
      <c r="H179" s="46"/>
    </row>
    <row r="180" spans="1:8" ht="12.75">
      <c r="A180" s="31" t="s">
        <v>100</v>
      </c>
      <c r="B180" s="87">
        <f>B181</f>
        <v>1160</v>
      </c>
      <c r="C180" s="108"/>
      <c r="D180" s="29"/>
      <c r="E180" s="44"/>
      <c r="F180" s="29"/>
      <c r="G180" s="139">
        <f>G181</f>
        <v>1800</v>
      </c>
      <c r="H180" s="46"/>
    </row>
    <row r="181" spans="1:8" ht="12.75">
      <c r="A181" s="34" t="s">
        <v>94</v>
      </c>
      <c r="B181" s="174">
        <v>1160</v>
      </c>
      <c r="C181" s="175"/>
      <c r="D181" s="176"/>
      <c r="E181" s="177"/>
      <c r="F181" s="176"/>
      <c r="G181" s="178">
        <v>1800</v>
      </c>
      <c r="H181" s="46"/>
    </row>
    <row r="182" spans="1:8" ht="12.75">
      <c r="A182" s="32" t="s">
        <v>83</v>
      </c>
      <c r="B182" s="88">
        <f>SUM(B183:B184)</f>
        <v>20500</v>
      </c>
      <c r="C182" s="106"/>
      <c r="D182" s="33"/>
      <c r="E182" s="45"/>
      <c r="F182" s="33"/>
      <c r="G182" s="151">
        <f>SUM(G183:G184)</f>
        <v>25700</v>
      </c>
      <c r="H182" s="46"/>
    </row>
    <row r="183" spans="1:8" ht="12.75">
      <c r="A183" s="30" t="s">
        <v>85</v>
      </c>
      <c r="B183" s="140">
        <v>20000</v>
      </c>
      <c r="C183" s="141"/>
      <c r="D183" s="21"/>
      <c r="E183" s="20"/>
      <c r="F183" s="21"/>
      <c r="G183" s="157">
        <v>25000</v>
      </c>
      <c r="H183" s="46"/>
    </row>
    <row r="184" spans="1:8" ht="12.75">
      <c r="A184" s="34" t="s">
        <v>94</v>
      </c>
      <c r="B184" s="205">
        <v>500</v>
      </c>
      <c r="C184" s="175"/>
      <c r="D184" s="176"/>
      <c r="E184" s="177"/>
      <c r="F184" s="176"/>
      <c r="G184" s="178">
        <v>700</v>
      </c>
      <c r="H184" s="46"/>
    </row>
    <row r="185" spans="1:8" ht="12.75">
      <c r="A185" s="31" t="s">
        <v>137</v>
      </c>
      <c r="B185" s="86">
        <f>SUM(B186:B188)</f>
        <v>40876</v>
      </c>
      <c r="C185" s="103"/>
      <c r="D185" s="103"/>
      <c r="E185" s="103"/>
      <c r="F185" s="103"/>
      <c r="G185" s="139">
        <f>SUM(G186:G188)</f>
        <v>46700</v>
      </c>
      <c r="H185" s="46"/>
    </row>
    <row r="186" spans="1:8" ht="12.75">
      <c r="A186" s="38" t="s">
        <v>85</v>
      </c>
      <c r="B186" s="172">
        <v>8000</v>
      </c>
      <c r="C186" s="173"/>
      <c r="D186" s="14"/>
      <c r="E186" s="15"/>
      <c r="F186" s="14"/>
      <c r="G186" s="155">
        <v>12000</v>
      </c>
      <c r="H186" s="46"/>
    </row>
    <row r="187" spans="1:8" ht="12.75">
      <c r="A187" s="30" t="s">
        <v>94</v>
      </c>
      <c r="B187" s="172">
        <v>7876</v>
      </c>
      <c r="C187" s="173"/>
      <c r="D187" s="14"/>
      <c r="E187" s="15"/>
      <c r="F187" s="14"/>
      <c r="G187" s="155">
        <v>9700</v>
      </c>
      <c r="H187" s="46"/>
    </row>
    <row r="188" spans="1:8" ht="12.75">
      <c r="A188" s="34" t="s">
        <v>95</v>
      </c>
      <c r="B188" s="191">
        <v>25000</v>
      </c>
      <c r="C188" s="190"/>
      <c r="D188" s="192"/>
      <c r="E188" s="193"/>
      <c r="F188" s="192"/>
      <c r="G188" s="194">
        <v>25000</v>
      </c>
      <c r="H188" s="46"/>
    </row>
    <row r="189" spans="1:8" ht="12.75">
      <c r="A189" s="31" t="s">
        <v>138</v>
      </c>
      <c r="B189" s="276">
        <f>SUM(B190)</f>
        <v>866</v>
      </c>
      <c r="C189" s="261">
        <v>0</v>
      </c>
      <c r="D189" s="258"/>
      <c r="E189" s="258"/>
      <c r="F189" s="258"/>
      <c r="G189" s="277">
        <f>SUM(G190)</f>
        <v>1200</v>
      </c>
      <c r="H189" s="46"/>
    </row>
    <row r="190" spans="1:8" ht="12.75">
      <c r="A190" s="169" t="s">
        <v>94</v>
      </c>
      <c r="B190" s="275">
        <v>866</v>
      </c>
      <c r="C190" s="188"/>
      <c r="D190" s="188"/>
      <c r="E190" s="188"/>
      <c r="F190" s="188"/>
      <c r="G190" s="189">
        <v>1200</v>
      </c>
      <c r="H190" s="46"/>
    </row>
    <row r="191" spans="1:8" ht="12.75">
      <c r="A191" s="32" t="s">
        <v>55</v>
      </c>
      <c r="B191" s="88">
        <f>SUM(B192:B193)</f>
        <v>24000</v>
      </c>
      <c r="C191" s="106"/>
      <c r="D191" s="33"/>
      <c r="E191" s="45"/>
      <c r="F191" s="33"/>
      <c r="G191" s="151">
        <f>SUM(G192:G193)</f>
        <v>25000</v>
      </c>
      <c r="H191" s="46"/>
    </row>
    <row r="192" spans="1:8" ht="12.75">
      <c r="A192" s="122" t="s">
        <v>80</v>
      </c>
      <c r="B192" s="185">
        <v>20000</v>
      </c>
      <c r="C192" s="186"/>
      <c r="D192" s="18"/>
      <c r="E192" s="187"/>
      <c r="F192" s="18"/>
      <c r="G192" s="156">
        <v>20000</v>
      </c>
      <c r="H192" s="46"/>
    </row>
    <row r="193" spans="1:8" ht="12.75">
      <c r="A193" s="34" t="s">
        <v>94</v>
      </c>
      <c r="B193" s="174">
        <v>4000</v>
      </c>
      <c r="C193" s="175"/>
      <c r="D193" s="176"/>
      <c r="E193" s="177"/>
      <c r="F193" s="176"/>
      <c r="G193" s="178">
        <v>5000</v>
      </c>
      <c r="H193" s="46"/>
    </row>
    <row r="194" spans="1:8" ht="12.75">
      <c r="A194" s="32" t="s">
        <v>114</v>
      </c>
      <c r="B194" s="88">
        <f>B195</f>
        <v>4000</v>
      </c>
      <c r="C194" s="106"/>
      <c r="D194" s="33"/>
      <c r="E194" s="45"/>
      <c r="F194" s="33"/>
      <c r="G194" s="151">
        <f>G195</f>
        <v>4000</v>
      </c>
      <c r="H194" s="46"/>
    </row>
    <row r="195" spans="1:8" ht="12.75">
      <c r="A195" s="38" t="s">
        <v>93</v>
      </c>
      <c r="B195" s="185">
        <v>4000</v>
      </c>
      <c r="C195" s="186"/>
      <c r="D195" s="18"/>
      <c r="E195" s="187"/>
      <c r="F195" s="18"/>
      <c r="G195" s="156">
        <v>4000</v>
      </c>
      <c r="H195" s="46"/>
    </row>
    <row r="196" spans="1:8" ht="12.75">
      <c r="A196" s="47" t="s">
        <v>56</v>
      </c>
      <c r="B196" s="90">
        <f>SUM(B197:B200)</f>
        <v>282000</v>
      </c>
      <c r="C196" s="111"/>
      <c r="D196" s="41"/>
      <c r="E196" s="48"/>
      <c r="F196" s="41"/>
      <c r="G196" s="158">
        <f>SUM(G197:G200)</f>
        <v>327000</v>
      </c>
      <c r="H196" s="46"/>
    </row>
    <row r="197" spans="1:8" ht="12.75">
      <c r="A197" s="30" t="s">
        <v>80</v>
      </c>
      <c r="B197" s="140">
        <v>73000</v>
      </c>
      <c r="C197" s="141"/>
      <c r="D197" s="21"/>
      <c r="E197" s="20"/>
      <c r="F197" s="21"/>
      <c r="G197" s="157">
        <v>73000</v>
      </c>
      <c r="H197" s="46"/>
    </row>
    <row r="198" spans="1:8" ht="12.75">
      <c r="A198" s="38" t="s">
        <v>85</v>
      </c>
      <c r="B198" s="89">
        <v>107500</v>
      </c>
      <c r="C198" s="107"/>
      <c r="D198" s="23"/>
      <c r="E198" s="22"/>
      <c r="F198" s="23"/>
      <c r="G198" s="161">
        <v>142500</v>
      </c>
      <c r="H198" s="46"/>
    </row>
    <row r="199" spans="1:8" ht="12.75">
      <c r="A199" s="30" t="s">
        <v>94</v>
      </c>
      <c r="B199" s="89">
        <v>36500</v>
      </c>
      <c r="C199" s="107"/>
      <c r="D199" s="23"/>
      <c r="E199" s="22"/>
      <c r="F199" s="23"/>
      <c r="G199" s="161">
        <v>46500</v>
      </c>
      <c r="H199" s="46"/>
    </row>
    <row r="200" spans="1:8" ht="12.75">
      <c r="A200" s="34" t="s">
        <v>95</v>
      </c>
      <c r="B200" s="174">
        <v>65000</v>
      </c>
      <c r="C200" s="175"/>
      <c r="D200" s="176"/>
      <c r="E200" s="177"/>
      <c r="F200" s="176"/>
      <c r="G200" s="178">
        <v>65000</v>
      </c>
      <c r="H200" s="46"/>
    </row>
    <row r="201" spans="1:8" s="52" customFormat="1" ht="12.75">
      <c r="A201" s="47" t="s">
        <v>113</v>
      </c>
      <c r="B201" s="90">
        <f>B202</f>
        <v>20000</v>
      </c>
      <c r="C201" s="111"/>
      <c r="D201" s="41"/>
      <c r="E201" s="48"/>
      <c r="F201" s="41"/>
      <c r="G201" s="158">
        <f>G202</f>
        <v>25000</v>
      </c>
      <c r="H201" s="51"/>
    </row>
    <row r="202" spans="1:8" ht="12.75">
      <c r="A202" s="34" t="s">
        <v>85</v>
      </c>
      <c r="B202" s="174">
        <v>20000</v>
      </c>
      <c r="C202" s="175"/>
      <c r="D202" s="176"/>
      <c r="E202" s="177"/>
      <c r="F202" s="176"/>
      <c r="G202" s="178">
        <v>25000</v>
      </c>
      <c r="H202" s="46"/>
    </row>
    <row r="203" spans="1:8" ht="12.75">
      <c r="A203" s="47" t="s">
        <v>147</v>
      </c>
      <c r="B203" s="90">
        <f>B204</f>
        <v>15000</v>
      </c>
      <c r="C203" s="111"/>
      <c r="D203" s="41"/>
      <c r="E203" s="48"/>
      <c r="F203" s="41"/>
      <c r="G203" s="158">
        <f>G204</f>
        <v>20000</v>
      </c>
      <c r="H203" s="46"/>
    </row>
    <row r="204" spans="1:8" ht="12.75">
      <c r="A204" s="34" t="s">
        <v>85</v>
      </c>
      <c r="B204" s="174">
        <v>15000</v>
      </c>
      <c r="C204" s="175"/>
      <c r="D204" s="176"/>
      <c r="E204" s="177"/>
      <c r="F204" s="176"/>
      <c r="G204" s="178">
        <v>20000</v>
      </c>
      <c r="H204" s="46"/>
    </row>
    <row r="205" spans="1:8" s="52" customFormat="1" ht="12.75">
      <c r="A205" s="49" t="s">
        <v>87</v>
      </c>
      <c r="B205" s="91">
        <f>B206</f>
        <v>17000</v>
      </c>
      <c r="C205" s="110"/>
      <c r="D205" s="42"/>
      <c r="E205" s="50"/>
      <c r="F205" s="42"/>
      <c r="G205" s="159">
        <f>G206</f>
        <v>22000</v>
      </c>
      <c r="H205" s="51"/>
    </row>
    <row r="206" spans="1:8" ht="12.75">
      <c r="A206" s="34" t="s">
        <v>85</v>
      </c>
      <c r="B206" s="174">
        <v>17000</v>
      </c>
      <c r="C206" s="175"/>
      <c r="D206" s="176"/>
      <c r="E206" s="177"/>
      <c r="F206" s="176"/>
      <c r="G206" s="178">
        <v>22000</v>
      </c>
      <c r="H206" s="46"/>
    </row>
    <row r="207" spans="1:8" s="52" customFormat="1" ht="12.75">
      <c r="A207" s="31" t="s">
        <v>108</v>
      </c>
      <c r="B207" s="87">
        <f>SUM(B208)</f>
        <v>2500</v>
      </c>
      <c r="C207" s="108"/>
      <c r="D207" s="29"/>
      <c r="E207" s="44"/>
      <c r="F207" s="143"/>
      <c r="G207" s="139">
        <f>SUM(G208)</f>
        <v>3200</v>
      </c>
      <c r="H207" s="51"/>
    </row>
    <row r="208" spans="1:8" ht="12.75">
      <c r="A208" s="34" t="s">
        <v>94</v>
      </c>
      <c r="B208" s="174">
        <v>2500</v>
      </c>
      <c r="C208" s="175"/>
      <c r="D208" s="176"/>
      <c r="E208" s="177"/>
      <c r="F208" s="176"/>
      <c r="G208" s="178">
        <v>3200</v>
      </c>
      <c r="H208" s="46"/>
    </row>
    <row r="209" spans="1:8" ht="12.75">
      <c r="A209" s="49" t="s">
        <v>97</v>
      </c>
      <c r="B209" s="91">
        <f>SUM(B210:B212)</f>
        <v>26500</v>
      </c>
      <c r="C209" s="110"/>
      <c r="D209" s="42"/>
      <c r="E209" s="50"/>
      <c r="F209" s="42"/>
      <c r="G209" s="159">
        <f>SUM(G210:G212)</f>
        <v>32400</v>
      </c>
      <c r="H209" s="46"/>
    </row>
    <row r="210" spans="1:8" ht="12.75">
      <c r="A210" s="30" t="s">
        <v>85</v>
      </c>
      <c r="B210" s="140">
        <v>9000</v>
      </c>
      <c r="C210" s="141"/>
      <c r="D210" s="21"/>
      <c r="E210" s="20"/>
      <c r="F210" s="21"/>
      <c r="G210" s="157">
        <v>12000</v>
      </c>
      <c r="H210" s="46"/>
    </row>
    <row r="211" spans="1:8" ht="12.75">
      <c r="A211" s="38" t="s">
        <v>94</v>
      </c>
      <c r="B211" s="185">
        <v>7500</v>
      </c>
      <c r="C211" s="186"/>
      <c r="D211" s="18"/>
      <c r="E211" s="187"/>
      <c r="F211" s="18"/>
      <c r="G211" s="156">
        <v>10400</v>
      </c>
      <c r="H211" s="46"/>
    </row>
    <row r="212" spans="1:8" ht="12.75">
      <c r="A212" s="34" t="s">
        <v>95</v>
      </c>
      <c r="B212" s="200">
        <v>10000</v>
      </c>
      <c r="C212" s="201"/>
      <c r="D212" s="183"/>
      <c r="E212" s="183"/>
      <c r="F212" s="183"/>
      <c r="G212" s="184">
        <v>10000</v>
      </c>
      <c r="H212" s="46"/>
    </row>
    <row r="213" spans="1:8" ht="12.75">
      <c r="A213" s="31" t="s">
        <v>99</v>
      </c>
      <c r="B213" s="87">
        <f>SUM(B214)</f>
        <v>79000</v>
      </c>
      <c r="C213" s="109"/>
      <c r="D213" s="12"/>
      <c r="E213" s="13"/>
      <c r="F213" s="12"/>
      <c r="G213" s="139">
        <f>SUM(G214)</f>
        <v>99200</v>
      </c>
      <c r="H213" s="46"/>
    </row>
    <row r="214" spans="1:8" ht="13.5" thickBot="1">
      <c r="A214" s="34" t="s">
        <v>89</v>
      </c>
      <c r="B214" s="174">
        <v>79000</v>
      </c>
      <c r="C214" s="175"/>
      <c r="D214" s="176"/>
      <c r="E214" s="177"/>
      <c r="F214" s="176"/>
      <c r="G214" s="178">
        <v>99200</v>
      </c>
      <c r="H214" s="46"/>
    </row>
    <row r="215" spans="1:7" ht="13.5" thickBot="1">
      <c r="A215" s="347" t="s">
        <v>14</v>
      </c>
      <c r="B215" s="348">
        <f>B171</f>
        <v>662402</v>
      </c>
      <c r="C215" s="349">
        <f aca="true" t="shared" si="2" ref="B215:G215">C171</f>
        <v>0</v>
      </c>
      <c r="D215" s="350">
        <f t="shared" si="2"/>
        <v>0</v>
      </c>
      <c r="E215" s="351">
        <f t="shared" si="2"/>
        <v>0</v>
      </c>
      <c r="F215" s="350">
        <f t="shared" si="2"/>
        <v>0</v>
      </c>
      <c r="G215" s="341">
        <f t="shared" si="2"/>
        <v>772200</v>
      </c>
    </row>
    <row r="216" spans="1:7" ht="13.5" thickBot="1">
      <c r="A216" s="287" t="s">
        <v>46</v>
      </c>
      <c r="B216" s="288"/>
      <c r="C216" s="288"/>
      <c r="D216" s="288"/>
      <c r="E216" s="288"/>
      <c r="F216" s="288"/>
      <c r="G216" s="289"/>
    </row>
    <row r="217" spans="1:7" ht="13.5" thickBot="1">
      <c r="A217" s="293" t="s">
        <v>47</v>
      </c>
      <c r="B217" s="294"/>
      <c r="C217" s="294"/>
      <c r="D217" s="294"/>
      <c r="E217" s="294"/>
      <c r="F217" s="294"/>
      <c r="G217" s="295"/>
    </row>
    <row r="218" spans="1:7" ht="13.5" thickBot="1">
      <c r="A218" s="53"/>
      <c r="B218" s="92"/>
      <c r="C218" s="112"/>
      <c r="D218" s="55"/>
      <c r="E218" s="54"/>
      <c r="F218" s="55"/>
      <c r="G218" s="160"/>
    </row>
    <row r="219" spans="1:7" ht="12.75">
      <c r="A219" s="287" t="s">
        <v>48</v>
      </c>
      <c r="B219" s="288"/>
      <c r="C219" s="288"/>
      <c r="D219" s="288"/>
      <c r="E219" s="288"/>
      <c r="F219" s="288"/>
      <c r="G219" s="289"/>
    </row>
    <row r="220" spans="1:7" ht="12.75">
      <c r="A220" s="352" t="s">
        <v>33</v>
      </c>
      <c r="B220" s="353">
        <f>B221</f>
        <v>58000</v>
      </c>
      <c r="C220" s="354"/>
      <c r="D220" s="355"/>
      <c r="E220" s="356">
        <f>E221</f>
        <v>58000</v>
      </c>
      <c r="F220" s="357"/>
      <c r="G220" s="358"/>
    </row>
    <row r="221" spans="1:7" ht="12.75">
      <c r="A221" s="56" t="s">
        <v>11</v>
      </c>
      <c r="B221" s="88">
        <f>SUM(B222)</f>
        <v>58000</v>
      </c>
      <c r="C221" s="106"/>
      <c r="D221" s="33"/>
      <c r="E221" s="45">
        <f>SUM(E222)</f>
        <v>58000</v>
      </c>
      <c r="F221" s="14"/>
      <c r="G221" s="155"/>
    </row>
    <row r="222" spans="1:7" ht="12.75">
      <c r="A222" s="30" t="s">
        <v>94</v>
      </c>
      <c r="B222" s="89">
        <v>58000</v>
      </c>
      <c r="C222" s="107"/>
      <c r="D222" s="23"/>
      <c r="E222" s="22">
        <v>58000</v>
      </c>
      <c r="F222" s="23"/>
      <c r="G222" s="161"/>
    </row>
    <row r="223" spans="1:7" s="52" customFormat="1" ht="13.5" thickBot="1">
      <c r="A223" s="441" t="s">
        <v>14</v>
      </c>
      <c r="B223" s="442">
        <f>SUM(B220)</f>
        <v>58000</v>
      </c>
      <c r="C223" s="443"/>
      <c r="D223" s="444"/>
      <c r="E223" s="445">
        <f>SUM(E220)</f>
        <v>58000</v>
      </c>
      <c r="F223" s="444"/>
      <c r="G223" s="446"/>
    </row>
    <row r="224" spans="1:7" ht="12.75">
      <c r="A224" s="287" t="s">
        <v>49</v>
      </c>
      <c r="B224" s="288"/>
      <c r="C224" s="288"/>
      <c r="D224" s="288"/>
      <c r="E224" s="288"/>
      <c r="F224" s="288"/>
      <c r="G224" s="289"/>
    </row>
    <row r="225" spans="1:7" ht="12.75">
      <c r="A225" s="359" t="s">
        <v>33</v>
      </c>
      <c r="B225" s="360">
        <f>B226+B231+B234</f>
        <v>883500</v>
      </c>
      <c r="C225" s="354">
        <f>C226+C231+C234</f>
        <v>90.5</v>
      </c>
      <c r="D225" s="357"/>
      <c r="E225" s="361"/>
      <c r="F225" s="357"/>
      <c r="G225" s="358"/>
    </row>
    <row r="226" spans="1:7" ht="12.75">
      <c r="A226" s="32" t="s">
        <v>3</v>
      </c>
      <c r="B226" s="145">
        <f>SUM(B227:B230)</f>
        <v>760500</v>
      </c>
      <c r="C226" s="103">
        <f>SUM(C227:C230)</f>
        <v>48.5</v>
      </c>
      <c r="D226" s="14"/>
      <c r="E226" s="15"/>
      <c r="F226" s="14"/>
      <c r="G226" s="155"/>
    </row>
    <row r="227" spans="1:7" ht="12.75">
      <c r="A227" s="30" t="s">
        <v>85</v>
      </c>
      <c r="B227" s="140">
        <v>70000</v>
      </c>
      <c r="C227" s="144">
        <v>7</v>
      </c>
      <c r="D227" s="21"/>
      <c r="E227" s="20"/>
      <c r="F227" s="21"/>
      <c r="G227" s="157"/>
    </row>
    <row r="228" spans="1:7" ht="12.75">
      <c r="A228" s="30" t="s">
        <v>89</v>
      </c>
      <c r="B228" s="140">
        <v>550000</v>
      </c>
      <c r="C228" s="144">
        <v>35</v>
      </c>
      <c r="D228" s="21"/>
      <c r="E228" s="20"/>
      <c r="F228" s="21"/>
      <c r="G228" s="157"/>
    </row>
    <row r="229" spans="1:11" ht="12.75">
      <c r="A229" s="122" t="s">
        <v>94</v>
      </c>
      <c r="B229" s="185">
        <v>40500</v>
      </c>
      <c r="C229" s="186">
        <v>1.5</v>
      </c>
      <c r="D229" s="18"/>
      <c r="E229" s="187"/>
      <c r="F229" s="18"/>
      <c r="G229" s="156"/>
      <c r="I229" s="16"/>
      <c r="J229" s="16"/>
      <c r="K229" s="16"/>
    </row>
    <row r="230" spans="1:7" ht="12.75">
      <c r="A230" s="38" t="s">
        <v>95</v>
      </c>
      <c r="B230" s="89">
        <v>100000</v>
      </c>
      <c r="C230" s="107">
        <v>5</v>
      </c>
      <c r="D230" s="23"/>
      <c r="E230" s="22"/>
      <c r="F230" s="23"/>
      <c r="G230" s="161"/>
    </row>
    <row r="231" spans="1:7" ht="12.75">
      <c r="A231" s="24" t="s">
        <v>7</v>
      </c>
      <c r="B231" s="86">
        <f>SUM(B232:B233)</f>
        <v>113000</v>
      </c>
      <c r="C231" s="108">
        <f>SUM(C232:C233)</f>
        <v>31</v>
      </c>
      <c r="D231" s="12"/>
      <c r="E231" s="13"/>
      <c r="F231" s="12"/>
      <c r="G231" s="154"/>
    </row>
    <row r="232" spans="1:7" ht="12.75">
      <c r="A232" s="74" t="s">
        <v>94</v>
      </c>
      <c r="B232" s="203">
        <v>33000</v>
      </c>
      <c r="C232" s="186">
        <v>11</v>
      </c>
      <c r="D232" s="18"/>
      <c r="E232" s="187"/>
      <c r="F232" s="18"/>
      <c r="G232" s="156"/>
    </row>
    <row r="233" spans="1:7" ht="12.75">
      <c r="A233" s="34" t="s">
        <v>95</v>
      </c>
      <c r="B233" s="174">
        <v>80000</v>
      </c>
      <c r="C233" s="175">
        <v>20</v>
      </c>
      <c r="D233" s="176"/>
      <c r="E233" s="177"/>
      <c r="F233" s="176"/>
      <c r="G233" s="178"/>
    </row>
    <row r="234" spans="1:7" ht="12.75">
      <c r="A234" s="31" t="s">
        <v>130</v>
      </c>
      <c r="B234" s="86">
        <f>SUM(B235)</f>
        <v>10000</v>
      </c>
      <c r="C234" s="103">
        <f>SUM(C235)</f>
        <v>11</v>
      </c>
      <c r="D234" s="12"/>
      <c r="E234" s="13"/>
      <c r="F234" s="12"/>
      <c r="G234" s="154"/>
    </row>
    <row r="235" spans="1:7" ht="12.75">
      <c r="A235" s="38" t="s">
        <v>89</v>
      </c>
      <c r="B235" s="89">
        <v>10000</v>
      </c>
      <c r="C235" s="107">
        <v>11</v>
      </c>
      <c r="D235" s="23"/>
      <c r="E235" s="22"/>
      <c r="F235" s="23"/>
      <c r="G235" s="161"/>
    </row>
    <row r="236" spans="1:7" ht="12.75">
      <c r="A236" s="342" t="s">
        <v>34</v>
      </c>
      <c r="B236" s="343">
        <f>B237+B239+B241+B243+B245+B247+B249+B251+B253+B255</f>
        <v>643700</v>
      </c>
      <c r="C236" s="362">
        <f>C237+C239+C241+C243+C245+C247+C249+C251+C253+C255</f>
        <v>4104.849999999999</v>
      </c>
      <c r="D236" s="363"/>
      <c r="E236" s="364"/>
      <c r="F236" s="363"/>
      <c r="G236" s="365"/>
    </row>
    <row r="237" spans="1:7" ht="12.75">
      <c r="A237" s="31" t="s">
        <v>131</v>
      </c>
      <c r="B237" s="87">
        <f>SUM(B238)</f>
        <v>500</v>
      </c>
      <c r="C237" s="108">
        <f>SUM(C238)</f>
        <v>1</v>
      </c>
      <c r="D237" s="29"/>
      <c r="E237" s="44"/>
      <c r="F237" s="29"/>
      <c r="G237" s="139"/>
    </row>
    <row r="238" spans="1:7" ht="12.75">
      <c r="A238" s="34" t="s">
        <v>89</v>
      </c>
      <c r="B238" s="174">
        <v>500</v>
      </c>
      <c r="C238" s="175">
        <v>1</v>
      </c>
      <c r="D238" s="176"/>
      <c r="E238" s="177"/>
      <c r="F238" s="176"/>
      <c r="G238" s="178"/>
    </row>
    <row r="239" spans="1:7" ht="12.75">
      <c r="A239" s="31" t="s">
        <v>19</v>
      </c>
      <c r="B239" s="87">
        <f>SUM(B240)</f>
        <v>160000</v>
      </c>
      <c r="C239" s="108">
        <f>SUM(C240)</f>
        <v>1000</v>
      </c>
      <c r="D239" s="29"/>
      <c r="E239" s="44"/>
      <c r="F239" s="29"/>
      <c r="G239" s="139"/>
    </row>
    <row r="240" spans="1:7" ht="12.75">
      <c r="A240" s="34" t="s">
        <v>89</v>
      </c>
      <c r="B240" s="174">
        <v>160000</v>
      </c>
      <c r="C240" s="175">
        <v>1000</v>
      </c>
      <c r="D240" s="176"/>
      <c r="E240" s="177"/>
      <c r="F240" s="176"/>
      <c r="G240" s="178"/>
    </row>
    <row r="241" spans="1:7" ht="12.75">
      <c r="A241" s="31" t="s">
        <v>132</v>
      </c>
      <c r="B241" s="87">
        <f>SUM(B242)</f>
        <v>460000</v>
      </c>
      <c r="C241" s="108">
        <f>SUM(C242)</f>
        <v>3000</v>
      </c>
      <c r="D241" s="29"/>
      <c r="E241" s="44"/>
      <c r="F241" s="29"/>
      <c r="G241" s="139"/>
    </row>
    <row r="242" spans="1:7" ht="12.75">
      <c r="A242" s="34" t="s">
        <v>89</v>
      </c>
      <c r="B242" s="174">
        <v>460000</v>
      </c>
      <c r="C242" s="175">
        <v>3000</v>
      </c>
      <c r="D242" s="176"/>
      <c r="E242" s="177"/>
      <c r="F242" s="176"/>
      <c r="G242" s="178"/>
    </row>
    <row r="243" spans="1:7" ht="12.75">
      <c r="A243" s="31" t="s">
        <v>18</v>
      </c>
      <c r="B243" s="87">
        <f>SUM(B244)</f>
        <v>16000</v>
      </c>
      <c r="C243" s="108">
        <f>SUM(C244)</f>
        <v>100</v>
      </c>
      <c r="D243" s="29"/>
      <c r="E243" s="44"/>
      <c r="F243" s="29"/>
      <c r="G243" s="139"/>
    </row>
    <row r="244" spans="1:7" ht="12.75">
      <c r="A244" s="34" t="s">
        <v>89</v>
      </c>
      <c r="B244" s="174">
        <v>16000</v>
      </c>
      <c r="C244" s="175">
        <v>100</v>
      </c>
      <c r="D244" s="176"/>
      <c r="E244" s="177"/>
      <c r="F244" s="176"/>
      <c r="G244" s="178"/>
    </row>
    <row r="245" spans="1:7" ht="12.75">
      <c r="A245" s="31" t="s">
        <v>133</v>
      </c>
      <c r="B245" s="87">
        <f>SUM(B246)</f>
        <v>2000</v>
      </c>
      <c r="C245" s="108">
        <f>SUM(C246)</f>
        <v>0.5</v>
      </c>
      <c r="D245" s="29"/>
      <c r="E245" s="44"/>
      <c r="F245" s="29"/>
      <c r="G245" s="139"/>
    </row>
    <row r="246" spans="1:7" ht="12.75">
      <c r="A246" s="34" t="s">
        <v>89</v>
      </c>
      <c r="B246" s="174">
        <v>2000</v>
      </c>
      <c r="C246" s="175">
        <v>0.5</v>
      </c>
      <c r="D246" s="176"/>
      <c r="E246" s="177"/>
      <c r="F246" s="176"/>
      <c r="G246" s="178"/>
    </row>
    <row r="247" spans="1:7" ht="12.75">
      <c r="A247" s="31" t="s">
        <v>120</v>
      </c>
      <c r="B247" s="87">
        <f>SUM(B248)</f>
        <v>1000</v>
      </c>
      <c r="C247" s="108">
        <f>SUM(C248)</f>
        <v>0.2</v>
      </c>
      <c r="D247" s="29"/>
      <c r="E247" s="44"/>
      <c r="F247" s="29"/>
      <c r="G247" s="139"/>
    </row>
    <row r="248" spans="1:7" ht="12.75">
      <c r="A248" s="34" t="s">
        <v>89</v>
      </c>
      <c r="B248" s="174">
        <v>1000</v>
      </c>
      <c r="C248" s="175">
        <v>0.2</v>
      </c>
      <c r="D248" s="176"/>
      <c r="E248" s="177"/>
      <c r="F248" s="176"/>
      <c r="G248" s="178"/>
    </row>
    <row r="249" spans="1:7" ht="12.75">
      <c r="A249" s="31" t="s">
        <v>25</v>
      </c>
      <c r="B249" s="87">
        <f>SUM(B250)</f>
        <v>1200</v>
      </c>
      <c r="C249" s="108">
        <f>SUM(C250)</f>
        <v>0.65</v>
      </c>
      <c r="D249" s="29"/>
      <c r="E249" s="44"/>
      <c r="F249" s="29"/>
      <c r="G249" s="139"/>
    </row>
    <row r="250" spans="1:7" ht="12.75">
      <c r="A250" s="34" t="s">
        <v>89</v>
      </c>
      <c r="B250" s="174">
        <v>1200</v>
      </c>
      <c r="C250" s="175">
        <v>0.65</v>
      </c>
      <c r="D250" s="176"/>
      <c r="E250" s="177"/>
      <c r="F250" s="176"/>
      <c r="G250" s="178"/>
    </row>
    <row r="251" spans="1:7" ht="12.75">
      <c r="A251" s="31" t="s">
        <v>24</v>
      </c>
      <c r="B251" s="87">
        <f>SUM(B252)</f>
        <v>1000</v>
      </c>
      <c r="C251" s="108">
        <f>SUM(C252)</f>
        <v>1</v>
      </c>
      <c r="D251" s="29"/>
      <c r="E251" s="44"/>
      <c r="F251" s="29"/>
      <c r="G251" s="139"/>
    </row>
    <row r="252" spans="1:7" ht="12.75">
      <c r="A252" s="34" t="s">
        <v>89</v>
      </c>
      <c r="B252" s="174">
        <v>1000</v>
      </c>
      <c r="C252" s="175">
        <v>1</v>
      </c>
      <c r="D252" s="176"/>
      <c r="E252" s="177"/>
      <c r="F252" s="176"/>
      <c r="G252" s="178"/>
    </row>
    <row r="253" spans="1:7" ht="12.75">
      <c r="A253" s="31" t="s">
        <v>28</v>
      </c>
      <c r="B253" s="87">
        <f>SUM(B254)</f>
        <v>1000</v>
      </c>
      <c r="C253" s="108">
        <f>SUM(C254)</f>
        <v>1</v>
      </c>
      <c r="D253" s="29"/>
      <c r="E253" s="44"/>
      <c r="F253" s="29"/>
      <c r="G253" s="139"/>
    </row>
    <row r="254" spans="1:7" ht="12.75">
      <c r="A254" s="34" t="s">
        <v>89</v>
      </c>
      <c r="B254" s="174">
        <v>1000</v>
      </c>
      <c r="C254" s="175">
        <v>1</v>
      </c>
      <c r="D254" s="176"/>
      <c r="E254" s="177"/>
      <c r="F254" s="176"/>
      <c r="G254" s="178"/>
    </row>
    <row r="255" spans="1:7" ht="12.75">
      <c r="A255" s="31" t="s">
        <v>30</v>
      </c>
      <c r="B255" s="87">
        <f>SUM(B256)</f>
        <v>1000</v>
      </c>
      <c r="C255" s="108">
        <f>SUM(C256)</f>
        <v>0.5</v>
      </c>
      <c r="D255" s="29"/>
      <c r="E255" s="44"/>
      <c r="F255" s="29"/>
      <c r="G255" s="139"/>
    </row>
    <row r="256" spans="1:7" ht="12.75">
      <c r="A256" s="34" t="s">
        <v>89</v>
      </c>
      <c r="B256" s="174">
        <v>1000</v>
      </c>
      <c r="C256" s="175">
        <v>0.5</v>
      </c>
      <c r="D256" s="176"/>
      <c r="E256" s="177"/>
      <c r="F256" s="176"/>
      <c r="G256" s="178"/>
    </row>
    <row r="257" spans="1:7" ht="12.75">
      <c r="A257" s="373" t="s">
        <v>35</v>
      </c>
      <c r="B257" s="333">
        <f>B258+B260</f>
        <v>400</v>
      </c>
      <c r="C257" s="334">
        <f>C258+C260</f>
        <v>0.4</v>
      </c>
      <c r="D257" s="438"/>
      <c r="E257" s="439"/>
      <c r="F257" s="438"/>
      <c r="G257" s="440"/>
    </row>
    <row r="258" spans="1:7" ht="12.75">
      <c r="A258" s="31" t="s">
        <v>134</v>
      </c>
      <c r="B258" s="87">
        <f>SUM(B259)</f>
        <v>200</v>
      </c>
      <c r="C258" s="108">
        <f>SUM(C259)</f>
        <v>0.2</v>
      </c>
      <c r="D258" s="29"/>
      <c r="E258" s="44"/>
      <c r="F258" s="29"/>
      <c r="G258" s="139"/>
    </row>
    <row r="259" spans="1:7" ht="12.75">
      <c r="A259" s="34" t="s">
        <v>89</v>
      </c>
      <c r="B259" s="174">
        <v>200</v>
      </c>
      <c r="C259" s="175">
        <v>0.2</v>
      </c>
      <c r="D259" s="176"/>
      <c r="E259" s="177"/>
      <c r="F259" s="176"/>
      <c r="G259" s="178"/>
    </row>
    <row r="260" spans="1:7" ht="12.75">
      <c r="A260" s="31" t="s">
        <v>135</v>
      </c>
      <c r="B260" s="87">
        <f>SUM(B261)</f>
        <v>200</v>
      </c>
      <c r="C260" s="108">
        <f>SUM(C261)</f>
        <v>0.2</v>
      </c>
      <c r="D260" s="29"/>
      <c r="E260" s="44"/>
      <c r="F260" s="29"/>
      <c r="G260" s="139"/>
    </row>
    <row r="261" spans="1:7" ht="12.75">
      <c r="A261" s="34" t="s">
        <v>89</v>
      </c>
      <c r="B261" s="174">
        <v>200</v>
      </c>
      <c r="C261" s="175">
        <v>0.2</v>
      </c>
      <c r="D261" s="176"/>
      <c r="E261" s="177"/>
      <c r="F261" s="176"/>
      <c r="G261" s="178"/>
    </row>
    <row r="262" spans="1:7" ht="13.5" thickBot="1">
      <c r="A262" s="447" t="s">
        <v>14</v>
      </c>
      <c r="B262" s="448">
        <f>B257+B236+B225</f>
        <v>1527600</v>
      </c>
      <c r="C262" s="443">
        <f>C257+C236+C225</f>
        <v>4195.749999999999</v>
      </c>
      <c r="D262" s="449"/>
      <c r="E262" s="450"/>
      <c r="F262" s="449"/>
      <c r="G262" s="451"/>
    </row>
    <row r="263" spans="1:8" ht="12.75">
      <c r="A263" s="287" t="s">
        <v>70</v>
      </c>
      <c r="B263" s="288"/>
      <c r="C263" s="288"/>
      <c r="D263" s="288"/>
      <c r="E263" s="288"/>
      <c r="F263" s="288"/>
      <c r="G263" s="289"/>
      <c r="H263" s="27"/>
    </row>
    <row r="264" spans="1:8" s="27" customFormat="1" ht="12.75">
      <c r="A264" s="352" t="s">
        <v>33</v>
      </c>
      <c r="B264" s="366">
        <f aca="true" t="shared" si="3" ref="B264:G264">B265+B271+B278+B280+B282+B274+B284+B267+B269+B276</f>
        <v>913800</v>
      </c>
      <c r="C264" s="367">
        <f t="shared" si="3"/>
        <v>9.799999999999999</v>
      </c>
      <c r="D264" s="367">
        <f t="shared" si="3"/>
        <v>0</v>
      </c>
      <c r="E264" s="368">
        <f t="shared" si="3"/>
        <v>0</v>
      </c>
      <c r="F264" s="367">
        <f t="shared" si="3"/>
        <v>0</v>
      </c>
      <c r="G264" s="369">
        <f t="shared" si="3"/>
        <v>0</v>
      </c>
      <c r="H264" s="2"/>
    </row>
    <row r="265" spans="1:8" s="27" customFormat="1" ht="12.75">
      <c r="A265" s="31" t="s">
        <v>4</v>
      </c>
      <c r="B265" s="87">
        <f>SUM(B266:B266)</f>
        <v>5000</v>
      </c>
      <c r="C265" s="108">
        <f>SUM(C266:C266)</f>
        <v>0.2</v>
      </c>
      <c r="D265" s="12"/>
      <c r="E265" s="13"/>
      <c r="F265" s="12"/>
      <c r="G265" s="154"/>
      <c r="H265" s="2"/>
    </row>
    <row r="266" spans="1:8" s="27" customFormat="1" ht="12.75">
      <c r="A266" s="38" t="s">
        <v>89</v>
      </c>
      <c r="B266" s="89">
        <v>5000</v>
      </c>
      <c r="C266" s="107">
        <v>0.2</v>
      </c>
      <c r="D266" s="23"/>
      <c r="E266" s="22"/>
      <c r="F266" s="23"/>
      <c r="G266" s="161"/>
      <c r="H266" s="2"/>
    </row>
    <row r="267" spans="1:8" s="27" customFormat="1" ht="12.75">
      <c r="A267" s="31" t="s">
        <v>7</v>
      </c>
      <c r="B267" s="87">
        <f>SUM(B268)</f>
        <v>2800</v>
      </c>
      <c r="C267" s="108">
        <f>SUM(C268)</f>
        <v>1</v>
      </c>
      <c r="D267" s="12"/>
      <c r="E267" s="13"/>
      <c r="F267" s="12"/>
      <c r="G267" s="154"/>
      <c r="H267" s="2"/>
    </row>
    <row r="268" spans="1:8" s="27" customFormat="1" ht="12.75">
      <c r="A268" s="34" t="s">
        <v>89</v>
      </c>
      <c r="B268" s="174">
        <v>2800</v>
      </c>
      <c r="C268" s="175">
        <v>1</v>
      </c>
      <c r="D268" s="176"/>
      <c r="E268" s="177"/>
      <c r="F268" s="176"/>
      <c r="G268" s="178"/>
      <c r="H268" s="2"/>
    </row>
    <row r="269" spans="1:8" s="27" customFormat="1" ht="12.75">
      <c r="A269" s="31" t="s">
        <v>8</v>
      </c>
      <c r="B269" s="87">
        <f>SUM(B270)</f>
        <v>1700</v>
      </c>
      <c r="C269" s="108">
        <f>SUM(C270)</f>
        <v>1</v>
      </c>
      <c r="D269" s="12"/>
      <c r="E269" s="13"/>
      <c r="F269" s="12"/>
      <c r="G269" s="154"/>
      <c r="H269" s="2"/>
    </row>
    <row r="270" spans="1:8" s="27" customFormat="1" ht="12.75">
      <c r="A270" s="34" t="s">
        <v>89</v>
      </c>
      <c r="B270" s="174">
        <v>1700</v>
      </c>
      <c r="C270" s="175">
        <v>1</v>
      </c>
      <c r="D270" s="176"/>
      <c r="E270" s="177"/>
      <c r="F270" s="176"/>
      <c r="G270" s="178"/>
      <c r="H270" s="2"/>
    </row>
    <row r="271" spans="1:8" s="27" customFormat="1" ht="12.75">
      <c r="A271" s="31" t="s">
        <v>9</v>
      </c>
      <c r="B271" s="87">
        <f>SUM(B272:B273)</f>
        <v>43000</v>
      </c>
      <c r="C271" s="108">
        <f>SUM(C272:C273)</f>
        <v>2</v>
      </c>
      <c r="D271" s="12"/>
      <c r="E271" s="13"/>
      <c r="F271" s="12"/>
      <c r="G271" s="154"/>
      <c r="H271" s="2"/>
    </row>
    <row r="272" spans="1:8" s="27" customFormat="1" ht="12.75">
      <c r="A272" s="30" t="s">
        <v>89</v>
      </c>
      <c r="B272" s="140">
        <v>38200</v>
      </c>
      <c r="C272" s="141">
        <v>1.8</v>
      </c>
      <c r="D272" s="21"/>
      <c r="E272" s="20"/>
      <c r="F272" s="21"/>
      <c r="G272" s="157"/>
      <c r="H272" s="2"/>
    </row>
    <row r="273" spans="1:8" s="27" customFormat="1" ht="12.75">
      <c r="A273" s="34" t="s">
        <v>94</v>
      </c>
      <c r="B273" s="174">
        <v>4800</v>
      </c>
      <c r="C273" s="175">
        <v>0.2</v>
      </c>
      <c r="D273" s="176"/>
      <c r="E273" s="177"/>
      <c r="F273" s="176"/>
      <c r="G273" s="178"/>
      <c r="H273" s="2"/>
    </row>
    <row r="274" spans="1:8" s="27" customFormat="1" ht="12.75">
      <c r="A274" s="24" t="s">
        <v>10</v>
      </c>
      <c r="B274" s="87">
        <f>SUM(B275:B275)</f>
        <v>44000</v>
      </c>
      <c r="C274" s="108">
        <f>SUM(C275:C275)</f>
        <v>1.3</v>
      </c>
      <c r="D274" s="12"/>
      <c r="E274" s="13"/>
      <c r="F274" s="12"/>
      <c r="G274" s="154"/>
      <c r="H274" s="2"/>
    </row>
    <row r="275" spans="1:8" s="27" customFormat="1" ht="12.75">
      <c r="A275" s="74" t="s">
        <v>89</v>
      </c>
      <c r="B275" s="185">
        <v>44000</v>
      </c>
      <c r="C275" s="186">
        <v>1.3</v>
      </c>
      <c r="D275" s="18"/>
      <c r="E275" s="187"/>
      <c r="F275" s="18"/>
      <c r="G275" s="156"/>
      <c r="H275" s="2"/>
    </row>
    <row r="276" spans="1:8" s="27" customFormat="1" ht="12.75">
      <c r="A276" s="31" t="s">
        <v>90</v>
      </c>
      <c r="B276" s="87">
        <f>SUM(B277)</f>
        <v>3000</v>
      </c>
      <c r="C276" s="108">
        <f>SUM(C277)</f>
        <v>0.1</v>
      </c>
      <c r="D276" s="12"/>
      <c r="E276" s="13"/>
      <c r="F276" s="12"/>
      <c r="G276" s="139">
        <f>SUM(G277)</f>
        <v>0</v>
      </c>
      <c r="H276" s="2"/>
    </row>
    <row r="277" spans="1:8" s="27" customFormat="1" ht="12.75">
      <c r="A277" s="34" t="s">
        <v>89</v>
      </c>
      <c r="B277" s="174">
        <v>3000</v>
      </c>
      <c r="C277" s="175">
        <v>0.1</v>
      </c>
      <c r="D277" s="176"/>
      <c r="E277" s="177"/>
      <c r="F277" s="176"/>
      <c r="G277" s="178"/>
      <c r="H277" s="2"/>
    </row>
    <row r="278" spans="1:8" s="27" customFormat="1" ht="12.75">
      <c r="A278" s="31" t="s">
        <v>57</v>
      </c>
      <c r="B278" s="87">
        <f>SUM(B279:B279)</f>
        <v>335200</v>
      </c>
      <c r="C278" s="108">
        <f>SUM(C279:C279)</f>
        <v>1.5</v>
      </c>
      <c r="D278" s="12"/>
      <c r="E278" s="13"/>
      <c r="F278" s="12"/>
      <c r="G278" s="154"/>
      <c r="H278" s="2"/>
    </row>
    <row r="279" spans="1:8" s="27" customFormat="1" ht="12.75">
      <c r="A279" s="122" t="s">
        <v>89</v>
      </c>
      <c r="B279" s="185">
        <v>335200</v>
      </c>
      <c r="C279" s="186">
        <v>1.5</v>
      </c>
      <c r="D279" s="18"/>
      <c r="E279" s="187"/>
      <c r="F279" s="18"/>
      <c r="G279" s="156"/>
      <c r="H279" s="2"/>
    </row>
    <row r="280" spans="1:8" s="27" customFormat="1" ht="12.75">
      <c r="A280" s="31" t="s">
        <v>38</v>
      </c>
      <c r="B280" s="87">
        <f>SUM(B281:B281)</f>
        <v>403500</v>
      </c>
      <c r="C280" s="108">
        <f>SUM(C281:C281)</f>
        <v>1</v>
      </c>
      <c r="D280" s="29"/>
      <c r="E280" s="44"/>
      <c r="F280" s="29"/>
      <c r="G280" s="139">
        <f>SUM(G281:G281)</f>
        <v>0</v>
      </c>
      <c r="H280" s="2"/>
    </row>
    <row r="281" spans="1:8" s="27" customFormat="1" ht="12.75">
      <c r="A281" s="34" t="s">
        <v>89</v>
      </c>
      <c r="B281" s="174">
        <v>403500</v>
      </c>
      <c r="C281" s="175">
        <v>1</v>
      </c>
      <c r="D281" s="176"/>
      <c r="E281" s="177"/>
      <c r="F281" s="176"/>
      <c r="G281" s="178"/>
      <c r="H281" s="2"/>
    </row>
    <row r="282" spans="1:10" ht="12.75">
      <c r="A282" s="32" t="s">
        <v>39</v>
      </c>
      <c r="B282" s="88">
        <f>B283</f>
        <v>4700</v>
      </c>
      <c r="C282" s="106">
        <f>C283</f>
        <v>0.1</v>
      </c>
      <c r="D282" s="14"/>
      <c r="E282" s="15"/>
      <c r="F282" s="14"/>
      <c r="G282" s="155"/>
      <c r="H282" s="27"/>
      <c r="I282" s="16"/>
      <c r="J282" s="16"/>
    </row>
    <row r="283" spans="1:8" ht="12.75">
      <c r="A283" s="30" t="s">
        <v>94</v>
      </c>
      <c r="B283" s="172">
        <v>4700</v>
      </c>
      <c r="C283" s="175">
        <v>0.1</v>
      </c>
      <c r="D283" s="14"/>
      <c r="E283" s="15"/>
      <c r="F283" s="14"/>
      <c r="G283" s="155"/>
      <c r="H283" s="27"/>
    </row>
    <row r="284" spans="1:8" ht="12.75">
      <c r="A284" s="24" t="s">
        <v>13</v>
      </c>
      <c r="B284" s="87">
        <f>SUM(B285:B286)</f>
        <v>70900</v>
      </c>
      <c r="C284" s="106">
        <f>SUM(C285:C286)</f>
        <v>1.6</v>
      </c>
      <c r="D284" s="12"/>
      <c r="E284" s="13"/>
      <c r="F284" s="12"/>
      <c r="G284" s="154">
        <f>SUM(G285:G285)</f>
        <v>0</v>
      </c>
      <c r="H284" s="27"/>
    </row>
    <row r="285" spans="1:8" ht="12.75">
      <c r="A285" s="36" t="s">
        <v>89</v>
      </c>
      <c r="B285" s="140">
        <v>66200</v>
      </c>
      <c r="C285" s="141">
        <v>1.5</v>
      </c>
      <c r="D285" s="21"/>
      <c r="E285" s="20"/>
      <c r="F285" s="21"/>
      <c r="G285" s="157"/>
      <c r="H285" s="27"/>
    </row>
    <row r="286" spans="1:8" ht="12.75">
      <c r="A286" s="129" t="s">
        <v>94</v>
      </c>
      <c r="B286" s="172">
        <v>4700</v>
      </c>
      <c r="C286" s="263">
        <v>0.1</v>
      </c>
      <c r="D286" s="14"/>
      <c r="E286" s="15"/>
      <c r="F286" s="14"/>
      <c r="G286" s="155"/>
      <c r="H286" s="27"/>
    </row>
    <row r="287" spans="1:7" ht="12.75">
      <c r="A287" s="342" t="s">
        <v>34</v>
      </c>
      <c r="B287" s="370">
        <f aca="true" t="shared" si="4" ref="B287:G287">B309+B288+B299+B291+B297+B305+B312+B315+B295+B307+B293+B301+B303</f>
        <v>47760</v>
      </c>
      <c r="C287" s="371">
        <f t="shared" si="4"/>
        <v>31.999999999999996</v>
      </c>
      <c r="D287" s="345">
        <f t="shared" si="4"/>
        <v>0</v>
      </c>
      <c r="E287" s="346">
        <f t="shared" si="4"/>
        <v>0</v>
      </c>
      <c r="F287" s="345">
        <f t="shared" si="4"/>
        <v>0</v>
      </c>
      <c r="G287" s="372">
        <f t="shared" si="4"/>
        <v>0</v>
      </c>
    </row>
    <row r="288" spans="1:7" ht="12.75">
      <c r="A288" s="31" t="s">
        <v>86</v>
      </c>
      <c r="B288" s="93">
        <f>SUM(B289:B290)</f>
        <v>8000</v>
      </c>
      <c r="C288" s="113">
        <f>SUM(C289:C290)</f>
        <v>0.8</v>
      </c>
      <c r="D288" s="57"/>
      <c r="E288" s="58"/>
      <c r="F288" s="57"/>
      <c r="G288" s="206"/>
    </row>
    <row r="289" spans="1:7" ht="12.75">
      <c r="A289" s="122" t="s">
        <v>89</v>
      </c>
      <c r="B289" s="207">
        <v>6000</v>
      </c>
      <c r="C289" s="208">
        <v>0.6</v>
      </c>
      <c r="D289" s="209"/>
      <c r="E289" s="210"/>
      <c r="F289" s="209"/>
      <c r="G289" s="211"/>
    </row>
    <row r="290" spans="1:10" ht="12.75">
      <c r="A290" s="34" t="s">
        <v>94</v>
      </c>
      <c r="B290" s="191">
        <v>2000</v>
      </c>
      <c r="C290" s="190">
        <v>0.2</v>
      </c>
      <c r="D290" s="212"/>
      <c r="E290" s="213"/>
      <c r="F290" s="212"/>
      <c r="G290" s="184"/>
      <c r="I290" s="16"/>
      <c r="J290" s="16"/>
    </row>
    <row r="291" spans="1:7" ht="12.75">
      <c r="A291" s="31" t="s">
        <v>23</v>
      </c>
      <c r="B291" s="87">
        <f>SUM(B292)</f>
        <v>2800</v>
      </c>
      <c r="C291" s="108">
        <f>SUM(C292)</f>
        <v>20</v>
      </c>
      <c r="D291" s="12"/>
      <c r="E291" s="13"/>
      <c r="F291" s="12"/>
      <c r="G291" s="139"/>
    </row>
    <row r="292" spans="1:7" ht="12.75">
      <c r="A292" s="34" t="s">
        <v>89</v>
      </c>
      <c r="B292" s="174">
        <v>2800</v>
      </c>
      <c r="C292" s="175">
        <v>20</v>
      </c>
      <c r="D292" s="176"/>
      <c r="E292" s="177"/>
      <c r="F292" s="176"/>
      <c r="G292" s="178"/>
    </row>
    <row r="293" spans="1:7" ht="12.75">
      <c r="A293" s="31" t="s">
        <v>22</v>
      </c>
      <c r="B293" s="87">
        <f>SUM(B294)</f>
        <v>400</v>
      </c>
      <c r="C293" s="108">
        <f>SUM(C294)</f>
        <v>2</v>
      </c>
      <c r="D293" s="12"/>
      <c r="E293" s="13"/>
      <c r="F293" s="12"/>
      <c r="G293" s="139"/>
    </row>
    <row r="294" spans="1:7" ht="12.75">
      <c r="A294" s="34" t="s">
        <v>89</v>
      </c>
      <c r="B294" s="174">
        <v>400</v>
      </c>
      <c r="C294" s="175">
        <v>2</v>
      </c>
      <c r="D294" s="176"/>
      <c r="E294" s="177"/>
      <c r="F294" s="176"/>
      <c r="G294" s="178"/>
    </row>
    <row r="295" spans="1:7" ht="12.75">
      <c r="A295" s="31" t="s">
        <v>104</v>
      </c>
      <c r="B295" s="87">
        <f>SUM(B296)</f>
        <v>500</v>
      </c>
      <c r="C295" s="108">
        <f>SUM(C296)</f>
        <v>0.2</v>
      </c>
      <c r="D295" s="12"/>
      <c r="E295" s="13"/>
      <c r="F295" s="12"/>
      <c r="G295" s="139"/>
    </row>
    <row r="296" spans="1:7" ht="12.75">
      <c r="A296" s="34" t="s">
        <v>89</v>
      </c>
      <c r="B296" s="174">
        <v>500</v>
      </c>
      <c r="C296" s="175">
        <v>0.2</v>
      </c>
      <c r="D296" s="176"/>
      <c r="E296" s="177"/>
      <c r="F296" s="176"/>
      <c r="G296" s="178"/>
    </row>
    <row r="297" spans="1:7" ht="12.75">
      <c r="A297" s="31" t="s">
        <v>25</v>
      </c>
      <c r="B297" s="87">
        <f>SUM(B298)</f>
        <v>750</v>
      </c>
      <c r="C297" s="108">
        <f>SUM(C298)</f>
        <v>0.3</v>
      </c>
      <c r="D297" s="12"/>
      <c r="E297" s="13"/>
      <c r="F297" s="12"/>
      <c r="G297" s="139"/>
    </row>
    <row r="298" spans="1:7" ht="12.75">
      <c r="A298" s="34" t="s">
        <v>89</v>
      </c>
      <c r="B298" s="174">
        <v>750</v>
      </c>
      <c r="C298" s="175">
        <v>0.3</v>
      </c>
      <c r="D298" s="176"/>
      <c r="E298" s="177"/>
      <c r="F298" s="176"/>
      <c r="G298" s="178"/>
    </row>
    <row r="299" spans="1:7" ht="12.75">
      <c r="A299" s="31" t="s">
        <v>24</v>
      </c>
      <c r="B299" s="87">
        <f>SUM(B300:B300)</f>
        <v>2900</v>
      </c>
      <c r="C299" s="142">
        <f>SUM(C300:C300)</f>
        <v>5.3</v>
      </c>
      <c r="D299" s="65"/>
      <c r="E299" s="214"/>
      <c r="F299" s="65"/>
      <c r="G299" s="152"/>
    </row>
    <row r="300" spans="1:7" ht="12.75">
      <c r="A300" s="30" t="s">
        <v>89</v>
      </c>
      <c r="B300" s="140">
        <v>2900</v>
      </c>
      <c r="C300" s="144">
        <v>5.3</v>
      </c>
      <c r="D300" s="217"/>
      <c r="E300" s="218"/>
      <c r="F300" s="217"/>
      <c r="G300" s="180"/>
    </row>
    <row r="301" spans="1:7" ht="12.75">
      <c r="A301" s="31" t="s">
        <v>139</v>
      </c>
      <c r="B301" s="87">
        <f>SUM(B302)</f>
        <v>640</v>
      </c>
      <c r="C301" s="108">
        <f>SUM(C302)</f>
        <v>0.2</v>
      </c>
      <c r="D301" s="12"/>
      <c r="E301" s="13"/>
      <c r="F301" s="12"/>
      <c r="G301" s="139"/>
    </row>
    <row r="302" spans="1:7" ht="12.75">
      <c r="A302" s="34" t="s">
        <v>94</v>
      </c>
      <c r="B302" s="174">
        <v>640</v>
      </c>
      <c r="C302" s="175">
        <v>0.2</v>
      </c>
      <c r="D302" s="176"/>
      <c r="E302" s="177"/>
      <c r="F302" s="176"/>
      <c r="G302" s="178"/>
    </row>
    <row r="303" spans="1:7" ht="12.75">
      <c r="A303" s="31" t="s">
        <v>140</v>
      </c>
      <c r="B303" s="87">
        <f>SUM(B304)</f>
        <v>640</v>
      </c>
      <c r="C303" s="108">
        <f>SUM(C304)</f>
        <v>0.2</v>
      </c>
      <c r="D303" s="12"/>
      <c r="E303" s="13"/>
      <c r="F303" s="12"/>
      <c r="G303" s="139"/>
    </row>
    <row r="304" spans="1:7" ht="12.75">
      <c r="A304" s="34" t="s">
        <v>94</v>
      </c>
      <c r="B304" s="174">
        <v>640</v>
      </c>
      <c r="C304" s="175">
        <v>0.2</v>
      </c>
      <c r="D304" s="176"/>
      <c r="E304" s="177"/>
      <c r="F304" s="176"/>
      <c r="G304" s="178"/>
    </row>
    <row r="305" spans="1:7" ht="12.75">
      <c r="A305" s="31" t="s">
        <v>26</v>
      </c>
      <c r="B305" s="87">
        <f>SUM(B306)</f>
        <v>18000</v>
      </c>
      <c r="C305" s="108">
        <f>SUM(C306)</f>
        <v>1.2</v>
      </c>
      <c r="D305" s="12"/>
      <c r="E305" s="13"/>
      <c r="F305" s="12"/>
      <c r="G305" s="139"/>
    </row>
    <row r="306" spans="1:7" ht="12.75">
      <c r="A306" s="34" t="s">
        <v>89</v>
      </c>
      <c r="B306" s="174">
        <v>18000</v>
      </c>
      <c r="C306" s="175">
        <v>1.2</v>
      </c>
      <c r="D306" s="176"/>
      <c r="E306" s="177"/>
      <c r="F306" s="176"/>
      <c r="G306" s="178"/>
    </row>
    <row r="307" spans="1:7" ht="12.75">
      <c r="A307" s="31" t="s">
        <v>117</v>
      </c>
      <c r="B307" s="87">
        <f>B308</f>
        <v>1660</v>
      </c>
      <c r="C307" s="108">
        <f>C308</f>
        <v>0.2</v>
      </c>
      <c r="D307" s="65"/>
      <c r="E307" s="214"/>
      <c r="F307" s="65"/>
      <c r="G307" s="152"/>
    </row>
    <row r="308" spans="1:7" ht="12.75">
      <c r="A308" s="34" t="s">
        <v>94</v>
      </c>
      <c r="B308" s="191">
        <v>1660</v>
      </c>
      <c r="C308" s="190">
        <v>0.2</v>
      </c>
      <c r="D308" s="212"/>
      <c r="E308" s="213"/>
      <c r="F308" s="212"/>
      <c r="G308" s="184"/>
    </row>
    <row r="309" spans="1:7" ht="12.75">
      <c r="A309" s="31" t="s">
        <v>102</v>
      </c>
      <c r="B309" s="87">
        <f>SUM(B310:B311)</f>
        <v>3160</v>
      </c>
      <c r="C309" s="108">
        <f>SUM(C310:C311)</f>
        <v>0.4</v>
      </c>
      <c r="D309" s="12"/>
      <c r="E309" s="13"/>
      <c r="F309" s="12"/>
      <c r="G309" s="139"/>
    </row>
    <row r="310" spans="1:7" ht="12.75">
      <c r="A310" s="38" t="s">
        <v>89</v>
      </c>
      <c r="B310" s="89">
        <v>1500</v>
      </c>
      <c r="C310" s="107">
        <v>0.2</v>
      </c>
      <c r="D310" s="23"/>
      <c r="E310" s="22"/>
      <c r="F310" s="23"/>
      <c r="G310" s="161"/>
    </row>
    <row r="311" spans="1:7" ht="12.75">
      <c r="A311" s="34" t="s">
        <v>94</v>
      </c>
      <c r="B311" s="174">
        <v>1660</v>
      </c>
      <c r="C311" s="175">
        <v>0.2</v>
      </c>
      <c r="D311" s="176"/>
      <c r="E311" s="177"/>
      <c r="F311" s="176"/>
      <c r="G311" s="178"/>
    </row>
    <row r="312" spans="1:7" ht="12.75">
      <c r="A312" s="49" t="s">
        <v>27</v>
      </c>
      <c r="B312" s="91">
        <f>SUM(B313:B314)</f>
        <v>2700</v>
      </c>
      <c r="C312" s="110">
        <f>SUM(C313:C314)</f>
        <v>0.8999999999999999</v>
      </c>
      <c r="D312" s="209"/>
      <c r="E312" s="210"/>
      <c r="F312" s="209"/>
      <c r="G312" s="211"/>
    </row>
    <row r="313" spans="1:7" ht="12.75">
      <c r="A313" s="30" t="s">
        <v>89</v>
      </c>
      <c r="B313" s="140">
        <v>2100</v>
      </c>
      <c r="C313" s="141">
        <v>0.7</v>
      </c>
      <c r="D313" s="217"/>
      <c r="E313" s="218"/>
      <c r="F313" s="217"/>
      <c r="G313" s="180"/>
    </row>
    <row r="314" spans="1:7" ht="12.75">
      <c r="A314" s="34" t="s">
        <v>94</v>
      </c>
      <c r="B314" s="174">
        <v>600</v>
      </c>
      <c r="C314" s="175">
        <v>0.2</v>
      </c>
      <c r="D314" s="212"/>
      <c r="E314" s="213"/>
      <c r="F314" s="212"/>
      <c r="G314" s="184"/>
    </row>
    <row r="315" spans="1:7" ht="12.75">
      <c r="A315" s="49" t="s">
        <v>103</v>
      </c>
      <c r="B315" s="88">
        <f>SUM(B316)</f>
        <v>5610</v>
      </c>
      <c r="C315" s="106">
        <f>SUM(C316)</f>
        <v>0.3</v>
      </c>
      <c r="D315" s="209"/>
      <c r="E315" s="210"/>
      <c r="F315" s="209"/>
      <c r="G315" s="211"/>
    </row>
    <row r="316" spans="1:7" ht="12.75">
      <c r="A316" s="34" t="s">
        <v>89</v>
      </c>
      <c r="B316" s="174">
        <v>5610</v>
      </c>
      <c r="C316" s="175">
        <v>0.3</v>
      </c>
      <c r="D316" s="212"/>
      <c r="E316" s="213"/>
      <c r="F316" s="212"/>
      <c r="G316" s="184"/>
    </row>
    <row r="317" spans="1:7" ht="12.75">
      <c r="A317" s="373" t="s">
        <v>35</v>
      </c>
      <c r="B317" s="374">
        <f aca="true" t="shared" si="5" ref="B317:G317">B318+B322++B327+B329+B332+B320+B325</f>
        <v>29340</v>
      </c>
      <c r="C317" s="375">
        <f t="shared" si="5"/>
        <v>2.6000000000000005</v>
      </c>
      <c r="D317" s="376">
        <f t="shared" si="5"/>
        <v>0</v>
      </c>
      <c r="E317" s="377">
        <f t="shared" si="5"/>
        <v>0</v>
      </c>
      <c r="F317" s="376">
        <f t="shared" si="5"/>
        <v>0</v>
      </c>
      <c r="G317" s="378">
        <f t="shared" si="5"/>
        <v>0</v>
      </c>
    </row>
    <row r="318" spans="1:7" ht="12.75">
      <c r="A318" s="49" t="s">
        <v>45</v>
      </c>
      <c r="B318" s="88">
        <f>SUM(B319)</f>
        <v>1000</v>
      </c>
      <c r="C318" s="106">
        <f>SUM(C319)</f>
        <v>0.3</v>
      </c>
      <c r="D318" s="209"/>
      <c r="E318" s="210"/>
      <c r="F318" s="209"/>
      <c r="G318" s="211"/>
    </row>
    <row r="319" spans="1:7" ht="12.75">
      <c r="A319" s="34" t="s">
        <v>89</v>
      </c>
      <c r="B319" s="174">
        <v>1000</v>
      </c>
      <c r="C319" s="175">
        <v>0.3</v>
      </c>
      <c r="D319" s="212"/>
      <c r="E319" s="213"/>
      <c r="F319" s="212"/>
      <c r="G319" s="184"/>
    </row>
    <row r="320" spans="1:7" ht="12.75">
      <c r="A320" s="49" t="s">
        <v>115</v>
      </c>
      <c r="B320" s="88">
        <f>SUM(B321)</f>
        <v>1000</v>
      </c>
      <c r="C320" s="106">
        <f>SUM(C321)</f>
        <v>0.1</v>
      </c>
      <c r="D320" s="209"/>
      <c r="E320" s="210"/>
      <c r="F320" s="209"/>
      <c r="G320" s="211"/>
    </row>
    <row r="321" spans="1:7" ht="12.75">
      <c r="A321" s="34" t="s">
        <v>89</v>
      </c>
      <c r="B321" s="174">
        <v>1000</v>
      </c>
      <c r="C321" s="175">
        <v>0.1</v>
      </c>
      <c r="D321" s="212"/>
      <c r="E321" s="213"/>
      <c r="F321" s="212"/>
      <c r="G321" s="184"/>
    </row>
    <row r="322" spans="1:7" ht="12.75">
      <c r="A322" s="35" t="s">
        <v>101</v>
      </c>
      <c r="B322" s="87">
        <f>SUM(B323:B324)</f>
        <v>2300</v>
      </c>
      <c r="C322" s="108">
        <f>SUM(C323:C324)</f>
        <v>1.2</v>
      </c>
      <c r="D322" s="29"/>
      <c r="E322" s="44"/>
      <c r="F322" s="29"/>
      <c r="G322" s="139"/>
    </row>
    <row r="323" spans="1:7" ht="12.75">
      <c r="A323" s="36" t="s">
        <v>89</v>
      </c>
      <c r="B323" s="140">
        <v>2000</v>
      </c>
      <c r="C323" s="141">
        <v>1</v>
      </c>
      <c r="D323" s="21"/>
      <c r="E323" s="20"/>
      <c r="F323" s="21"/>
      <c r="G323" s="157"/>
    </row>
    <row r="324" spans="1:7" ht="12.75">
      <c r="A324" s="39" t="s">
        <v>94</v>
      </c>
      <c r="B324" s="174">
        <v>300</v>
      </c>
      <c r="C324" s="175">
        <v>0.2</v>
      </c>
      <c r="D324" s="176"/>
      <c r="E324" s="177"/>
      <c r="F324" s="176"/>
      <c r="G324" s="178"/>
    </row>
    <row r="325" spans="1:7" ht="12.75">
      <c r="A325" s="49" t="s">
        <v>92</v>
      </c>
      <c r="B325" s="88">
        <f>SUM(B326)</f>
        <v>2000</v>
      </c>
      <c r="C325" s="106">
        <f>SUM(C326)</f>
        <v>0.2</v>
      </c>
      <c r="D325" s="209"/>
      <c r="E325" s="210"/>
      <c r="F325" s="209"/>
      <c r="G325" s="211"/>
    </row>
    <row r="326" spans="1:7" ht="12.75">
      <c r="A326" s="34" t="s">
        <v>89</v>
      </c>
      <c r="B326" s="174">
        <v>2000</v>
      </c>
      <c r="C326" s="175">
        <v>0.2</v>
      </c>
      <c r="D326" s="212"/>
      <c r="E326" s="213"/>
      <c r="F326" s="212"/>
      <c r="G326" s="184"/>
    </row>
    <row r="327" spans="1:7" ht="12.75">
      <c r="A327" s="49" t="s">
        <v>58</v>
      </c>
      <c r="B327" s="88">
        <f>SUM(B328)</f>
        <v>1000</v>
      </c>
      <c r="C327" s="106">
        <f>SUM(C328)</f>
        <v>0.1</v>
      </c>
      <c r="D327" s="209"/>
      <c r="E327" s="210"/>
      <c r="F327" s="209"/>
      <c r="G327" s="211"/>
    </row>
    <row r="328" spans="1:7" ht="12.75">
      <c r="A328" s="34" t="s">
        <v>89</v>
      </c>
      <c r="B328" s="174">
        <v>1000</v>
      </c>
      <c r="C328" s="175">
        <v>0.1</v>
      </c>
      <c r="D328" s="212"/>
      <c r="E328" s="213"/>
      <c r="F328" s="212"/>
      <c r="G328" s="184"/>
    </row>
    <row r="329" spans="1:7" ht="12.75">
      <c r="A329" s="49" t="s">
        <v>31</v>
      </c>
      <c r="B329" s="91">
        <f>SUM(B330:B331)</f>
        <v>21540</v>
      </c>
      <c r="C329" s="110">
        <f>SUM(C330:C331)</f>
        <v>0.5</v>
      </c>
      <c r="D329" s="209"/>
      <c r="E329" s="210"/>
      <c r="F329" s="209"/>
      <c r="G329" s="216">
        <f>SUM(G330)</f>
        <v>0</v>
      </c>
    </row>
    <row r="330" spans="1:10" ht="12.75">
      <c r="A330" s="38" t="s">
        <v>89</v>
      </c>
      <c r="B330" s="89">
        <v>8640</v>
      </c>
      <c r="C330" s="107">
        <v>0.2</v>
      </c>
      <c r="D330" s="229"/>
      <c r="E330" s="230"/>
      <c r="F330" s="229"/>
      <c r="G330" s="182"/>
      <c r="I330" s="16"/>
      <c r="J330" s="16"/>
    </row>
    <row r="331" spans="1:7" ht="12.75">
      <c r="A331" s="34" t="s">
        <v>94</v>
      </c>
      <c r="B331" s="174">
        <v>12900</v>
      </c>
      <c r="C331" s="175">
        <v>0.3</v>
      </c>
      <c r="D331" s="212"/>
      <c r="E331" s="213"/>
      <c r="F331" s="212"/>
      <c r="G331" s="184"/>
    </row>
    <row r="332" spans="1:7" ht="12.75">
      <c r="A332" s="49" t="s">
        <v>105</v>
      </c>
      <c r="B332" s="88">
        <f>SUM(B333)</f>
        <v>500</v>
      </c>
      <c r="C332" s="106">
        <f>SUM(C333)</f>
        <v>0.2</v>
      </c>
      <c r="D332" s="209"/>
      <c r="E332" s="210"/>
      <c r="F332" s="209"/>
      <c r="G332" s="211"/>
    </row>
    <row r="333" spans="1:7" ht="13.5" thickBot="1">
      <c r="A333" s="34" t="s">
        <v>89</v>
      </c>
      <c r="B333" s="174">
        <v>500</v>
      </c>
      <c r="C333" s="175">
        <v>0.2</v>
      </c>
      <c r="D333" s="212"/>
      <c r="E333" s="213"/>
      <c r="F333" s="212"/>
      <c r="G333" s="184"/>
    </row>
    <row r="334" spans="1:7" ht="13.5" thickBot="1">
      <c r="A334" s="338" t="s">
        <v>14</v>
      </c>
      <c r="B334" s="379">
        <f>B264+B287+B317</f>
        <v>990900</v>
      </c>
      <c r="C334" s="349">
        <f>C264+C287+C317</f>
        <v>44.4</v>
      </c>
      <c r="D334" s="350"/>
      <c r="E334" s="351"/>
      <c r="F334" s="350"/>
      <c r="G334" s="341">
        <f>G264+G287+G317</f>
        <v>0</v>
      </c>
    </row>
    <row r="335" spans="1:7" ht="12.75">
      <c r="A335" s="317" t="s">
        <v>71</v>
      </c>
      <c r="B335" s="318"/>
      <c r="C335" s="318"/>
      <c r="D335" s="318"/>
      <c r="E335" s="318"/>
      <c r="F335" s="318"/>
      <c r="G335" s="319"/>
    </row>
    <row r="336" spans="1:7" ht="12.75">
      <c r="A336" s="352" t="s">
        <v>33</v>
      </c>
      <c r="B336" s="366">
        <f>B337+B339+B341</f>
        <v>800</v>
      </c>
      <c r="C336" s="367"/>
      <c r="D336" s="367"/>
      <c r="E336" s="368"/>
      <c r="F336" s="367"/>
      <c r="G336" s="369">
        <f>G337+G339+G341</f>
        <v>960</v>
      </c>
    </row>
    <row r="337" spans="1:7" ht="12.75">
      <c r="A337" s="49" t="s">
        <v>116</v>
      </c>
      <c r="B337" s="88">
        <f>SUM(B338)</f>
        <v>200</v>
      </c>
      <c r="C337" s="106"/>
      <c r="D337" s="209"/>
      <c r="E337" s="219">
        <f>SUM(E338)</f>
        <v>0</v>
      </c>
      <c r="F337" s="209"/>
      <c r="G337" s="211">
        <f>SUM(G338)</f>
        <v>240</v>
      </c>
    </row>
    <row r="338" spans="1:7" ht="12.75">
      <c r="A338" s="34" t="s">
        <v>89</v>
      </c>
      <c r="B338" s="174">
        <v>200</v>
      </c>
      <c r="C338" s="175"/>
      <c r="D338" s="212"/>
      <c r="E338" s="213"/>
      <c r="F338" s="212"/>
      <c r="G338" s="184">
        <v>240</v>
      </c>
    </row>
    <row r="339" spans="1:7" ht="12.75">
      <c r="A339" s="49" t="s">
        <v>106</v>
      </c>
      <c r="B339" s="88">
        <f>SUM(B340)</f>
        <v>100</v>
      </c>
      <c r="C339" s="106"/>
      <c r="D339" s="209"/>
      <c r="E339" s="219">
        <f>SUM(E340)</f>
        <v>0</v>
      </c>
      <c r="F339" s="209"/>
      <c r="G339" s="211">
        <f>SUM(G340)</f>
        <v>120</v>
      </c>
    </row>
    <row r="340" spans="1:7" ht="12.75">
      <c r="A340" s="34" t="s">
        <v>89</v>
      </c>
      <c r="B340" s="174">
        <v>100</v>
      </c>
      <c r="C340" s="175"/>
      <c r="D340" s="212"/>
      <c r="E340" s="213"/>
      <c r="F340" s="212"/>
      <c r="G340" s="184">
        <v>120</v>
      </c>
    </row>
    <row r="341" spans="1:7" ht="12.75">
      <c r="A341" s="49" t="s">
        <v>38</v>
      </c>
      <c r="B341" s="88">
        <f>SUM(B342)</f>
        <v>500</v>
      </c>
      <c r="C341" s="106"/>
      <c r="D341" s="209"/>
      <c r="E341" s="219">
        <f>SUM(E342)</f>
        <v>0</v>
      </c>
      <c r="F341" s="209"/>
      <c r="G341" s="211">
        <f>SUM(G342)</f>
        <v>600</v>
      </c>
    </row>
    <row r="342" spans="1:7" ht="12.75">
      <c r="A342" s="34" t="s">
        <v>89</v>
      </c>
      <c r="B342" s="174">
        <v>500</v>
      </c>
      <c r="C342" s="175"/>
      <c r="D342" s="212"/>
      <c r="E342" s="213"/>
      <c r="F342" s="212"/>
      <c r="G342" s="184">
        <v>600</v>
      </c>
    </row>
    <row r="343" spans="1:7" ht="12.75">
      <c r="A343" s="373" t="s">
        <v>35</v>
      </c>
      <c r="B343" s="374">
        <f>B344</f>
        <v>200</v>
      </c>
      <c r="C343" s="375"/>
      <c r="D343" s="376"/>
      <c r="E343" s="432">
        <f>E344</f>
        <v>0</v>
      </c>
      <c r="F343" s="376">
        <f>F344</f>
        <v>0</v>
      </c>
      <c r="G343" s="378">
        <f>G344</f>
        <v>240</v>
      </c>
    </row>
    <row r="344" spans="1:7" ht="12.75">
      <c r="A344" s="49" t="s">
        <v>31</v>
      </c>
      <c r="B344" s="88">
        <f>SUM(B345)</f>
        <v>200</v>
      </c>
      <c r="C344" s="106"/>
      <c r="D344" s="209"/>
      <c r="E344" s="219">
        <f>SUM(E345)</f>
        <v>0</v>
      </c>
      <c r="F344" s="209"/>
      <c r="G344" s="211">
        <f>SUM(G345)</f>
        <v>240</v>
      </c>
    </row>
    <row r="345" spans="1:7" ht="13.5" thickBot="1">
      <c r="A345" s="34" t="s">
        <v>89</v>
      </c>
      <c r="B345" s="174">
        <v>200</v>
      </c>
      <c r="C345" s="175"/>
      <c r="D345" s="212"/>
      <c r="E345" s="213"/>
      <c r="F345" s="212"/>
      <c r="G345" s="184">
        <v>240</v>
      </c>
    </row>
    <row r="346" spans="1:7" ht="13.5" thickBot="1">
      <c r="A346" s="452" t="s">
        <v>14</v>
      </c>
      <c r="B346" s="453">
        <f>B336+B343</f>
        <v>1000</v>
      </c>
      <c r="C346" s="454"/>
      <c r="D346" s="455"/>
      <c r="E346" s="456">
        <f>SUM(E343)</f>
        <v>0</v>
      </c>
      <c r="F346" s="455"/>
      <c r="G346" s="457">
        <f>G336+G343</f>
        <v>1200</v>
      </c>
    </row>
    <row r="347" spans="1:7" ht="13.5" thickBot="1">
      <c r="A347" s="293" t="s">
        <v>52</v>
      </c>
      <c r="B347" s="294"/>
      <c r="C347" s="294"/>
      <c r="D347" s="294"/>
      <c r="E347" s="294"/>
      <c r="F347" s="294"/>
      <c r="G347" s="295"/>
    </row>
    <row r="348" spans="1:7" ht="13.5" thickBot="1">
      <c r="A348" s="59"/>
      <c r="B348" s="94"/>
      <c r="C348" s="114"/>
      <c r="D348" s="61"/>
      <c r="E348" s="60"/>
      <c r="F348" s="61"/>
      <c r="G348" s="162"/>
    </row>
    <row r="349" spans="1:7" ht="13.5" thickBot="1">
      <c r="A349" s="293" t="s">
        <v>53</v>
      </c>
      <c r="B349" s="294"/>
      <c r="C349" s="294"/>
      <c r="D349" s="294"/>
      <c r="E349" s="294"/>
      <c r="F349" s="294"/>
      <c r="G349" s="295"/>
    </row>
    <row r="350" spans="1:7" ht="13.5" thickBot="1">
      <c r="A350" s="62"/>
      <c r="B350" s="95"/>
      <c r="C350" s="115"/>
      <c r="D350" s="64"/>
      <c r="E350" s="63"/>
      <c r="F350" s="64"/>
      <c r="G350" s="163"/>
    </row>
    <row r="351" spans="1:7" ht="13.5" thickBot="1">
      <c r="A351" s="293" t="s">
        <v>72</v>
      </c>
      <c r="B351" s="294"/>
      <c r="C351" s="294"/>
      <c r="D351" s="294"/>
      <c r="E351" s="294"/>
      <c r="F351" s="294"/>
      <c r="G351" s="295"/>
    </row>
    <row r="352" spans="1:7" ht="12.75">
      <c r="A352" s="380" t="s">
        <v>33</v>
      </c>
      <c r="B352" s="381">
        <f>B361+B367+B357+B353+B355+B363+B365</f>
        <v>1540</v>
      </c>
      <c r="C352" s="382"/>
      <c r="D352" s="383"/>
      <c r="E352" s="384">
        <f>E361+E367+E357+E353+E355+E363+E365</f>
        <v>1540</v>
      </c>
      <c r="F352" s="385"/>
      <c r="G352" s="386"/>
    </row>
    <row r="353" spans="1:7" ht="12.75">
      <c r="A353" s="31" t="s">
        <v>141</v>
      </c>
      <c r="B353" s="86">
        <f>SUM(B354)</f>
        <v>300</v>
      </c>
      <c r="C353" s="108"/>
      <c r="D353" s="143"/>
      <c r="E353" s="44">
        <f>SUM(E354)</f>
        <v>300</v>
      </c>
      <c r="F353" s="254"/>
      <c r="G353" s="255"/>
    </row>
    <row r="354" spans="1:13" ht="12.75">
      <c r="A354" s="34" t="s">
        <v>94</v>
      </c>
      <c r="B354" s="205">
        <v>300</v>
      </c>
      <c r="C354" s="175"/>
      <c r="D354" s="256"/>
      <c r="E354" s="177">
        <v>300</v>
      </c>
      <c r="F354" s="223"/>
      <c r="G354" s="224"/>
      <c r="I354" s="16"/>
      <c r="J354" s="16"/>
      <c r="K354" s="16"/>
      <c r="L354" s="16"/>
      <c r="M354" s="16"/>
    </row>
    <row r="355" spans="1:7" ht="12.75">
      <c r="A355" s="31" t="s">
        <v>6</v>
      </c>
      <c r="B355" s="86">
        <f>SUM(B356)</f>
        <v>200</v>
      </c>
      <c r="C355" s="108"/>
      <c r="D355" s="143"/>
      <c r="E355" s="44">
        <f>SUM(E356)</f>
        <v>200</v>
      </c>
      <c r="F355" s="254"/>
      <c r="G355" s="255"/>
    </row>
    <row r="356" spans="1:7" ht="12.75">
      <c r="A356" s="34" t="s">
        <v>94</v>
      </c>
      <c r="B356" s="205">
        <v>200</v>
      </c>
      <c r="C356" s="175"/>
      <c r="D356" s="256"/>
      <c r="E356" s="177">
        <v>200</v>
      </c>
      <c r="F356" s="223"/>
      <c r="G356" s="224"/>
    </row>
    <row r="357" spans="1:7" ht="12.75">
      <c r="A357" s="32" t="s">
        <v>7</v>
      </c>
      <c r="B357" s="88">
        <f>SUM(B358:B360)</f>
        <v>200</v>
      </c>
      <c r="C357" s="106"/>
      <c r="D357" s="33"/>
      <c r="E357" s="45">
        <f>SUM(E358:E360)</f>
        <v>200</v>
      </c>
      <c r="F357" s="220"/>
      <c r="G357" s="221"/>
    </row>
    <row r="358" spans="1:7" ht="12.75">
      <c r="A358" s="122" t="s">
        <v>93</v>
      </c>
      <c r="B358" s="203">
        <v>50</v>
      </c>
      <c r="C358" s="186"/>
      <c r="D358" s="18"/>
      <c r="E358" s="272">
        <v>50</v>
      </c>
      <c r="F358" s="270"/>
      <c r="G358" s="271"/>
    </row>
    <row r="359" spans="1:7" ht="12.75">
      <c r="A359" s="30" t="s">
        <v>94</v>
      </c>
      <c r="B359" s="278">
        <v>100</v>
      </c>
      <c r="C359" s="141"/>
      <c r="D359" s="21"/>
      <c r="E359" s="279">
        <v>100</v>
      </c>
      <c r="F359" s="280"/>
      <c r="G359" s="281"/>
    </row>
    <row r="360" spans="1:7" ht="12.75">
      <c r="A360" s="34" t="s">
        <v>89</v>
      </c>
      <c r="B360" s="205">
        <v>50</v>
      </c>
      <c r="C360" s="175"/>
      <c r="D360" s="176"/>
      <c r="E360" s="222">
        <v>50</v>
      </c>
      <c r="F360" s="223"/>
      <c r="G360" s="224"/>
    </row>
    <row r="361" spans="1:7" ht="12.75">
      <c r="A361" s="32" t="s">
        <v>9</v>
      </c>
      <c r="B361" s="88">
        <f>SUM(B362:B362)</f>
        <v>20</v>
      </c>
      <c r="C361" s="106"/>
      <c r="D361" s="33"/>
      <c r="E361" s="45">
        <f>SUM(E362:E362)</f>
        <v>20</v>
      </c>
      <c r="F361" s="220"/>
      <c r="G361" s="221"/>
    </row>
    <row r="362" spans="1:7" ht="12.75">
      <c r="A362" s="34" t="s">
        <v>89</v>
      </c>
      <c r="B362" s="205">
        <v>20</v>
      </c>
      <c r="C362" s="175"/>
      <c r="D362" s="176"/>
      <c r="E362" s="222">
        <v>20</v>
      </c>
      <c r="F362" s="223"/>
      <c r="G362" s="224"/>
    </row>
    <row r="363" spans="1:7" ht="12.75">
      <c r="A363" s="31" t="s">
        <v>12</v>
      </c>
      <c r="B363" s="86">
        <f>SUM(B364)</f>
        <v>500</v>
      </c>
      <c r="C363" s="108"/>
      <c r="D363" s="143"/>
      <c r="E363" s="44">
        <f>SUM(E364)</f>
        <v>500</v>
      </c>
      <c r="F363" s="254"/>
      <c r="G363" s="255"/>
    </row>
    <row r="364" spans="1:7" ht="12.75">
      <c r="A364" s="34" t="s">
        <v>94</v>
      </c>
      <c r="B364" s="205">
        <v>500</v>
      </c>
      <c r="C364" s="175"/>
      <c r="D364" s="256"/>
      <c r="E364" s="177">
        <v>500</v>
      </c>
      <c r="F364" s="223"/>
      <c r="G364" s="224"/>
    </row>
    <row r="365" spans="1:7" ht="12.75">
      <c r="A365" s="31" t="s">
        <v>38</v>
      </c>
      <c r="B365" s="86">
        <f>SUM(B366)</f>
        <v>300</v>
      </c>
      <c r="C365" s="108"/>
      <c r="D365" s="143"/>
      <c r="E365" s="44">
        <f>SUM(E366)</f>
        <v>300</v>
      </c>
      <c r="F365" s="254"/>
      <c r="G365" s="255"/>
    </row>
    <row r="366" spans="1:7" ht="12.75">
      <c r="A366" s="34" t="s">
        <v>94</v>
      </c>
      <c r="B366" s="205">
        <v>300</v>
      </c>
      <c r="C366" s="175"/>
      <c r="D366" s="256"/>
      <c r="E366" s="177">
        <v>300</v>
      </c>
      <c r="F366" s="223"/>
      <c r="G366" s="224"/>
    </row>
    <row r="367" spans="1:7" ht="12.75">
      <c r="A367" s="32" t="s">
        <v>13</v>
      </c>
      <c r="B367" s="88">
        <f>B368</f>
        <v>20</v>
      </c>
      <c r="C367" s="106"/>
      <c r="D367" s="33"/>
      <c r="E367" s="45">
        <f>E368</f>
        <v>20</v>
      </c>
      <c r="F367" s="220"/>
      <c r="G367" s="221"/>
    </row>
    <row r="368" spans="1:7" ht="12.75">
      <c r="A368" s="34" t="s">
        <v>89</v>
      </c>
      <c r="B368" s="205">
        <v>20</v>
      </c>
      <c r="C368" s="175"/>
      <c r="D368" s="176"/>
      <c r="E368" s="222">
        <v>20</v>
      </c>
      <c r="F368" s="223"/>
      <c r="G368" s="224"/>
    </row>
    <row r="369" spans="1:7" ht="12.75">
      <c r="A369" s="387" t="s">
        <v>34</v>
      </c>
      <c r="B369" s="388">
        <v>0</v>
      </c>
      <c r="C369" s="389"/>
      <c r="D369" s="390"/>
      <c r="E369" s="391">
        <v>0</v>
      </c>
      <c r="F369" s="392"/>
      <c r="G369" s="393"/>
    </row>
    <row r="370" spans="1:7" ht="12.75">
      <c r="A370" s="394" t="s">
        <v>35</v>
      </c>
      <c r="B370" s="395">
        <f>B371</f>
        <v>20</v>
      </c>
      <c r="C370" s="396"/>
      <c r="D370" s="397"/>
      <c r="E370" s="398">
        <f>E371</f>
        <v>20</v>
      </c>
      <c r="F370" s="399"/>
      <c r="G370" s="400"/>
    </row>
    <row r="371" spans="1:7" ht="12.75">
      <c r="A371" s="32" t="s">
        <v>37</v>
      </c>
      <c r="B371" s="88">
        <f>SUM(B372)</f>
        <v>20</v>
      </c>
      <c r="C371" s="106"/>
      <c r="D371" s="33"/>
      <c r="E371" s="45">
        <f>SUM(E372)</f>
        <v>20</v>
      </c>
      <c r="F371" s="68"/>
      <c r="G371" s="153"/>
    </row>
    <row r="372" spans="1:7" ht="13.5" thickBot="1">
      <c r="A372" s="34" t="s">
        <v>89</v>
      </c>
      <c r="B372" s="174">
        <v>20</v>
      </c>
      <c r="C372" s="175"/>
      <c r="D372" s="176"/>
      <c r="E372" s="177">
        <v>20</v>
      </c>
      <c r="F372" s="212"/>
      <c r="G372" s="184"/>
    </row>
    <row r="373" spans="1:7" ht="13.5" thickBot="1">
      <c r="A373" s="347" t="s">
        <v>14</v>
      </c>
      <c r="B373" s="401">
        <f>B352+B369+B370</f>
        <v>1560</v>
      </c>
      <c r="C373" s="349"/>
      <c r="D373" s="402"/>
      <c r="E373" s="379">
        <f>E352+E369+E370</f>
        <v>1560</v>
      </c>
      <c r="F373" s="403"/>
      <c r="G373" s="404"/>
    </row>
    <row r="374" spans="1:7" ht="12.75">
      <c r="A374" s="314" t="s">
        <v>73</v>
      </c>
      <c r="B374" s="315"/>
      <c r="C374" s="315"/>
      <c r="D374" s="315"/>
      <c r="E374" s="315"/>
      <c r="F374" s="315"/>
      <c r="G374" s="316"/>
    </row>
    <row r="375" spans="1:7" ht="12.75">
      <c r="A375" s="320" t="s">
        <v>33</v>
      </c>
      <c r="B375" s="366">
        <f>B376+B378+B383+B388+B390+B394+B397+B381+B386+B400</f>
        <v>12878</v>
      </c>
      <c r="C375" s="405">
        <f aca="true" t="shared" si="6" ref="B375:G375">C376+C378+C383+C388+C390+C394+C397+C381+C386+C400</f>
        <v>0</v>
      </c>
      <c r="D375" s="367">
        <f t="shared" si="6"/>
        <v>0</v>
      </c>
      <c r="E375" s="406">
        <f t="shared" si="6"/>
        <v>12848</v>
      </c>
      <c r="F375" s="367">
        <f t="shared" si="6"/>
        <v>0</v>
      </c>
      <c r="G375" s="369">
        <f t="shared" si="6"/>
        <v>30</v>
      </c>
    </row>
    <row r="376" spans="1:7" ht="12.75">
      <c r="A376" s="31" t="s">
        <v>51</v>
      </c>
      <c r="B376" s="93">
        <f>SUM(B377:B377)</f>
        <v>100</v>
      </c>
      <c r="C376" s="113"/>
      <c r="D376" s="57"/>
      <c r="E376" s="58">
        <f>SUM(E377:E377)</f>
        <v>100</v>
      </c>
      <c r="F376" s="65"/>
      <c r="G376" s="152"/>
    </row>
    <row r="377" spans="1:16" ht="12.75">
      <c r="A377" s="34" t="s">
        <v>94</v>
      </c>
      <c r="B377" s="200">
        <v>100</v>
      </c>
      <c r="C377" s="201"/>
      <c r="D377" s="212"/>
      <c r="E377" s="213">
        <v>100</v>
      </c>
      <c r="F377" s="212"/>
      <c r="G377" s="184"/>
      <c r="I377" s="16"/>
      <c r="J377" s="16"/>
      <c r="K377" s="16"/>
      <c r="L377" s="16"/>
      <c r="M377" s="16"/>
      <c r="N377" s="16"/>
      <c r="O377" s="16"/>
      <c r="P377" s="16"/>
    </row>
    <row r="378" spans="1:7" ht="12.75">
      <c r="A378" s="32" t="s">
        <v>4</v>
      </c>
      <c r="B378" s="96">
        <f>SUM(B379:B380)</f>
        <v>2200</v>
      </c>
      <c r="C378" s="116"/>
      <c r="D378" s="66"/>
      <c r="E378" s="67">
        <f>SUM(E379:E380)</f>
        <v>2200</v>
      </c>
      <c r="F378" s="68"/>
      <c r="G378" s="153"/>
    </row>
    <row r="379" spans="1:7" ht="12.75">
      <c r="A379" s="30" t="s">
        <v>80</v>
      </c>
      <c r="B379" s="207">
        <v>2000</v>
      </c>
      <c r="C379" s="208"/>
      <c r="D379" s="217"/>
      <c r="E379" s="218">
        <v>2000</v>
      </c>
      <c r="F379" s="217"/>
      <c r="G379" s="180"/>
    </row>
    <row r="380" spans="1:7" ht="12.75">
      <c r="A380" s="34" t="s">
        <v>93</v>
      </c>
      <c r="B380" s="273">
        <v>200</v>
      </c>
      <c r="C380" s="201"/>
      <c r="D380" s="212"/>
      <c r="E380" s="231">
        <v>200</v>
      </c>
      <c r="F380" s="212"/>
      <c r="G380" s="184"/>
    </row>
    <row r="381" spans="1:7" ht="12.75">
      <c r="A381" s="31" t="s">
        <v>6</v>
      </c>
      <c r="B381" s="130">
        <f>SUM(B382)</f>
        <v>100</v>
      </c>
      <c r="C381" s="132"/>
      <c r="D381" s="132"/>
      <c r="E381" s="131">
        <f>SUM(E382)</f>
        <v>100</v>
      </c>
      <c r="F381" s="65"/>
      <c r="G381" s="152"/>
    </row>
    <row r="382" spans="1:7" ht="12.75">
      <c r="A382" s="34" t="s">
        <v>94</v>
      </c>
      <c r="B382" s="232">
        <v>100</v>
      </c>
      <c r="C382" s="233"/>
      <c r="D382" s="225"/>
      <c r="E382" s="234">
        <v>100</v>
      </c>
      <c r="F382" s="225"/>
      <c r="G382" s="226"/>
    </row>
    <row r="383" spans="1:7" ht="12.75">
      <c r="A383" s="32" t="s">
        <v>7</v>
      </c>
      <c r="B383" s="96">
        <f>SUM(B384:B385)</f>
        <v>1600</v>
      </c>
      <c r="C383" s="116"/>
      <c r="D383" s="66"/>
      <c r="E383" s="67">
        <f>SUM(E384:E385)</f>
        <v>1600</v>
      </c>
      <c r="F383" s="68"/>
      <c r="G383" s="153"/>
    </row>
    <row r="384" spans="1:7" ht="12.75">
      <c r="A384" s="30" t="s">
        <v>80</v>
      </c>
      <c r="B384" s="207">
        <v>1500</v>
      </c>
      <c r="C384" s="208"/>
      <c r="D384" s="217"/>
      <c r="E384" s="218">
        <v>1500</v>
      </c>
      <c r="F384" s="217"/>
      <c r="G384" s="180"/>
    </row>
    <row r="385" spans="1:7" ht="12.75">
      <c r="A385" s="34" t="s">
        <v>89</v>
      </c>
      <c r="B385" s="200">
        <v>100</v>
      </c>
      <c r="C385" s="201"/>
      <c r="D385" s="212"/>
      <c r="E385" s="213">
        <v>100</v>
      </c>
      <c r="F385" s="212"/>
      <c r="G385" s="184"/>
    </row>
    <row r="386" spans="1:7" ht="12.75">
      <c r="A386" s="32" t="s">
        <v>8</v>
      </c>
      <c r="B386" s="96">
        <f>SUM(B387:B387)</f>
        <v>1500</v>
      </c>
      <c r="C386" s="116"/>
      <c r="D386" s="66"/>
      <c r="E386" s="67">
        <f>SUM(E387:E387)</f>
        <v>1500</v>
      </c>
      <c r="F386" s="68"/>
      <c r="G386" s="153"/>
    </row>
    <row r="387" spans="1:7" ht="12.75">
      <c r="A387" s="38" t="s">
        <v>80</v>
      </c>
      <c r="B387" s="227">
        <v>1500</v>
      </c>
      <c r="C387" s="228"/>
      <c r="D387" s="229"/>
      <c r="E387" s="230">
        <v>1500</v>
      </c>
      <c r="F387" s="229"/>
      <c r="G387" s="182"/>
    </row>
    <row r="388" spans="1:7" s="52" customFormat="1" ht="12.75">
      <c r="A388" s="47" t="s">
        <v>84</v>
      </c>
      <c r="B388" s="97">
        <f>B389</f>
        <v>300</v>
      </c>
      <c r="C388" s="117"/>
      <c r="D388" s="69"/>
      <c r="E388" s="70">
        <f>E389</f>
        <v>300</v>
      </c>
      <c r="F388" s="69"/>
      <c r="G388" s="164"/>
    </row>
    <row r="389" spans="1:7" ht="12.75">
      <c r="A389" s="34" t="s">
        <v>80</v>
      </c>
      <c r="B389" s="200">
        <v>300</v>
      </c>
      <c r="C389" s="201"/>
      <c r="D389" s="212"/>
      <c r="E389" s="213">
        <v>300</v>
      </c>
      <c r="F389" s="212"/>
      <c r="G389" s="184"/>
    </row>
    <row r="390" spans="1:7" ht="12.75">
      <c r="A390" s="31" t="s">
        <v>11</v>
      </c>
      <c r="B390" s="93">
        <f>SUM(B391:B393)</f>
        <v>2710</v>
      </c>
      <c r="C390" s="113"/>
      <c r="D390" s="57"/>
      <c r="E390" s="135">
        <f>SUM(E391:E393)</f>
        <v>2710</v>
      </c>
      <c r="F390" s="65"/>
      <c r="G390" s="152"/>
    </row>
    <row r="391" spans="1:7" ht="12.75">
      <c r="A391" s="30" t="s">
        <v>80</v>
      </c>
      <c r="B391" s="207">
        <v>1955</v>
      </c>
      <c r="C391" s="208"/>
      <c r="D391" s="217"/>
      <c r="E391" s="274">
        <v>1955</v>
      </c>
      <c r="F391" s="217"/>
      <c r="G391" s="180"/>
    </row>
    <row r="392" spans="1:14" ht="12.75">
      <c r="A392" s="30" t="s">
        <v>93</v>
      </c>
      <c r="B392" s="207">
        <v>500</v>
      </c>
      <c r="C392" s="208"/>
      <c r="D392" s="217"/>
      <c r="E392" s="274">
        <v>500</v>
      </c>
      <c r="F392" s="217"/>
      <c r="G392" s="180"/>
      <c r="I392" s="16"/>
      <c r="J392" s="16"/>
      <c r="K392" s="16"/>
      <c r="L392" s="16"/>
      <c r="M392" s="16"/>
      <c r="N392" s="16"/>
    </row>
    <row r="393" spans="1:7" ht="12.75">
      <c r="A393" s="34" t="s">
        <v>89</v>
      </c>
      <c r="B393" s="200">
        <v>255</v>
      </c>
      <c r="C393" s="201"/>
      <c r="D393" s="212"/>
      <c r="E393" s="231">
        <v>255</v>
      </c>
      <c r="F393" s="212"/>
      <c r="G393" s="184"/>
    </row>
    <row r="394" spans="1:7" s="52" customFormat="1" ht="12.75">
      <c r="A394" s="47" t="s">
        <v>12</v>
      </c>
      <c r="B394" s="97">
        <f>SUM(B395:B396)</f>
        <v>3288</v>
      </c>
      <c r="C394" s="117"/>
      <c r="D394" s="136"/>
      <c r="E394" s="137">
        <f>SUM(E395:E396)</f>
        <v>3288</v>
      </c>
      <c r="F394" s="69"/>
      <c r="G394" s="164"/>
    </row>
    <row r="395" spans="1:7" ht="12.75">
      <c r="A395" s="30" t="s">
        <v>80</v>
      </c>
      <c r="B395" s="207">
        <v>788</v>
      </c>
      <c r="C395" s="208"/>
      <c r="D395" s="237"/>
      <c r="E395" s="218">
        <v>788</v>
      </c>
      <c r="F395" s="217"/>
      <c r="G395" s="180"/>
    </row>
    <row r="396" spans="1:7" ht="12.75">
      <c r="A396" s="120" t="s">
        <v>94</v>
      </c>
      <c r="B396" s="282">
        <v>2500</v>
      </c>
      <c r="C396" s="283"/>
      <c r="D396" s="212"/>
      <c r="E396" s="284">
        <v>2500</v>
      </c>
      <c r="F396" s="68"/>
      <c r="G396" s="153"/>
    </row>
    <row r="397" spans="1:7" ht="12.75">
      <c r="A397" s="31" t="s">
        <v>13</v>
      </c>
      <c r="B397" s="93">
        <f>SUM(B398:B399)</f>
        <v>80</v>
      </c>
      <c r="C397" s="113"/>
      <c r="D397" s="57"/>
      <c r="E397" s="131">
        <f>SUM(E398:E399)</f>
        <v>50</v>
      </c>
      <c r="F397" s="57">
        <f>SUM(F398:F399)</f>
        <v>0</v>
      </c>
      <c r="G397" s="206">
        <f>SUM(G398:G399)</f>
        <v>30</v>
      </c>
    </row>
    <row r="398" spans="1:7" ht="12.75">
      <c r="A398" s="38" t="s">
        <v>89</v>
      </c>
      <c r="B398" s="227">
        <v>50</v>
      </c>
      <c r="C398" s="228"/>
      <c r="D398" s="229"/>
      <c r="E398" s="230">
        <v>50</v>
      </c>
      <c r="F398" s="229"/>
      <c r="G398" s="182"/>
    </row>
    <row r="399" spans="1:7" ht="12.75">
      <c r="A399" s="34" t="s">
        <v>94</v>
      </c>
      <c r="B399" s="200">
        <v>30</v>
      </c>
      <c r="C399" s="201"/>
      <c r="D399" s="212"/>
      <c r="E399" s="213"/>
      <c r="F399" s="212"/>
      <c r="G399" s="184">
        <v>30</v>
      </c>
    </row>
    <row r="400" spans="1:7" ht="12.75">
      <c r="A400" s="31" t="s">
        <v>142</v>
      </c>
      <c r="B400" s="93">
        <f>SUM(B401:B401)</f>
        <v>1000</v>
      </c>
      <c r="C400" s="113"/>
      <c r="D400" s="57"/>
      <c r="E400" s="58">
        <f>SUM(E401:E401)</f>
        <v>1000</v>
      </c>
      <c r="F400" s="65"/>
      <c r="G400" s="152"/>
    </row>
    <row r="401" spans="1:7" ht="12.75">
      <c r="A401" s="34" t="s">
        <v>94</v>
      </c>
      <c r="B401" s="200">
        <v>1000</v>
      </c>
      <c r="C401" s="201"/>
      <c r="D401" s="212"/>
      <c r="E401" s="213">
        <v>1000</v>
      </c>
      <c r="F401" s="212"/>
      <c r="G401" s="184"/>
    </row>
    <row r="402" spans="1:7" ht="12.75">
      <c r="A402" s="342" t="s">
        <v>34</v>
      </c>
      <c r="B402" s="407">
        <f>B405+B412+B408+B403+B410+B414</f>
        <v>600</v>
      </c>
      <c r="C402" s="408"/>
      <c r="D402" s="409"/>
      <c r="E402" s="410">
        <f>E405+E412+E408+E403+E410+E414</f>
        <v>600</v>
      </c>
      <c r="F402" s="345"/>
      <c r="G402" s="372"/>
    </row>
    <row r="403" spans="1:7" ht="12.75">
      <c r="A403" s="47" t="s">
        <v>125</v>
      </c>
      <c r="B403" s="97">
        <f>B404</f>
        <v>100</v>
      </c>
      <c r="C403" s="117"/>
      <c r="D403" s="69"/>
      <c r="E403" s="70">
        <f>E404</f>
        <v>100</v>
      </c>
      <c r="F403" s="69"/>
      <c r="G403" s="164"/>
    </row>
    <row r="404" spans="1:7" ht="12.75">
      <c r="A404" s="34" t="s">
        <v>80</v>
      </c>
      <c r="B404" s="200">
        <v>100</v>
      </c>
      <c r="C404" s="201"/>
      <c r="D404" s="212"/>
      <c r="E404" s="213">
        <v>100</v>
      </c>
      <c r="F404" s="212"/>
      <c r="G404" s="184"/>
    </row>
    <row r="405" spans="1:7" ht="12.75">
      <c r="A405" s="31" t="s">
        <v>23</v>
      </c>
      <c r="B405" s="93">
        <f>SUM(B406:B407)</f>
        <v>150</v>
      </c>
      <c r="C405" s="113"/>
      <c r="D405" s="57"/>
      <c r="E405" s="58">
        <f>SUM(E406:E407)</f>
        <v>150</v>
      </c>
      <c r="F405" s="65"/>
      <c r="G405" s="152"/>
    </row>
    <row r="406" spans="1:7" ht="12.75">
      <c r="A406" s="122" t="s">
        <v>80</v>
      </c>
      <c r="B406" s="235">
        <v>100</v>
      </c>
      <c r="C406" s="236"/>
      <c r="D406" s="209"/>
      <c r="E406" s="210">
        <v>100</v>
      </c>
      <c r="F406" s="209"/>
      <c r="G406" s="211"/>
    </row>
    <row r="407" spans="1:14" ht="12.75">
      <c r="A407" s="34" t="s">
        <v>89</v>
      </c>
      <c r="B407" s="200">
        <v>50</v>
      </c>
      <c r="C407" s="201"/>
      <c r="D407" s="212"/>
      <c r="E407" s="213">
        <v>50</v>
      </c>
      <c r="F407" s="212"/>
      <c r="G407" s="184"/>
      <c r="I407" s="16"/>
      <c r="J407" s="16"/>
      <c r="K407" s="16"/>
      <c r="L407" s="16"/>
      <c r="M407" s="16"/>
      <c r="N407" s="16"/>
    </row>
    <row r="408" spans="1:7" ht="12.75">
      <c r="A408" s="31" t="s">
        <v>121</v>
      </c>
      <c r="B408" s="93">
        <f>SUM(B409)</f>
        <v>100</v>
      </c>
      <c r="C408" s="113"/>
      <c r="D408" s="57"/>
      <c r="E408" s="58">
        <f>SUM(E409)</f>
        <v>100</v>
      </c>
      <c r="F408" s="65"/>
      <c r="G408" s="152"/>
    </row>
    <row r="409" spans="1:7" ht="12.75">
      <c r="A409" s="34" t="s">
        <v>94</v>
      </c>
      <c r="B409" s="200">
        <v>100</v>
      </c>
      <c r="C409" s="201"/>
      <c r="D409" s="212"/>
      <c r="E409" s="213">
        <v>100</v>
      </c>
      <c r="F409" s="212"/>
      <c r="G409" s="184"/>
    </row>
    <row r="410" spans="1:7" ht="12.75">
      <c r="A410" s="47" t="s">
        <v>126</v>
      </c>
      <c r="B410" s="97">
        <f>B411</f>
        <v>100</v>
      </c>
      <c r="C410" s="117"/>
      <c r="D410" s="69"/>
      <c r="E410" s="70">
        <f>E411</f>
        <v>100</v>
      </c>
      <c r="F410" s="69"/>
      <c r="G410" s="164"/>
    </row>
    <row r="411" spans="1:7" ht="12.75">
      <c r="A411" s="34" t="s">
        <v>80</v>
      </c>
      <c r="B411" s="200">
        <v>100</v>
      </c>
      <c r="C411" s="201"/>
      <c r="D411" s="212"/>
      <c r="E411" s="213">
        <v>100</v>
      </c>
      <c r="F411" s="212"/>
      <c r="G411" s="184"/>
    </row>
    <row r="412" spans="1:7" ht="12.75">
      <c r="A412" s="31" t="s">
        <v>28</v>
      </c>
      <c r="B412" s="93">
        <f>SUM(B413)</f>
        <v>100</v>
      </c>
      <c r="C412" s="113"/>
      <c r="D412" s="57"/>
      <c r="E412" s="58">
        <f>SUM(E413)</f>
        <v>100</v>
      </c>
      <c r="F412" s="65"/>
      <c r="G412" s="152"/>
    </row>
    <row r="413" spans="1:7" ht="12.75">
      <c r="A413" s="34" t="s">
        <v>89</v>
      </c>
      <c r="B413" s="200">
        <v>100</v>
      </c>
      <c r="C413" s="201"/>
      <c r="D413" s="212"/>
      <c r="E413" s="213">
        <v>100</v>
      </c>
      <c r="F413" s="212"/>
      <c r="G413" s="184"/>
    </row>
    <row r="414" spans="1:7" s="52" customFormat="1" ht="12.75">
      <c r="A414" s="31" t="s">
        <v>103</v>
      </c>
      <c r="B414" s="93">
        <f>SUM(B415)</f>
        <v>50</v>
      </c>
      <c r="C414" s="113"/>
      <c r="D414" s="57"/>
      <c r="E414" s="58">
        <f>SUM(E415)</f>
        <v>50</v>
      </c>
      <c r="F414" s="57"/>
      <c r="G414" s="206"/>
    </row>
    <row r="415" spans="1:7" ht="12.75">
      <c r="A415" s="34" t="s">
        <v>89</v>
      </c>
      <c r="B415" s="200">
        <v>50</v>
      </c>
      <c r="C415" s="201"/>
      <c r="D415" s="212"/>
      <c r="E415" s="213">
        <v>50</v>
      </c>
      <c r="F415" s="212"/>
      <c r="G415" s="184"/>
    </row>
    <row r="416" spans="1:7" s="52" customFormat="1" ht="12.75">
      <c r="A416" s="332" t="s">
        <v>35</v>
      </c>
      <c r="B416" s="416">
        <f>B417+B419+B421</f>
        <v>920</v>
      </c>
      <c r="C416" s="417"/>
      <c r="D416" s="418"/>
      <c r="E416" s="336">
        <f>E417+E419+E421</f>
        <v>920</v>
      </c>
      <c r="F416" s="418"/>
      <c r="G416" s="419"/>
    </row>
    <row r="417" spans="1:7" ht="12.75">
      <c r="A417" s="31" t="s">
        <v>37</v>
      </c>
      <c r="B417" s="93">
        <f>SUM(B418)</f>
        <v>20</v>
      </c>
      <c r="C417" s="113"/>
      <c r="D417" s="57"/>
      <c r="E417" s="135">
        <f>SUM(E418)</f>
        <v>20</v>
      </c>
      <c r="F417" s="65"/>
      <c r="G417" s="152"/>
    </row>
    <row r="418" spans="1:7" ht="12.75">
      <c r="A418" s="34" t="s">
        <v>89</v>
      </c>
      <c r="B418" s="200">
        <v>20</v>
      </c>
      <c r="C418" s="201"/>
      <c r="D418" s="212"/>
      <c r="E418" s="231">
        <v>20</v>
      </c>
      <c r="F418" s="212"/>
      <c r="G418" s="184"/>
    </row>
    <row r="419" spans="1:7" ht="12.75">
      <c r="A419" s="47" t="s">
        <v>127</v>
      </c>
      <c r="B419" s="97">
        <f>B420</f>
        <v>500</v>
      </c>
      <c r="C419" s="117"/>
      <c r="D419" s="69"/>
      <c r="E419" s="70">
        <f>E420</f>
        <v>500</v>
      </c>
      <c r="F419" s="69"/>
      <c r="G419" s="164"/>
    </row>
    <row r="420" spans="1:7" ht="12.75">
      <c r="A420" s="34" t="s">
        <v>80</v>
      </c>
      <c r="B420" s="200">
        <v>500</v>
      </c>
      <c r="C420" s="201"/>
      <c r="D420" s="212"/>
      <c r="E420" s="213">
        <v>500</v>
      </c>
      <c r="F420" s="212"/>
      <c r="G420" s="184"/>
    </row>
    <row r="421" spans="1:7" ht="12.75">
      <c r="A421" s="47" t="s">
        <v>128</v>
      </c>
      <c r="B421" s="97">
        <f>B422</f>
        <v>400</v>
      </c>
      <c r="C421" s="117"/>
      <c r="D421" s="69"/>
      <c r="E421" s="70">
        <f>E422</f>
        <v>400</v>
      </c>
      <c r="F421" s="69"/>
      <c r="G421" s="164"/>
    </row>
    <row r="422" spans="1:7" ht="13.5" thickBot="1">
      <c r="A422" s="34" t="s">
        <v>80</v>
      </c>
      <c r="B422" s="227">
        <v>400</v>
      </c>
      <c r="C422" s="201"/>
      <c r="D422" s="212"/>
      <c r="E422" s="213">
        <v>400</v>
      </c>
      <c r="F422" s="212"/>
      <c r="G422" s="184"/>
    </row>
    <row r="423" spans="1:7" ht="12.75" customHeight="1" thickBot="1">
      <c r="A423" s="411" t="s">
        <v>14</v>
      </c>
      <c r="B423" s="415">
        <f>B375+B402+B416</f>
        <v>14398</v>
      </c>
      <c r="C423" s="412"/>
      <c r="D423" s="413"/>
      <c r="E423" s="351">
        <f>E375+E402+E416</f>
        <v>14368</v>
      </c>
      <c r="F423" s="414"/>
      <c r="G423" s="460">
        <f>G375+G402+G416</f>
        <v>30</v>
      </c>
    </row>
    <row r="424" spans="1:7" ht="13.5" thickBot="1">
      <c r="A424" s="293" t="s">
        <v>74</v>
      </c>
      <c r="B424" s="294"/>
      <c r="C424" s="294"/>
      <c r="D424" s="294"/>
      <c r="E424" s="294"/>
      <c r="F424" s="294"/>
      <c r="G424" s="295"/>
    </row>
    <row r="425" spans="1:7" ht="12.75">
      <c r="A425" s="342" t="s">
        <v>34</v>
      </c>
      <c r="B425" s="407">
        <f>B426</f>
        <v>100</v>
      </c>
      <c r="C425" s="408"/>
      <c r="D425" s="409"/>
      <c r="E425" s="410">
        <f>E426</f>
        <v>100</v>
      </c>
      <c r="F425" s="345"/>
      <c r="G425" s="372"/>
    </row>
    <row r="426" spans="1:7" ht="12.75">
      <c r="A426" s="47" t="s">
        <v>143</v>
      </c>
      <c r="B426" s="97">
        <f>B427</f>
        <v>100</v>
      </c>
      <c r="C426" s="117"/>
      <c r="D426" s="69"/>
      <c r="E426" s="70">
        <f>E427</f>
        <v>100</v>
      </c>
      <c r="F426" s="69"/>
      <c r="G426" s="164"/>
    </row>
    <row r="427" spans="1:7" ht="13.5" thickBot="1">
      <c r="A427" s="34" t="s">
        <v>94</v>
      </c>
      <c r="B427" s="200">
        <v>100</v>
      </c>
      <c r="C427" s="201"/>
      <c r="D427" s="212"/>
      <c r="E427" s="213">
        <v>100</v>
      </c>
      <c r="F427" s="212"/>
      <c r="G427" s="184"/>
    </row>
    <row r="428" spans="1:7" ht="13.5" thickBot="1">
      <c r="A428" s="411" t="s">
        <v>14</v>
      </c>
      <c r="B428" s="420">
        <v>100</v>
      </c>
      <c r="C428" s="421"/>
      <c r="D428" s="421"/>
      <c r="E428" s="421">
        <v>100</v>
      </c>
      <c r="F428" s="422"/>
      <c r="G428" s="423"/>
    </row>
    <row r="429" spans="1:8" ht="13.5" thickBot="1">
      <c r="A429" s="293" t="s">
        <v>75</v>
      </c>
      <c r="B429" s="294"/>
      <c r="C429" s="294"/>
      <c r="D429" s="294"/>
      <c r="E429" s="294"/>
      <c r="F429" s="294"/>
      <c r="G429" s="295"/>
      <c r="H429" s="27"/>
    </row>
    <row r="430" spans="1:8" ht="12.75">
      <c r="A430" s="373" t="s">
        <v>35</v>
      </c>
      <c r="B430" s="424">
        <f>B433+B435+B437+B439+B431</f>
        <v>11691</v>
      </c>
      <c r="C430" s="375">
        <f aca="true" t="shared" si="7" ref="B430:G430">C433+C435+C437+C439+C431</f>
        <v>0</v>
      </c>
      <c r="D430" s="425">
        <f t="shared" si="7"/>
        <v>0</v>
      </c>
      <c r="E430" s="426">
        <f t="shared" si="7"/>
        <v>6691</v>
      </c>
      <c r="F430" s="425">
        <f t="shared" si="7"/>
        <v>0</v>
      </c>
      <c r="G430" s="378">
        <f t="shared" si="7"/>
        <v>5800</v>
      </c>
      <c r="H430" s="27"/>
    </row>
    <row r="431" spans="1:8" ht="12.75">
      <c r="A431" s="31" t="s">
        <v>40</v>
      </c>
      <c r="B431" s="93">
        <f>SUM(B432)</f>
        <v>6691</v>
      </c>
      <c r="C431" s="113"/>
      <c r="D431" s="57"/>
      <c r="E431" s="58">
        <f>SUM(E432)</f>
        <v>6691</v>
      </c>
      <c r="F431" s="65"/>
      <c r="G431" s="152"/>
      <c r="H431" s="27"/>
    </row>
    <row r="432" spans="1:8" ht="12.75">
      <c r="A432" s="34" t="s">
        <v>94</v>
      </c>
      <c r="B432" s="200">
        <v>6691</v>
      </c>
      <c r="C432" s="201"/>
      <c r="D432" s="212"/>
      <c r="E432" s="213">
        <v>6691</v>
      </c>
      <c r="F432" s="212"/>
      <c r="G432" s="184"/>
      <c r="H432" s="27"/>
    </row>
    <row r="433" spans="1:8" ht="12.75">
      <c r="A433" s="31" t="s">
        <v>109</v>
      </c>
      <c r="B433" s="98">
        <f>B434</f>
        <v>1300</v>
      </c>
      <c r="C433" s="113"/>
      <c r="D433" s="57"/>
      <c r="E433" s="58">
        <f>E434</f>
        <v>0</v>
      </c>
      <c r="F433" s="65"/>
      <c r="G433" s="206">
        <f>G434</f>
        <v>1500</v>
      </c>
      <c r="H433" s="27"/>
    </row>
    <row r="434" spans="1:8" ht="12.75">
      <c r="A434" s="121" t="s">
        <v>94</v>
      </c>
      <c r="B434" s="238">
        <v>1300</v>
      </c>
      <c r="C434" s="233"/>
      <c r="D434" s="225"/>
      <c r="E434" s="234"/>
      <c r="F434" s="225"/>
      <c r="G434" s="226">
        <v>1500</v>
      </c>
      <c r="H434" s="27"/>
    </row>
    <row r="435" spans="1:8" ht="12.75">
      <c r="A435" s="31" t="s">
        <v>110</v>
      </c>
      <c r="B435" s="98">
        <f>B436</f>
        <v>3050</v>
      </c>
      <c r="C435" s="113"/>
      <c r="D435" s="57"/>
      <c r="E435" s="58">
        <f>E436</f>
        <v>0</v>
      </c>
      <c r="F435" s="65"/>
      <c r="G435" s="206">
        <f>G436</f>
        <v>3500</v>
      </c>
      <c r="H435" s="27"/>
    </row>
    <row r="436" spans="1:8" ht="12.75">
      <c r="A436" s="121" t="s">
        <v>94</v>
      </c>
      <c r="B436" s="238">
        <v>3050</v>
      </c>
      <c r="C436" s="233"/>
      <c r="D436" s="225"/>
      <c r="E436" s="234"/>
      <c r="F436" s="225"/>
      <c r="G436" s="226">
        <v>3500</v>
      </c>
      <c r="H436" s="27"/>
    </row>
    <row r="437" spans="1:8" ht="12.75">
      <c r="A437" s="31" t="s">
        <v>111</v>
      </c>
      <c r="B437" s="98">
        <f>B438</f>
        <v>250</v>
      </c>
      <c r="C437" s="113"/>
      <c r="D437" s="57"/>
      <c r="E437" s="58">
        <f>E438</f>
        <v>0</v>
      </c>
      <c r="F437" s="65"/>
      <c r="G437" s="206">
        <f>G438</f>
        <v>300</v>
      </c>
      <c r="H437" s="27"/>
    </row>
    <row r="438" spans="1:8" ht="12.75">
      <c r="A438" s="121" t="s">
        <v>94</v>
      </c>
      <c r="B438" s="238">
        <v>250</v>
      </c>
      <c r="C438" s="233"/>
      <c r="D438" s="225"/>
      <c r="E438" s="234"/>
      <c r="F438" s="225"/>
      <c r="G438" s="226">
        <v>300</v>
      </c>
      <c r="H438" s="27"/>
    </row>
    <row r="439" spans="1:8" ht="12.75">
      <c r="A439" s="31" t="s">
        <v>112</v>
      </c>
      <c r="B439" s="98">
        <f>B440</f>
        <v>400</v>
      </c>
      <c r="C439" s="113"/>
      <c r="D439" s="57"/>
      <c r="E439" s="58">
        <f>E440</f>
        <v>0</v>
      </c>
      <c r="F439" s="65"/>
      <c r="G439" s="206">
        <f>G440</f>
        <v>500</v>
      </c>
      <c r="H439" s="27"/>
    </row>
    <row r="440" spans="1:8" ht="13.5" thickBot="1">
      <c r="A440" s="121" t="s">
        <v>94</v>
      </c>
      <c r="B440" s="238">
        <v>400</v>
      </c>
      <c r="C440" s="233"/>
      <c r="D440" s="225"/>
      <c r="E440" s="234"/>
      <c r="F440" s="225"/>
      <c r="G440" s="226">
        <v>500</v>
      </c>
      <c r="H440" s="27"/>
    </row>
    <row r="441" spans="1:8" ht="13.5" thickBot="1">
      <c r="A441" s="411" t="s">
        <v>14</v>
      </c>
      <c r="B441" s="427">
        <f>SUM(B430)</f>
        <v>11691</v>
      </c>
      <c r="C441" s="428"/>
      <c r="D441" s="429"/>
      <c r="E441" s="430">
        <f>SUM(E430)</f>
        <v>6691</v>
      </c>
      <c r="F441" s="429"/>
      <c r="G441" s="431">
        <f>SUM(G430)</f>
        <v>5800</v>
      </c>
      <c r="H441" s="27"/>
    </row>
    <row r="442" spans="1:8" ht="13.5" thickBot="1">
      <c r="A442" s="293" t="s">
        <v>76</v>
      </c>
      <c r="B442" s="294"/>
      <c r="C442" s="294"/>
      <c r="D442" s="294"/>
      <c r="E442" s="294"/>
      <c r="F442" s="294"/>
      <c r="G442" s="295"/>
      <c r="H442" s="27"/>
    </row>
    <row r="443" spans="1:8" ht="12.75">
      <c r="A443" s="320" t="s">
        <v>33</v>
      </c>
      <c r="B443" s="366">
        <f>B450+B446+B448+B455+B444</f>
        <v>12638</v>
      </c>
      <c r="C443" s="405"/>
      <c r="D443" s="367"/>
      <c r="E443" s="368">
        <f>E450+E446+E448+E455+E444</f>
        <v>12838</v>
      </c>
      <c r="F443" s="323"/>
      <c r="G443" s="325"/>
      <c r="H443" s="27"/>
    </row>
    <row r="444" spans="1:8" ht="12.75">
      <c r="A444" s="31" t="s">
        <v>144</v>
      </c>
      <c r="B444" s="93">
        <f>SUM(B445)</f>
        <v>1000</v>
      </c>
      <c r="C444" s="113"/>
      <c r="D444" s="57"/>
      <c r="E444" s="58">
        <f>SUM(E445)</f>
        <v>1000</v>
      </c>
      <c r="F444" s="65"/>
      <c r="G444" s="152"/>
      <c r="H444" s="27"/>
    </row>
    <row r="445" spans="1:8" ht="12.75">
      <c r="A445" s="34" t="s">
        <v>94</v>
      </c>
      <c r="B445" s="200">
        <v>1000</v>
      </c>
      <c r="C445" s="201"/>
      <c r="D445" s="212"/>
      <c r="E445" s="213">
        <v>1000</v>
      </c>
      <c r="F445" s="212"/>
      <c r="G445" s="184"/>
      <c r="H445" s="27"/>
    </row>
    <row r="446" spans="1:8" ht="12.75">
      <c r="A446" s="31" t="s">
        <v>5</v>
      </c>
      <c r="B446" s="93">
        <f>SUM(B447:B447)</f>
        <v>280</v>
      </c>
      <c r="C446" s="113"/>
      <c r="D446" s="57"/>
      <c r="E446" s="58">
        <f>SUM(E447:E447)</f>
        <v>280</v>
      </c>
      <c r="F446" s="65"/>
      <c r="G446" s="152"/>
      <c r="H446" s="27"/>
    </row>
    <row r="447" spans="1:8" ht="12.75">
      <c r="A447" s="30" t="s">
        <v>93</v>
      </c>
      <c r="B447" s="207">
        <v>280</v>
      </c>
      <c r="C447" s="208"/>
      <c r="D447" s="217"/>
      <c r="E447" s="218">
        <v>280</v>
      </c>
      <c r="F447" s="217"/>
      <c r="G447" s="180"/>
      <c r="H447" s="27"/>
    </row>
    <row r="448" spans="1:8" ht="12.75">
      <c r="A448" s="31" t="s">
        <v>6</v>
      </c>
      <c r="B448" s="93">
        <f>SUM(B449)</f>
        <v>500</v>
      </c>
      <c r="C448" s="113"/>
      <c r="D448" s="57"/>
      <c r="E448" s="58">
        <f>SUM(E449)</f>
        <v>500</v>
      </c>
      <c r="F448" s="65"/>
      <c r="G448" s="152"/>
      <c r="H448" s="27"/>
    </row>
    <row r="449" spans="1:8" ht="12.75">
      <c r="A449" s="34" t="s">
        <v>94</v>
      </c>
      <c r="B449" s="200">
        <v>500</v>
      </c>
      <c r="C449" s="201"/>
      <c r="D449" s="212"/>
      <c r="E449" s="213">
        <v>500</v>
      </c>
      <c r="F449" s="212"/>
      <c r="G449" s="184"/>
      <c r="H449" s="27"/>
    </row>
    <row r="450" spans="1:8" ht="12.75">
      <c r="A450" s="31" t="s">
        <v>11</v>
      </c>
      <c r="B450" s="98">
        <f>SUM(B451:B454)</f>
        <v>8158</v>
      </c>
      <c r="C450" s="118"/>
      <c r="D450" s="71"/>
      <c r="E450" s="72">
        <f>SUM(E451:E454)</f>
        <v>8358</v>
      </c>
      <c r="F450" s="73"/>
      <c r="G450" s="165"/>
      <c r="H450" s="27"/>
    </row>
    <row r="451" spans="1:8" ht="12.75">
      <c r="A451" s="30" t="s">
        <v>85</v>
      </c>
      <c r="B451" s="240">
        <v>1000</v>
      </c>
      <c r="C451" s="241"/>
      <c r="D451" s="242"/>
      <c r="E451" s="243">
        <v>1000</v>
      </c>
      <c r="F451" s="242"/>
      <c r="G451" s="244"/>
      <c r="H451" s="27"/>
    </row>
    <row r="452" spans="1:8" ht="12.75">
      <c r="A452" s="38" t="s">
        <v>93</v>
      </c>
      <c r="B452" s="245">
        <v>658</v>
      </c>
      <c r="C452" s="246"/>
      <c r="D452" s="247"/>
      <c r="E452" s="248">
        <v>658</v>
      </c>
      <c r="F452" s="247"/>
      <c r="G452" s="249"/>
      <c r="H452" s="27"/>
    </row>
    <row r="453" spans="1:8" ht="12.75">
      <c r="A453" s="38" t="s">
        <v>89</v>
      </c>
      <c r="B453" s="245">
        <v>2000</v>
      </c>
      <c r="C453" s="246"/>
      <c r="D453" s="247"/>
      <c r="E453" s="248">
        <v>2200</v>
      </c>
      <c r="F453" s="247"/>
      <c r="G453" s="249"/>
      <c r="H453" s="27"/>
    </row>
    <row r="454" spans="1:8" ht="12.75">
      <c r="A454" s="34" t="s">
        <v>94</v>
      </c>
      <c r="B454" s="239">
        <v>4500</v>
      </c>
      <c r="C454" s="250"/>
      <c r="D454" s="251"/>
      <c r="E454" s="252">
        <v>4500</v>
      </c>
      <c r="F454" s="251"/>
      <c r="G454" s="253"/>
      <c r="H454" s="27"/>
    </row>
    <row r="455" spans="1:8" ht="12.75">
      <c r="A455" s="31" t="s">
        <v>12</v>
      </c>
      <c r="B455" s="93">
        <f>SUM(B456)</f>
        <v>2700</v>
      </c>
      <c r="C455" s="113"/>
      <c r="D455" s="57"/>
      <c r="E455" s="58">
        <f>SUM(E456)</f>
        <v>2700</v>
      </c>
      <c r="F455" s="65"/>
      <c r="G455" s="152"/>
      <c r="H455" s="27"/>
    </row>
    <row r="456" spans="1:8" ht="13.5" thickBot="1">
      <c r="A456" s="34" t="s">
        <v>94</v>
      </c>
      <c r="B456" s="200">
        <v>2700</v>
      </c>
      <c r="C456" s="201"/>
      <c r="D456" s="212"/>
      <c r="E456" s="213">
        <v>2700</v>
      </c>
      <c r="F456" s="212"/>
      <c r="G456" s="184"/>
      <c r="H456" s="27"/>
    </row>
    <row r="457" spans="1:8" ht="13.5" thickBot="1">
      <c r="A457" s="347" t="s">
        <v>14</v>
      </c>
      <c r="B457" s="427">
        <f>B443</f>
        <v>12638</v>
      </c>
      <c r="C457" s="428"/>
      <c r="D457" s="429"/>
      <c r="E457" s="430">
        <f>E443</f>
        <v>12838</v>
      </c>
      <c r="F457" s="433"/>
      <c r="G457" s="434"/>
      <c r="H457" s="27"/>
    </row>
    <row r="458" spans="1:8" ht="13.5" thickBot="1">
      <c r="A458" s="293" t="s">
        <v>77</v>
      </c>
      <c r="B458" s="294"/>
      <c r="C458" s="294"/>
      <c r="D458" s="294"/>
      <c r="E458" s="294"/>
      <c r="F458" s="294"/>
      <c r="G458" s="295"/>
      <c r="H458" s="27"/>
    </row>
    <row r="459" spans="1:8" ht="12.75">
      <c r="A459" s="380" t="s">
        <v>33</v>
      </c>
      <c r="B459" s="435">
        <f>B462+B460+B464</f>
        <v>1200</v>
      </c>
      <c r="C459" s="436"/>
      <c r="D459" s="436"/>
      <c r="E459" s="384">
        <f>E462+E460+E464</f>
        <v>1200</v>
      </c>
      <c r="F459" s="436"/>
      <c r="G459" s="437"/>
      <c r="H459" s="27"/>
    </row>
    <row r="460" spans="1:8" ht="12.75">
      <c r="A460" s="31" t="s">
        <v>5</v>
      </c>
      <c r="B460" s="133">
        <f>SUM(B461)</f>
        <v>200</v>
      </c>
      <c r="C460" s="134"/>
      <c r="D460" s="65"/>
      <c r="E460" s="135">
        <f>SUM(E461)</f>
        <v>200</v>
      </c>
      <c r="F460" s="65"/>
      <c r="G460" s="152"/>
      <c r="H460" s="27"/>
    </row>
    <row r="461" spans="1:8" ht="12.75">
      <c r="A461" s="34" t="s">
        <v>89</v>
      </c>
      <c r="B461" s="200">
        <v>200</v>
      </c>
      <c r="C461" s="201"/>
      <c r="D461" s="212"/>
      <c r="E461" s="231">
        <v>200</v>
      </c>
      <c r="F461" s="212"/>
      <c r="G461" s="184"/>
      <c r="H461" s="27"/>
    </row>
    <row r="462" spans="1:8" ht="12.75">
      <c r="A462" s="31" t="s">
        <v>107</v>
      </c>
      <c r="B462" s="93">
        <f>SUM(B463:B463)</f>
        <v>500</v>
      </c>
      <c r="C462" s="113"/>
      <c r="D462" s="57"/>
      <c r="E462" s="135">
        <f>SUM(E463:E463)</f>
        <v>500</v>
      </c>
      <c r="F462" s="65"/>
      <c r="G462" s="152"/>
      <c r="H462" s="27"/>
    </row>
    <row r="463" spans="1:8" ht="12.75">
      <c r="A463" s="34" t="s">
        <v>94</v>
      </c>
      <c r="B463" s="200">
        <v>500</v>
      </c>
      <c r="C463" s="201"/>
      <c r="D463" s="212"/>
      <c r="E463" s="231">
        <v>500</v>
      </c>
      <c r="F463" s="212"/>
      <c r="G463" s="184"/>
      <c r="H463" s="27"/>
    </row>
    <row r="464" spans="1:8" ht="12.75">
      <c r="A464" s="31" t="s">
        <v>145</v>
      </c>
      <c r="B464" s="93">
        <f>SUM(B465:B465)</f>
        <v>500</v>
      </c>
      <c r="C464" s="113"/>
      <c r="D464" s="57"/>
      <c r="E464" s="135">
        <f>SUM(E465:E465)</f>
        <v>500</v>
      </c>
      <c r="F464" s="65"/>
      <c r="G464" s="152"/>
      <c r="H464" s="27"/>
    </row>
    <row r="465" spans="1:8" ht="13.5" thickBot="1">
      <c r="A465" s="34" t="s">
        <v>94</v>
      </c>
      <c r="B465" s="200">
        <v>500</v>
      </c>
      <c r="C465" s="201"/>
      <c r="D465" s="212"/>
      <c r="E465" s="231">
        <v>500</v>
      </c>
      <c r="F465" s="212"/>
      <c r="G465" s="184"/>
      <c r="H465" s="27"/>
    </row>
    <row r="466" spans="1:8" ht="13.5" thickBot="1">
      <c r="A466" s="411" t="s">
        <v>14</v>
      </c>
      <c r="B466" s="427">
        <f>SUM(B459)</f>
        <v>1200</v>
      </c>
      <c r="C466" s="428"/>
      <c r="D466" s="429"/>
      <c r="E466" s="430">
        <f>SUM(E459)</f>
        <v>1200</v>
      </c>
      <c r="F466" s="429"/>
      <c r="G466" s="431"/>
      <c r="H466" s="27"/>
    </row>
    <row r="467" spans="1:8" ht="13.5" thickBot="1">
      <c r="A467" s="293" t="s">
        <v>78</v>
      </c>
      <c r="B467" s="294"/>
      <c r="C467" s="294"/>
      <c r="D467" s="294"/>
      <c r="E467" s="294"/>
      <c r="F467" s="294"/>
      <c r="G467" s="295"/>
      <c r="H467" s="27"/>
    </row>
    <row r="468" spans="1:8" ht="13.5" thickBot="1">
      <c r="A468" s="171"/>
      <c r="B468" s="99"/>
      <c r="C468" s="114"/>
      <c r="D468" s="61"/>
      <c r="E468" s="60"/>
      <c r="F468" s="61"/>
      <c r="G468" s="162"/>
      <c r="H468" s="27"/>
    </row>
    <row r="469" spans="1:8" ht="13.5" thickBot="1">
      <c r="A469" s="293" t="s">
        <v>79</v>
      </c>
      <c r="B469" s="294"/>
      <c r="C469" s="294"/>
      <c r="D469" s="294"/>
      <c r="E469" s="294"/>
      <c r="F469" s="294"/>
      <c r="G469" s="295"/>
      <c r="H469" s="27"/>
    </row>
    <row r="470" spans="1:8" ht="13.5" thickBot="1">
      <c r="A470" s="171"/>
      <c r="B470" s="99"/>
      <c r="C470" s="114"/>
      <c r="D470" s="61"/>
      <c r="E470" s="60"/>
      <c r="F470" s="61"/>
      <c r="G470" s="162"/>
      <c r="H470" s="27"/>
    </row>
    <row r="471" spans="1:7" ht="12.75" customHeight="1">
      <c r="A471" s="290" t="s">
        <v>88</v>
      </c>
      <c r="B471" s="291"/>
      <c r="C471" s="291"/>
      <c r="D471" s="291"/>
      <c r="E471" s="291"/>
      <c r="F471" s="291"/>
      <c r="G471" s="292"/>
    </row>
    <row r="472" spans="1:7" ht="12.75" customHeight="1">
      <c r="A472" s="342" t="s">
        <v>34</v>
      </c>
      <c r="B472" s="407">
        <f>B473</f>
        <v>6000</v>
      </c>
      <c r="C472" s="408">
        <f>C473</f>
        <v>300</v>
      </c>
      <c r="D472" s="409"/>
      <c r="E472" s="410">
        <f>E473</f>
        <v>0</v>
      </c>
      <c r="F472" s="345"/>
      <c r="G472" s="372"/>
    </row>
    <row r="473" spans="1:7" ht="12.75">
      <c r="A473" s="40" t="s">
        <v>50</v>
      </c>
      <c r="B473" s="91">
        <f>SUM(B474:B474)</f>
        <v>6000</v>
      </c>
      <c r="C473" s="138">
        <f>SUM(C474:C474)</f>
        <v>300</v>
      </c>
      <c r="D473" s="138">
        <f>SUM(D474:D474)</f>
        <v>0</v>
      </c>
      <c r="E473" s="138">
        <f>SUM(E474:E474)</f>
        <v>0</v>
      </c>
      <c r="F473" s="18"/>
      <c r="G473" s="156"/>
    </row>
    <row r="474" spans="1:7" ht="13.5" thickBot="1">
      <c r="A474" s="123" t="s">
        <v>94</v>
      </c>
      <c r="B474" s="195">
        <v>6000</v>
      </c>
      <c r="C474" s="196">
        <v>300</v>
      </c>
      <c r="D474" s="197"/>
      <c r="E474" s="198"/>
      <c r="F474" s="197"/>
      <c r="G474" s="199"/>
    </row>
    <row r="475" spans="1:7" ht="13.5" thickBot="1">
      <c r="A475" s="411" t="s">
        <v>14</v>
      </c>
      <c r="B475" s="348">
        <f aca="true" t="shared" si="8" ref="B475:G475">SUM(B472)</f>
        <v>6000</v>
      </c>
      <c r="C475" s="379">
        <f t="shared" si="8"/>
        <v>300</v>
      </c>
      <c r="D475" s="379">
        <f t="shared" si="8"/>
        <v>0</v>
      </c>
      <c r="E475" s="379">
        <f t="shared" si="8"/>
        <v>0</v>
      </c>
      <c r="F475" s="350">
        <f t="shared" si="8"/>
        <v>0</v>
      </c>
      <c r="G475" s="341">
        <f t="shared" si="8"/>
        <v>0</v>
      </c>
    </row>
    <row r="476" spans="1:7" ht="12.75">
      <c r="A476" s="74"/>
      <c r="B476" s="100"/>
      <c r="C476" s="119"/>
      <c r="D476" s="76"/>
      <c r="E476" s="75"/>
      <c r="F476" s="76"/>
      <c r="G476" s="166"/>
    </row>
    <row r="477" spans="1:7" ht="12.75">
      <c r="A477" s="74"/>
      <c r="B477" s="100"/>
      <c r="C477" s="119"/>
      <c r="D477" s="76"/>
      <c r="E477" s="75"/>
      <c r="F477" s="76"/>
      <c r="G477" s="166"/>
    </row>
    <row r="478" spans="1:7" ht="13.5" thickBot="1">
      <c r="A478" s="296" t="s">
        <v>98</v>
      </c>
      <c r="B478" s="297"/>
      <c r="C478" s="297"/>
      <c r="D478" s="297"/>
      <c r="E478" s="297"/>
      <c r="F478" s="297"/>
      <c r="G478" s="298"/>
    </row>
    <row r="479" spans="1:7" ht="12.75">
      <c r="A479" s="77" t="s">
        <v>33</v>
      </c>
      <c r="B479" s="146">
        <f>B12+B220+B225+B264+B336+B352+B375+B443+B459</f>
        <v>4537386</v>
      </c>
      <c r="C479" s="124">
        <f>C12+C220+C225+C264+C336+C352+C375+C443+C459</f>
        <v>198.15</v>
      </c>
      <c r="D479" s="124">
        <f>D12+D220+D225+D264+D336+D352+D375+D443+D459</f>
        <v>0</v>
      </c>
      <c r="E479" s="124">
        <f>E12+E220+E225+E264+E336+E352+E375+E443+E459</f>
        <v>86426</v>
      </c>
      <c r="F479" s="124">
        <f>F12+F220+F225+F264+F336+F352+F375+F443+F459</f>
        <v>0</v>
      </c>
      <c r="G479" s="147">
        <f>G12+G220+G225+G264+G336+G352+G375+G443+G459</f>
        <v>990</v>
      </c>
    </row>
    <row r="480" spans="1:8" ht="12.75">
      <c r="A480" s="78" t="s">
        <v>34</v>
      </c>
      <c r="B480" s="101">
        <f>B50+B171+B236+B287+B369+B402+B425+B472</f>
        <v>8301362</v>
      </c>
      <c r="C480" s="127">
        <f>C50+C171+C236+C287+C369+C402+C425+C472</f>
        <v>41019.899999999994</v>
      </c>
      <c r="D480" s="79">
        <f>D50+D171+D236+D287+D369+D402+D425+D472</f>
        <v>0</v>
      </c>
      <c r="E480" s="125">
        <f>E50+E171+E236+E287+E369+E402+E425+E472</f>
        <v>700</v>
      </c>
      <c r="F480" s="125">
        <f>F50+F171+F236+F287+F369+F402+F425+F472</f>
        <v>0</v>
      </c>
      <c r="G480" s="167">
        <f>G50+G171+G236+G287+G369+G402+G425+G472</f>
        <v>772200</v>
      </c>
      <c r="H480" s="26"/>
    </row>
    <row r="481" spans="1:7" ht="13.5" thickBot="1">
      <c r="A481" s="80" t="s">
        <v>35</v>
      </c>
      <c r="B481" s="102">
        <f>B157+B257+B317+B343+B370+B416+B430</f>
        <v>78691</v>
      </c>
      <c r="C481" s="128">
        <f>C157+C257+C317+C343+C370+C416+C430</f>
        <v>8.3</v>
      </c>
      <c r="D481" s="81">
        <f>D157+D257+D317+D343+D370+D416+D430</f>
        <v>0</v>
      </c>
      <c r="E481" s="126">
        <f>E157+E257+E317+E343+E370+E416+E430</f>
        <v>7631</v>
      </c>
      <c r="F481" s="126">
        <f>F157+F257+F317+F343+F370+F416+F430</f>
        <v>0</v>
      </c>
      <c r="G481" s="168">
        <f>G157+G257+G317+G343+G370+G416+G430</f>
        <v>6040</v>
      </c>
    </row>
    <row r="482" spans="1:8" s="27" customFormat="1" ht="13.5" thickBot="1">
      <c r="A482" s="204" t="s">
        <v>36</v>
      </c>
      <c r="B482" s="202">
        <f>B169+B215+B223+B262+B334+B346+B373+B423+B428+B441+B457+B466+B475</f>
        <v>12917439</v>
      </c>
      <c r="C482" s="55">
        <f>C169+C215+C223+C262+C334+C346+C373+C423+C428+C441+C457+C466+C475</f>
        <v>41226.35</v>
      </c>
      <c r="D482" s="92">
        <f>D169+D215+D223+D262+D334+D346+D373+D423+D428+D441+D457+D466+D475</f>
        <v>0</v>
      </c>
      <c r="E482" s="92">
        <f>E169+E215+E223+E262+E334+E346+E373+E423+E428+E441+E457+E466+E475</f>
        <v>94757</v>
      </c>
      <c r="F482" s="92">
        <f>F169+F215+F223+F262+F334+F346+F373+F423+F428+F441+F457+F466+F475</f>
        <v>0</v>
      </c>
      <c r="G482" s="160">
        <f>G169+G215+G223+G262+G334+G346+G373+G423+G428+G441+G457+G466+G475</f>
        <v>779230</v>
      </c>
      <c r="H482" s="2"/>
    </row>
    <row r="485" spans="4:6" ht="12.75">
      <c r="D485" s="16"/>
      <c r="E485" s="16"/>
      <c r="F485" s="16"/>
    </row>
    <row r="486" ht="12.75">
      <c r="A486" s="82"/>
    </row>
    <row r="487" spans="1:8" s="27" customFormat="1" ht="12.75">
      <c r="A487" s="3"/>
      <c r="B487" s="16"/>
      <c r="C487" s="104"/>
      <c r="D487" s="5"/>
      <c r="E487" s="4"/>
      <c r="F487" s="5"/>
      <c r="G487" s="16"/>
      <c r="H487" s="2"/>
    </row>
    <row r="511" spans="1:8" s="27" customFormat="1" ht="12.75">
      <c r="A511" s="3"/>
      <c r="B511" s="16"/>
      <c r="C511" s="104"/>
      <c r="D511" s="5"/>
      <c r="E511" s="4"/>
      <c r="F511" s="5"/>
      <c r="G511" s="16"/>
      <c r="H511" s="2"/>
    </row>
    <row r="512" spans="1:8" s="27" customFormat="1" ht="12.75">
      <c r="A512" s="3"/>
      <c r="B512" s="16"/>
      <c r="C512" s="104"/>
      <c r="D512" s="5"/>
      <c r="E512" s="4"/>
      <c r="F512" s="5"/>
      <c r="G512" s="16"/>
      <c r="H512" s="2"/>
    </row>
    <row r="513" spans="1:8" s="27" customFormat="1" ht="12.75">
      <c r="A513" s="3"/>
      <c r="B513" s="16"/>
      <c r="C513" s="104"/>
      <c r="D513" s="5"/>
      <c r="E513" s="4"/>
      <c r="F513" s="5"/>
      <c r="G513" s="16"/>
      <c r="H513" s="2"/>
    </row>
    <row r="515" spans="3:6" ht="12.75">
      <c r="C515" s="16"/>
      <c r="D515" s="16"/>
      <c r="E515" s="16"/>
      <c r="F515" s="16"/>
    </row>
  </sheetData>
  <sheetProtection/>
  <autoFilter ref="A1:A513"/>
  <mergeCells count="27">
    <mergeCell ref="A224:G224"/>
    <mergeCell ref="A424:G424"/>
    <mergeCell ref="A374:G374"/>
    <mergeCell ref="A263:G263"/>
    <mergeCell ref="A335:G335"/>
    <mergeCell ref="A347:G347"/>
    <mergeCell ref="A349:G349"/>
    <mergeCell ref="A478:G478"/>
    <mergeCell ref="A3:G3"/>
    <mergeCell ref="A4:G4"/>
    <mergeCell ref="C7:G7"/>
    <mergeCell ref="C8:D8"/>
    <mergeCell ref="E8:F8"/>
    <mergeCell ref="A351:G351"/>
    <mergeCell ref="B6:G6"/>
    <mergeCell ref="A6:A9"/>
    <mergeCell ref="A11:G11"/>
    <mergeCell ref="A170:G170"/>
    <mergeCell ref="A471:G471"/>
    <mergeCell ref="A458:G458"/>
    <mergeCell ref="A467:G467"/>
    <mergeCell ref="A469:G469"/>
    <mergeCell ref="A429:G429"/>
    <mergeCell ref="A442:G442"/>
    <mergeCell ref="A216:G216"/>
    <mergeCell ref="A219:G219"/>
    <mergeCell ref="A217:G217"/>
  </mergeCells>
  <printOptions/>
  <pageMargins left="0.6692913385826772" right="0.1968503937007874" top="0.5511811023622047" bottom="0" header="0.2362204724409449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Lyubomir Krastev</dc:creator>
  <cp:keywords/>
  <dc:description/>
  <cp:lastModifiedBy>Antonina S. Kostova</cp:lastModifiedBy>
  <cp:lastPrinted>2015-11-18T09:43:41Z</cp:lastPrinted>
  <dcterms:created xsi:type="dcterms:W3CDTF">2007-10-22T08:21:57Z</dcterms:created>
  <dcterms:modified xsi:type="dcterms:W3CDTF">2018-11-08T09:58:46Z</dcterms:modified>
  <cp:category/>
  <cp:version/>
  <cp:contentType/>
  <cp:contentStatus/>
</cp:coreProperties>
</file>