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7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'Sheet1'!$B$1:$B$261</definedName>
    <definedName name="_xlnm.Print_Titles" localSheetId="0">'Sheet1'!$A:$K,'Sheet1'!$9:$9</definedName>
  </definedNames>
  <calcPr fullCalcOnLoad="1"/>
</workbook>
</file>

<file path=xl/sharedStrings.xml><?xml version="1.0" encoding="utf-8"?>
<sst xmlns="http://schemas.openxmlformats.org/spreadsheetml/2006/main" count="271" uniqueCount="103">
  <si>
    <t>кг</t>
  </si>
  <si>
    <t>Бор бял</t>
  </si>
  <si>
    <t>Бор черен</t>
  </si>
  <si>
    <t>Дуглаcка зелена</t>
  </si>
  <si>
    <t>Кедър атласки</t>
  </si>
  <si>
    <t>Кедър хималайски</t>
  </si>
  <si>
    <t>Кипарис аризонски</t>
  </si>
  <si>
    <t>Кипарис обикновен</t>
  </si>
  <si>
    <t>Лъжекипарис</t>
  </si>
  <si>
    <t>Смърч обикновен</t>
  </si>
  <si>
    <t>Туя западна</t>
  </si>
  <si>
    <t>Акация бяла</t>
  </si>
  <si>
    <t>Бреза обикновена</t>
  </si>
  <si>
    <t>Бук обикновен</t>
  </si>
  <si>
    <t>Гледичия тришипна</t>
  </si>
  <si>
    <t>Дъб благун</t>
  </si>
  <si>
    <t>Дъб вардимски</t>
  </si>
  <si>
    <t>Дъб зимен</t>
  </si>
  <si>
    <t>Дъб космат</t>
  </si>
  <si>
    <t>Дъб летен</t>
  </si>
  <si>
    <t>Дъб цер</t>
  </si>
  <si>
    <t>Дъб червен</t>
  </si>
  <si>
    <t>Кестен обикновен</t>
  </si>
  <si>
    <t>Липа дребнолистна</t>
  </si>
  <si>
    <t>Липа едролистна</t>
  </si>
  <si>
    <t>Липа сребролистна</t>
  </si>
  <si>
    <t>Орех обикновен</t>
  </si>
  <si>
    <t>Шестил</t>
  </si>
  <si>
    <t>Явор обикновен</t>
  </si>
  <si>
    <t>Ясен обикновен</t>
  </si>
  <si>
    <t>Ясен полски</t>
  </si>
  <si>
    <t>ІІІ. ХРАСТИ</t>
  </si>
  <si>
    <t>ОБЩО І + ІІ + ІІІ</t>
  </si>
  <si>
    <t>ГОДИШЕН РАЗЧЕТ</t>
  </si>
  <si>
    <t>Дървесни и храстови видове</t>
  </si>
  <si>
    <t>№ по ред</t>
  </si>
  <si>
    <t>Наличен резерв - всичко, кг</t>
  </si>
  <si>
    <t>Необходими семена - всичко, кг</t>
  </si>
  <si>
    <t>Семена за</t>
  </si>
  <si>
    <t>Собствени нужди</t>
  </si>
  <si>
    <t>производство на фиданки, кг</t>
  </si>
  <si>
    <t>залесяване,</t>
  </si>
  <si>
    <t>попълване на резерва, кг</t>
  </si>
  <si>
    <t>други потребители, кг</t>
  </si>
  <si>
    <t>Семената ще се осигурят от</t>
  </si>
  <si>
    <t>наличен резерв, кг</t>
  </si>
  <si>
    <t>собствен добив, кг</t>
  </si>
  <si>
    <t>закупуване, кг</t>
  </si>
  <si>
    <t>І. ИГЛОЛИСТНИ ДЪРВЕСНИ ВИДОВЕ</t>
  </si>
  <si>
    <t>ІІ. ШИРОКОЛИСТНИ ДЪРВЕСНИ ВИДОВЕ</t>
  </si>
  <si>
    <t>СЗДП- Враца</t>
  </si>
  <si>
    <t>СЦДП-Габрово</t>
  </si>
  <si>
    <t>СИДП-Шумен</t>
  </si>
  <si>
    <t>ЮЗДП- Благоевград</t>
  </si>
  <si>
    <t>1.</t>
  </si>
  <si>
    <t xml:space="preserve">ЮЦДП- Смолян </t>
  </si>
  <si>
    <t>ЮИДП-Сливен</t>
  </si>
  <si>
    <t>2.</t>
  </si>
  <si>
    <t>3.</t>
  </si>
  <si>
    <t>4.</t>
  </si>
  <si>
    <t>Туя златиста</t>
  </si>
  <si>
    <t>Туя източна</t>
  </si>
  <si>
    <t>Киселица</t>
  </si>
  <si>
    <t>Кестен конски</t>
  </si>
  <si>
    <t>Круша дива</t>
  </si>
  <si>
    <t>Махалебка</t>
  </si>
  <si>
    <t>Офика</t>
  </si>
  <si>
    <t>Пауловня</t>
  </si>
  <si>
    <t>Арония</t>
  </si>
  <si>
    <t>Аморфа</t>
  </si>
  <si>
    <t>Дюля японска</t>
  </si>
  <si>
    <t>Люляк</t>
  </si>
  <si>
    <t>Ружа дървовидна</t>
  </si>
  <si>
    <t>ВСИЧКО храсти</t>
  </si>
  <si>
    <t>ВСИЧКО широколистни</t>
  </si>
  <si>
    <t>ВСИЧКО иглолистни</t>
  </si>
  <si>
    <t>Златен дъжд</t>
  </si>
  <si>
    <t>Птиче грозде</t>
  </si>
  <si>
    <t>Лавровишна</t>
  </si>
  <si>
    <t>5.</t>
  </si>
  <si>
    <t>6.</t>
  </si>
  <si>
    <t>7.</t>
  </si>
  <si>
    <t>8.</t>
  </si>
  <si>
    <t xml:space="preserve">Котонеастър </t>
  </si>
  <si>
    <t>Пираканта</t>
  </si>
  <si>
    <t>Череша обикновена</t>
  </si>
  <si>
    <t>Ела обикновена</t>
  </si>
  <si>
    <t>Китайски мехурник</t>
  </si>
  <si>
    <t>Платан източен</t>
  </si>
  <si>
    <t>Брекина</t>
  </si>
  <si>
    <t>Платан западен</t>
  </si>
  <si>
    <t>Ела казка</t>
  </si>
  <si>
    <t>Бряст бял</t>
  </si>
  <si>
    <t>Криптомерия японска</t>
  </si>
  <si>
    <t>9.</t>
  </si>
  <si>
    <t>Дрян обикновен</t>
  </si>
  <si>
    <t>10.</t>
  </si>
  <si>
    <t>Джанка</t>
  </si>
  <si>
    <t>Магнолия вечнозелена</t>
  </si>
  <si>
    <t>Магнолия опадваща</t>
  </si>
  <si>
    <t>Гинко билоба</t>
  </si>
  <si>
    <t>Явор ясеноволистен</t>
  </si>
  <si>
    <t xml:space="preserve"> за необходимите семена през 2018/ 2019 г., обобщен за страната по ДП по чл. 163 от Закона за горите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</si>
</sst>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0.000"/>
    <numFmt numFmtId="174" formatCode="#,##0.000\ &quot;лв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1">
    <font>
      <sz val="10"/>
      <name val="Arial"/>
      <family val="0"/>
    </font>
    <font>
      <sz val="8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0"/>
      <name val="Calibri"/>
      <family val="2"/>
    </font>
    <font>
      <b/>
      <sz val="8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u val="single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vertical="top"/>
    </xf>
    <xf numFmtId="0" fontId="7" fillId="0" borderId="0" xfId="0" applyFont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4" fillId="0" borderId="16" xfId="55" applyNumberFormat="1" applyFont="1" applyFill="1" applyBorder="1" applyAlignment="1">
      <alignment vertical="top"/>
      <protection/>
    </xf>
    <xf numFmtId="0" fontId="3" fillId="0" borderId="19" xfId="0" applyFont="1" applyBorder="1" applyAlignment="1">
      <alignment vertical="top"/>
    </xf>
    <xf numFmtId="0" fontId="7" fillId="0" borderId="17" xfId="55" applyNumberFormat="1" applyFont="1" applyBorder="1" applyAlignment="1">
      <alignment vertical="top"/>
      <protection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9" fillId="0" borderId="16" xfId="55" applyNumberFormat="1" applyFont="1" applyFill="1" applyBorder="1" applyAlignment="1">
      <alignment vertical="top"/>
      <protection/>
    </xf>
    <xf numFmtId="0" fontId="9" fillId="0" borderId="10" xfId="55" applyNumberFormat="1" applyFont="1" applyFill="1" applyBorder="1" applyAlignment="1">
      <alignment vertical="top"/>
      <protection/>
    </xf>
    <xf numFmtId="0" fontId="3" fillId="0" borderId="12" xfId="0" applyFont="1" applyBorder="1" applyAlignment="1">
      <alignment vertical="top"/>
    </xf>
    <xf numFmtId="0" fontId="6" fillId="0" borderId="20" xfId="55" applyNumberFormat="1" applyFont="1" applyFill="1" applyBorder="1" applyAlignment="1">
      <alignment vertical="top"/>
      <protection/>
    </xf>
    <xf numFmtId="0" fontId="6" fillId="0" borderId="21" xfId="55" applyNumberFormat="1" applyFont="1" applyFill="1" applyBorder="1" applyAlignment="1">
      <alignment vertical="top"/>
      <protection/>
    </xf>
    <xf numFmtId="0" fontId="7" fillId="0" borderId="11" xfId="55" applyNumberFormat="1" applyFont="1" applyBorder="1" applyAlignment="1">
      <alignment vertical="top"/>
      <protection/>
    </xf>
    <xf numFmtId="0" fontId="6" fillId="0" borderId="16" xfId="55" applyNumberFormat="1" applyFont="1" applyFill="1" applyBorder="1" applyAlignment="1">
      <alignment vertical="top"/>
      <protection/>
    </xf>
    <xf numFmtId="0" fontId="6" fillId="0" borderId="10" xfId="55" applyNumberFormat="1" applyFont="1" applyFill="1" applyBorder="1" applyAlignment="1">
      <alignment vertical="top"/>
      <protection/>
    </xf>
    <xf numFmtId="0" fontId="6" fillId="0" borderId="0" xfId="55" applyNumberFormat="1" applyFont="1" applyFill="1" applyBorder="1" applyAlignment="1">
      <alignment vertical="top"/>
      <protection/>
    </xf>
    <xf numFmtId="0" fontId="7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9" fillId="0" borderId="0" xfId="55" applyNumberFormat="1" applyFont="1" applyFill="1" applyBorder="1" applyAlignment="1">
      <alignment vertical="top"/>
      <protection/>
    </xf>
    <xf numFmtId="0" fontId="2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6" fillId="0" borderId="22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173" fontId="3" fillId="0" borderId="17" xfId="0" applyNumberFormat="1" applyFont="1" applyBorder="1" applyAlignment="1">
      <alignment vertical="top"/>
    </xf>
    <xf numFmtId="0" fontId="4" fillId="0" borderId="24" xfId="0" applyFont="1" applyFill="1" applyBorder="1" applyAlignment="1">
      <alignment horizontal="center" vertical="top"/>
    </xf>
    <xf numFmtId="0" fontId="3" fillId="0" borderId="25" xfId="0" applyFont="1" applyFill="1" applyBorder="1" applyAlignment="1">
      <alignment vertical="top"/>
    </xf>
    <xf numFmtId="0" fontId="3" fillId="0" borderId="26" xfId="0" applyFont="1" applyFill="1" applyBorder="1" applyAlignment="1">
      <alignment vertical="top"/>
    </xf>
    <xf numFmtId="0" fontId="3" fillId="0" borderId="24" xfId="0" applyFont="1" applyFill="1" applyBorder="1" applyAlignment="1">
      <alignment vertical="top"/>
    </xf>
    <xf numFmtId="0" fontId="3" fillId="0" borderId="27" xfId="0" applyFont="1" applyFill="1" applyBorder="1" applyAlignment="1">
      <alignment vertical="top"/>
    </xf>
    <xf numFmtId="0" fontId="6" fillId="0" borderId="25" xfId="55" applyNumberFormat="1" applyFont="1" applyFill="1" applyBorder="1" applyAlignment="1">
      <alignment vertical="top"/>
      <protection/>
    </xf>
    <xf numFmtId="0" fontId="4" fillId="0" borderId="25" xfId="0" applyFont="1" applyFill="1" applyBorder="1" applyAlignment="1">
      <alignment vertical="top"/>
    </xf>
    <xf numFmtId="0" fontId="4" fillId="0" borderId="28" xfId="0" applyFont="1" applyFill="1" applyBorder="1" applyAlignment="1">
      <alignment vertical="top"/>
    </xf>
    <xf numFmtId="0" fontId="4" fillId="0" borderId="24" xfId="0" applyFont="1" applyFill="1" applyBorder="1" applyAlignment="1">
      <alignment vertical="top"/>
    </xf>
    <xf numFmtId="0" fontId="4" fillId="0" borderId="27" xfId="0" applyFont="1" applyFill="1" applyBorder="1" applyAlignment="1">
      <alignment vertical="top"/>
    </xf>
    <xf numFmtId="0" fontId="4" fillId="0" borderId="29" xfId="0" applyFont="1" applyFill="1" applyBorder="1" applyAlignment="1">
      <alignment vertical="top"/>
    </xf>
    <xf numFmtId="0" fontId="4" fillId="0" borderId="30" xfId="0" applyFont="1" applyFill="1" applyBorder="1" applyAlignment="1">
      <alignment horizontal="center" vertical="top"/>
    </xf>
    <xf numFmtId="0" fontId="7" fillId="0" borderId="31" xfId="55" applyNumberFormat="1" applyFont="1" applyFill="1" applyBorder="1" applyAlignment="1">
      <alignment vertical="top"/>
      <protection/>
    </xf>
    <xf numFmtId="0" fontId="3" fillId="0" borderId="31" xfId="0" applyFont="1" applyFill="1" applyBorder="1" applyAlignment="1">
      <alignment vertical="top"/>
    </xf>
    <xf numFmtId="0" fontId="3" fillId="0" borderId="28" xfId="0" applyFont="1" applyFill="1" applyBorder="1" applyAlignment="1">
      <alignment vertical="top"/>
    </xf>
    <xf numFmtId="0" fontId="3" fillId="0" borderId="30" xfId="0" applyFont="1" applyFill="1" applyBorder="1" applyAlignment="1">
      <alignment vertical="top"/>
    </xf>
    <xf numFmtId="0" fontId="3" fillId="0" borderId="32" xfId="0" applyFont="1" applyFill="1" applyBorder="1" applyAlignment="1">
      <alignment vertical="top"/>
    </xf>
    <xf numFmtId="0" fontId="3" fillId="0" borderId="33" xfId="0" applyFont="1" applyFill="1" applyBorder="1" applyAlignment="1">
      <alignment vertical="top"/>
    </xf>
    <xf numFmtId="0" fontId="4" fillId="0" borderId="34" xfId="0" applyFont="1" applyFill="1" applyBorder="1" applyAlignment="1">
      <alignment horizontal="center" vertical="top"/>
    </xf>
    <xf numFmtId="0" fontId="7" fillId="0" borderId="35" xfId="55" applyNumberFormat="1" applyFont="1" applyFill="1" applyBorder="1" applyAlignment="1">
      <alignment vertical="top"/>
      <protection/>
    </xf>
    <xf numFmtId="0" fontId="3" fillId="0" borderId="35" xfId="0" applyFont="1" applyFill="1" applyBorder="1" applyAlignment="1">
      <alignment vertical="top"/>
    </xf>
    <xf numFmtId="0" fontId="3" fillId="0" borderId="34" xfId="0" applyFont="1" applyFill="1" applyBorder="1" applyAlignment="1">
      <alignment vertical="top"/>
    </xf>
    <xf numFmtId="0" fontId="3" fillId="0" borderId="36" xfId="0" applyFont="1" applyFill="1" applyBorder="1" applyAlignment="1">
      <alignment vertical="top"/>
    </xf>
    <xf numFmtId="0" fontId="3" fillId="0" borderId="37" xfId="0" applyFont="1" applyFill="1" applyBorder="1" applyAlignment="1">
      <alignment vertical="top"/>
    </xf>
    <xf numFmtId="0" fontId="4" fillId="0" borderId="38" xfId="0" applyFont="1" applyFill="1" applyBorder="1" applyAlignment="1">
      <alignment horizontal="center" vertical="top"/>
    </xf>
    <xf numFmtId="0" fontId="7" fillId="0" borderId="39" xfId="55" applyNumberFormat="1" applyFont="1" applyFill="1" applyBorder="1" applyAlignment="1">
      <alignment vertical="top"/>
      <protection/>
    </xf>
    <xf numFmtId="0" fontId="3" fillId="0" borderId="39" xfId="0" applyFont="1" applyFill="1" applyBorder="1" applyAlignment="1">
      <alignment vertical="top"/>
    </xf>
    <xf numFmtId="0" fontId="3" fillId="0" borderId="15" xfId="0" applyFont="1" applyFill="1" applyBorder="1" applyAlignment="1">
      <alignment vertical="top"/>
    </xf>
    <xf numFmtId="0" fontId="3" fillId="0" borderId="38" xfId="0" applyFont="1" applyFill="1" applyBorder="1" applyAlignment="1">
      <alignment vertical="top"/>
    </xf>
    <xf numFmtId="0" fontId="3" fillId="0" borderId="40" xfId="0" applyFont="1" applyFill="1" applyBorder="1" applyAlignment="1">
      <alignment vertical="top"/>
    </xf>
    <xf numFmtId="0" fontId="3" fillId="0" borderId="41" xfId="0" applyFont="1" applyFill="1" applyBorder="1" applyAlignment="1">
      <alignment vertical="top"/>
    </xf>
    <xf numFmtId="2" fontId="4" fillId="0" borderId="25" xfId="0" applyNumberFormat="1" applyFont="1" applyFill="1" applyBorder="1" applyAlignment="1">
      <alignment vertical="top"/>
    </xf>
    <xf numFmtId="173" fontId="4" fillId="0" borderId="26" xfId="0" applyNumberFormat="1" applyFont="1" applyFill="1" applyBorder="1" applyAlignment="1">
      <alignment vertical="top"/>
    </xf>
    <xf numFmtId="173" fontId="4" fillId="0" borderId="24" xfId="0" applyNumberFormat="1" applyFont="1" applyFill="1" applyBorder="1" applyAlignment="1">
      <alignment vertical="top"/>
    </xf>
    <xf numFmtId="2" fontId="4" fillId="0" borderId="27" xfId="0" applyNumberFormat="1" applyFont="1" applyFill="1" applyBorder="1" applyAlignment="1">
      <alignment vertical="top"/>
    </xf>
    <xf numFmtId="173" fontId="4" fillId="0" borderId="29" xfId="0" applyNumberFormat="1" applyFont="1" applyFill="1" applyBorder="1" applyAlignment="1">
      <alignment vertical="top"/>
    </xf>
    <xf numFmtId="173" fontId="3" fillId="0" borderId="35" xfId="0" applyNumberFormat="1" applyFont="1" applyFill="1" applyBorder="1" applyAlignment="1">
      <alignment vertical="top"/>
    </xf>
    <xf numFmtId="173" fontId="3" fillId="0" borderId="37" xfId="0" applyNumberFormat="1" applyFont="1" applyFill="1" applyBorder="1" applyAlignment="1">
      <alignment vertical="top"/>
    </xf>
    <xf numFmtId="173" fontId="3" fillId="0" borderId="41" xfId="0" applyNumberFormat="1" applyFont="1" applyFill="1" applyBorder="1" applyAlignment="1">
      <alignment vertical="top"/>
    </xf>
    <xf numFmtId="0" fontId="4" fillId="0" borderId="26" xfId="0" applyFont="1" applyFill="1" applyBorder="1" applyAlignment="1">
      <alignment vertical="top"/>
    </xf>
    <xf numFmtId="0" fontId="4" fillId="0" borderId="35" xfId="0" applyFont="1" applyFill="1" applyBorder="1" applyAlignment="1">
      <alignment vertical="top"/>
    </xf>
    <xf numFmtId="0" fontId="4" fillId="0" borderId="36" xfId="0" applyFont="1" applyFill="1" applyBorder="1" applyAlignment="1">
      <alignment vertical="top"/>
    </xf>
    <xf numFmtId="0" fontId="4" fillId="0" borderId="37" xfId="0" applyFont="1" applyFill="1" applyBorder="1" applyAlignment="1">
      <alignment vertical="top"/>
    </xf>
    <xf numFmtId="0" fontId="4" fillId="0" borderId="42" xfId="0" applyFont="1" applyFill="1" applyBorder="1" applyAlignment="1">
      <alignment horizontal="center" vertical="top"/>
    </xf>
    <xf numFmtId="0" fontId="7" fillId="0" borderId="43" xfId="55" applyNumberFormat="1" applyFont="1" applyFill="1" applyBorder="1" applyAlignment="1">
      <alignment vertical="top"/>
      <protection/>
    </xf>
    <xf numFmtId="0" fontId="3" fillId="0" borderId="44" xfId="0" applyFont="1" applyFill="1" applyBorder="1" applyAlignment="1">
      <alignment vertical="top"/>
    </xf>
    <xf numFmtId="0" fontId="3" fillId="0" borderId="42" xfId="0" applyFont="1" applyFill="1" applyBorder="1" applyAlignment="1">
      <alignment vertical="top"/>
    </xf>
    <xf numFmtId="0" fontId="3" fillId="0" borderId="43" xfId="0" applyFont="1" applyFill="1" applyBorder="1" applyAlignment="1">
      <alignment vertical="top"/>
    </xf>
    <xf numFmtId="0" fontId="3" fillId="0" borderId="45" xfId="0" applyFont="1" applyFill="1" applyBorder="1" applyAlignment="1">
      <alignment vertical="top"/>
    </xf>
    <xf numFmtId="0" fontId="3" fillId="0" borderId="46" xfId="0" applyFont="1" applyFill="1" applyBorder="1" applyAlignment="1">
      <alignment vertical="top"/>
    </xf>
    <xf numFmtId="0" fontId="4" fillId="0" borderId="47" xfId="0" applyFont="1" applyFill="1" applyBorder="1" applyAlignment="1">
      <alignment horizontal="center" vertical="top"/>
    </xf>
    <xf numFmtId="0" fontId="7" fillId="0" borderId="48" xfId="55" applyFont="1" applyFill="1" applyBorder="1" applyAlignment="1">
      <alignment vertical="top"/>
      <protection/>
    </xf>
    <xf numFmtId="0" fontId="3" fillId="0" borderId="48" xfId="0" applyFont="1" applyFill="1" applyBorder="1" applyAlignment="1">
      <alignment vertical="top"/>
    </xf>
    <xf numFmtId="0" fontId="3" fillId="0" borderId="49" xfId="0" applyFont="1" applyFill="1" applyBorder="1" applyAlignment="1">
      <alignment vertical="top"/>
    </xf>
    <xf numFmtId="0" fontId="3" fillId="0" borderId="47" xfId="0" applyFont="1" applyFill="1" applyBorder="1" applyAlignment="1">
      <alignment vertical="top"/>
    </xf>
    <xf numFmtId="0" fontId="3" fillId="0" borderId="50" xfId="0" applyFont="1" applyFill="1" applyBorder="1" applyAlignment="1">
      <alignment vertical="top"/>
    </xf>
    <xf numFmtId="0" fontId="3" fillId="0" borderId="51" xfId="0" applyFont="1" applyFill="1" applyBorder="1" applyAlignment="1">
      <alignment vertical="top"/>
    </xf>
    <xf numFmtId="0" fontId="7" fillId="0" borderId="48" xfId="55" applyNumberFormat="1" applyFont="1" applyFill="1" applyBorder="1" applyAlignment="1">
      <alignment vertical="top"/>
      <protection/>
    </xf>
    <xf numFmtId="0" fontId="4" fillId="0" borderId="39" xfId="0" applyFont="1" applyFill="1" applyBorder="1" applyAlignment="1">
      <alignment vertical="top"/>
    </xf>
    <xf numFmtId="0" fontId="4" fillId="0" borderId="32" xfId="0" applyFont="1" applyFill="1" applyBorder="1" applyAlignment="1">
      <alignment vertical="top"/>
    </xf>
    <xf numFmtId="0" fontId="3" fillId="0" borderId="52" xfId="0" applyFont="1" applyFill="1" applyBorder="1" applyAlignment="1">
      <alignment vertical="top"/>
    </xf>
    <xf numFmtId="0" fontId="4" fillId="0" borderId="31" xfId="0" applyFont="1" applyFill="1" applyBorder="1" applyAlignment="1">
      <alignment vertical="top"/>
    </xf>
    <xf numFmtId="0" fontId="7" fillId="0" borderId="17" xfId="55" applyNumberFormat="1" applyFont="1" applyFill="1" applyBorder="1" applyAlignment="1">
      <alignment vertical="top"/>
      <protection/>
    </xf>
    <xf numFmtId="173" fontId="3" fillId="0" borderId="16" xfId="0" applyNumberFormat="1" applyFont="1" applyFill="1" applyBorder="1" applyAlignment="1">
      <alignment vertical="top"/>
    </xf>
    <xf numFmtId="173" fontId="3" fillId="0" borderId="17" xfId="0" applyNumberFormat="1" applyFont="1" applyFill="1" applyBorder="1" applyAlignment="1">
      <alignment vertical="top"/>
    </xf>
    <xf numFmtId="0" fontId="3" fillId="0" borderId="19" xfId="0" applyFont="1" applyFill="1" applyBorder="1" applyAlignment="1">
      <alignment vertical="top"/>
    </xf>
    <xf numFmtId="0" fontId="3" fillId="0" borderId="16" xfId="0" applyFont="1" applyFill="1" applyBorder="1" applyAlignment="1">
      <alignment vertical="top"/>
    </xf>
    <xf numFmtId="0" fontId="3" fillId="0" borderId="17" xfId="0" applyFont="1" applyFill="1" applyBorder="1" applyAlignment="1">
      <alignment vertical="top"/>
    </xf>
    <xf numFmtId="0" fontId="3" fillId="0" borderId="18" xfId="0" applyFont="1" applyFill="1" applyBorder="1" applyAlignment="1">
      <alignment vertical="top"/>
    </xf>
    <xf numFmtId="2" fontId="3" fillId="0" borderId="17" xfId="0" applyNumberFormat="1" applyFont="1" applyFill="1" applyBorder="1" applyAlignment="1">
      <alignment vertical="top"/>
    </xf>
    <xf numFmtId="2" fontId="3" fillId="0" borderId="18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0" fontId="3" fillId="0" borderId="13" xfId="0" applyFont="1" applyFill="1" applyBorder="1" applyAlignment="1">
      <alignment vertical="top"/>
    </xf>
    <xf numFmtId="0" fontId="6" fillId="0" borderId="44" xfId="55" applyNumberFormat="1" applyFont="1" applyFill="1" applyBorder="1" applyAlignment="1">
      <alignment vertical="top"/>
      <protection/>
    </xf>
    <xf numFmtId="0" fontId="4" fillId="0" borderId="44" xfId="0" applyFont="1" applyFill="1" applyBorder="1" applyAlignment="1">
      <alignment vertical="top"/>
    </xf>
    <xf numFmtId="0" fontId="4" fillId="0" borderId="30" xfId="0" applyFont="1" applyFill="1" applyBorder="1" applyAlignment="1">
      <alignment vertical="top"/>
    </xf>
    <xf numFmtId="0" fontId="7" fillId="0" borderId="28" xfId="55" applyNumberFormat="1" applyFont="1" applyFill="1" applyBorder="1" applyAlignment="1">
      <alignment vertical="top"/>
      <protection/>
    </xf>
    <xf numFmtId="0" fontId="6" fillId="0" borderId="26" xfId="55" applyNumberFormat="1" applyFont="1" applyFill="1" applyBorder="1" applyAlignment="1">
      <alignment vertical="top"/>
      <protection/>
    </xf>
    <xf numFmtId="0" fontId="7" fillId="0" borderId="15" xfId="55" applyNumberFormat="1" applyFont="1" applyFill="1" applyBorder="1" applyAlignment="1">
      <alignment vertical="top"/>
      <protection/>
    </xf>
    <xf numFmtId="0" fontId="7" fillId="0" borderId="44" xfId="55" applyNumberFormat="1" applyFont="1" applyFill="1" applyBorder="1" applyAlignment="1">
      <alignment vertical="top"/>
      <protection/>
    </xf>
    <xf numFmtId="0" fontId="50" fillId="0" borderId="35" xfId="0" applyFont="1" applyFill="1" applyBorder="1" applyAlignment="1">
      <alignment vertical="top"/>
    </xf>
    <xf numFmtId="0" fontId="7" fillId="0" borderId="49" xfId="55" applyNumberFormat="1" applyFont="1" applyFill="1" applyBorder="1" applyAlignment="1">
      <alignment vertical="top"/>
      <protection/>
    </xf>
    <xf numFmtId="0" fontId="6" fillId="0" borderId="26" xfId="55" applyNumberFormat="1" applyFont="1" applyFill="1" applyBorder="1" applyAlignment="1">
      <alignment horizontal="left" vertical="top"/>
      <protection/>
    </xf>
    <xf numFmtId="0" fontId="7" fillId="0" borderId="52" xfId="55" applyNumberFormat="1" applyFont="1" applyFill="1" applyBorder="1" applyAlignment="1">
      <alignment vertical="top"/>
      <protection/>
    </xf>
    <xf numFmtId="0" fontId="4" fillId="0" borderId="53" xfId="0" applyFont="1" applyFill="1" applyBorder="1" applyAlignment="1">
      <alignment horizontal="center" vertical="top"/>
    </xf>
    <xf numFmtId="0" fontId="4" fillId="0" borderId="54" xfId="0" applyFont="1" applyFill="1" applyBorder="1" applyAlignment="1">
      <alignment horizontal="center" vertical="top"/>
    </xf>
    <xf numFmtId="0" fontId="7" fillId="0" borderId="19" xfId="55" applyNumberFormat="1" applyFont="1" applyFill="1" applyBorder="1" applyAlignment="1">
      <alignment vertical="top"/>
      <protection/>
    </xf>
    <xf numFmtId="0" fontId="3" fillId="0" borderId="20" xfId="0" applyFont="1" applyFill="1" applyBorder="1" applyAlignment="1">
      <alignment vertical="top"/>
    </xf>
    <xf numFmtId="172" fontId="3" fillId="0" borderId="18" xfId="0" applyNumberFormat="1" applyFont="1" applyFill="1" applyBorder="1" applyAlignment="1">
      <alignment vertical="top"/>
    </xf>
    <xf numFmtId="0" fontId="3" fillId="0" borderId="21" xfId="0" applyFont="1" applyFill="1" applyBorder="1" applyAlignment="1">
      <alignment vertical="top"/>
    </xf>
    <xf numFmtId="2" fontId="3" fillId="0" borderId="13" xfId="0" applyNumberFormat="1" applyFont="1" applyFill="1" applyBorder="1" applyAlignment="1">
      <alignment vertical="top"/>
    </xf>
    <xf numFmtId="173" fontId="3" fillId="0" borderId="10" xfId="0" applyNumberFormat="1" applyFont="1" applyFill="1" applyBorder="1" applyAlignment="1">
      <alignment vertical="top"/>
    </xf>
    <xf numFmtId="173" fontId="4" fillId="0" borderId="0" xfId="0" applyNumberFormat="1" applyFont="1" applyFill="1" applyBorder="1" applyAlignment="1">
      <alignment vertical="top"/>
    </xf>
    <xf numFmtId="0" fontId="4" fillId="0" borderId="55" xfId="0" applyFont="1" applyFill="1" applyBorder="1" applyAlignment="1">
      <alignment horizontal="center" vertical="top"/>
    </xf>
    <xf numFmtId="0" fontId="4" fillId="0" borderId="56" xfId="0" applyFont="1" applyFill="1" applyBorder="1" applyAlignment="1">
      <alignment horizontal="center" vertical="top"/>
    </xf>
    <xf numFmtId="0" fontId="4" fillId="0" borderId="55" xfId="0" applyFont="1" applyFill="1" applyBorder="1" applyAlignment="1">
      <alignment vertical="top"/>
    </xf>
    <xf numFmtId="0" fontId="3" fillId="0" borderId="57" xfId="0" applyFont="1" applyFill="1" applyBorder="1" applyAlignment="1">
      <alignment vertical="top"/>
    </xf>
    <xf numFmtId="0" fontId="4" fillId="0" borderId="58" xfId="0" applyFont="1" applyFill="1" applyBorder="1" applyAlignment="1">
      <alignment horizontal="center" vertical="top"/>
    </xf>
    <xf numFmtId="0" fontId="4" fillId="0" borderId="48" xfId="0" applyFont="1" applyFill="1" applyBorder="1" applyAlignment="1">
      <alignment vertical="top"/>
    </xf>
    <xf numFmtId="0" fontId="3" fillId="0" borderId="53" xfId="0" applyFont="1" applyFill="1" applyBorder="1" applyAlignment="1">
      <alignment vertical="top"/>
    </xf>
    <xf numFmtId="14" fontId="3" fillId="0" borderId="0" xfId="0" applyNumberFormat="1" applyFont="1" applyAlignment="1">
      <alignment vertical="top"/>
    </xf>
    <xf numFmtId="2" fontId="3" fillId="0" borderId="59" xfId="0" applyNumberFormat="1" applyFont="1" applyFill="1" applyBorder="1" applyAlignment="1">
      <alignment vertical="top"/>
    </xf>
    <xf numFmtId="0" fontId="6" fillId="0" borderId="31" xfId="55" applyNumberFormat="1" applyFont="1" applyFill="1" applyBorder="1" applyAlignment="1">
      <alignment vertical="top"/>
      <protection/>
    </xf>
    <xf numFmtId="0" fontId="3" fillId="0" borderId="60" xfId="0" applyFont="1" applyFill="1" applyBorder="1" applyAlignment="1">
      <alignment vertical="top"/>
    </xf>
    <xf numFmtId="0" fontId="3" fillId="0" borderId="59" xfId="0" applyFont="1" applyFill="1" applyBorder="1" applyAlignment="1">
      <alignment vertical="top"/>
    </xf>
    <xf numFmtId="0" fontId="3" fillId="0" borderId="14" xfId="0" applyFont="1" applyFill="1" applyBorder="1" applyAlignment="1">
      <alignment vertical="top"/>
    </xf>
    <xf numFmtId="0" fontId="3" fillId="0" borderId="54" xfId="0" applyFont="1" applyFill="1" applyBorder="1" applyAlignment="1">
      <alignment vertical="top"/>
    </xf>
    <xf numFmtId="0" fontId="3" fillId="0" borderId="56" xfId="0" applyFont="1" applyFill="1" applyBorder="1" applyAlignment="1">
      <alignment vertical="top"/>
    </xf>
    <xf numFmtId="0" fontId="3" fillId="0" borderId="61" xfId="0" applyFont="1" applyFill="1" applyBorder="1" applyAlignment="1">
      <alignment vertical="top"/>
    </xf>
    <xf numFmtId="0" fontId="4" fillId="0" borderId="57" xfId="0" applyFont="1" applyFill="1" applyBorder="1" applyAlignment="1">
      <alignment horizontal="center" vertical="top"/>
    </xf>
    <xf numFmtId="0" fontId="3" fillId="0" borderId="34" xfId="0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center" vertical="top"/>
    </xf>
    <xf numFmtId="0" fontId="3" fillId="0" borderId="57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vertical="top"/>
    </xf>
    <xf numFmtId="0" fontId="9" fillId="0" borderId="62" xfId="55" applyNumberFormat="1" applyFont="1" applyFill="1" applyBorder="1" applyAlignment="1">
      <alignment vertical="top"/>
      <protection/>
    </xf>
    <xf numFmtId="0" fontId="7" fillId="0" borderId="63" xfId="55" applyNumberFormat="1" applyFont="1" applyFill="1" applyBorder="1" applyAlignment="1">
      <alignment vertical="top"/>
      <protection/>
    </xf>
    <xf numFmtId="0" fontId="3" fillId="0" borderId="64" xfId="0" applyFont="1" applyFill="1" applyBorder="1" applyAlignment="1">
      <alignment vertical="top"/>
    </xf>
    <xf numFmtId="0" fontId="3" fillId="0" borderId="62" xfId="0" applyFont="1" applyFill="1" applyBorder="1" applyAlignment="1">
      <alignment vertical="top"/>
    </xf>
    <xf numFmtId="0" fontId="3" fillId="0" borderId="23" xfId="0" applyFont="1" applyFill="1" applyBorder="1" applyAlignment="1">
      <alignment vertical="top"/>
    </xf>
    <xf numFmtId="0" fontId="4" fillId="14" borderId="65" xfId="0" applyFont="1" applyFill="1" applyBorder="1" applyAlignment="1">
      <alignment vertical="top"/>
    </xf>
    <xf numFmtId="0" fontId="4" fillId="14" borderId="66" xfId="0" applyFont="1" applyFill="1" applyBorder="1" applyAlignment="1">
      <alignment vertical="top"/>
    </xf>
    <xf numFmtId="0" fontId="4" fillId="14" borderId="67" xfId="0" applyFont="1" applyFill="1" applyBorder="1" applyAlignment="1">
      <alignment vertical="top"/>
    </xf>
    <xf numFmtId="0" fontId="4" fillId="14" borderId="68" xfId="0" applyFont="1" applyFill="1" applyBorder="1" applyAlignment="1">
      <alignment vertical="top"/>
    </xf>
    <xf numFmtId="0" fontId="4" fillId="0" borderId="42" xfId="55" applyNumberFormat="1" applyFont="1" applyFill="1" applyBorder="1" applyAlignment="1">
      <alignment vertical="top"/>
      <protection/>
    </xf>
    <xf numFmtId="0" fontId="7" fillId="0" borderId="23" xfId="55" applyNumberFormat="1" applyFont="1" applyFill="1" applyBorder="1" applyAlignment="1">
      <alignment vertical="top"/>
      <protection/>
    </xf>
    <xf numFmtId="173" fontId="3" fillId="0" borderId="43" xfId="0" applyNumberFormat="1" applyFont="1" applyFill="1" applyBorder="1" applyAlignment="1">
      <alignment vertical="top"/>
    </xf>
    <xf numFmtId="173" fontId="3" fillId="0" borderId="52" xfId="0" applyNumberFormat="1" applyFont="1" applyFill="1" applyBorder="1" applyAlignment="1">
      <alignment vertical="top"/>
    </xf>
    <xf numFmtId="173" fontId="3" fillId="0" borderId="62" xfId="0" applyNumberFormat="1" applyFont="1" applyFill="1" applyBorder="1" applyAlignment="1">
      <alignment vertical="top"/>
    </xf>
    <xf numFmtId="173" fontId="3" fillId="0" borderId="23" xfId="0" applyNumberFormat="1" applyFont="1" applyFill="1" applyBorder="1" applyAlignment="1">
      <alignment vertical="top"/>
    </xf>
    <xf numFmtId="173" fontId="3" fillId="0" borderId="60" xfId="0" applyNumberFormat="1" applyFont="1" applyFill="1" applyBorder="1" applyAlignment="1">
      <alignment vertical="top"/>
    </xf>
    <xf numFmtId="173" fontId="3" fillId="0" borderId="42" xfId="0" applyNumberFormat="1" applyFont="1" applyFill="1" applyBorder="1" applyAlignment="1">
      <alignment vertical="top"/>
    </xf>
    <xf numFmtId="173" fontId="3" fillId="0" borderId="45" xfId="0" applyNumberFormat="1" applyFont="1" applyFill="1" applyBorder="1" applyAlignment="1">
      <alignment vertical="top"/>
    </xf>
    <xf numFmtId="173" fontId="6" fillId="14" borderId="67" xfId="0" applyNumberFormat="1" applyFont="1" applyFill="1" applyBorder="1" applyAlignment="1">
      <alignment vertical="top"/>
    </xf>
    <xf numFmtId="173" fontId="6" fillId="14" borderId="69" xfId="0" applyNumberFormat="1" applyFont="1" applyFill="1" applyBorder="1" applyAlignment="1">
      <alignment vertical="top"/>
    </xf>
    <xf numFmtId="173" fontId="6" fillId="14" borderId="66" xfId="0" applyNumberFormat="1" applyFont="1" applyFill="1" applyBorder="1" applyAlignment="1">
      <alignment vertical="top"/>
    </xf>
    <xf numFmtId="173" fontId="6" fillId="14" borderId="68" xfId="0" applyNumberFormat="1" applyFont="1" applyFill="1" applyBorder="1" applyAlignment="1">
      <alignment vertical="top"/>
    </xf>
    <xf numFmtId="173" fontId="6" fillId="14" borderId="70" xfId="0" applyNumberFormat="1" applyFont="1" applyFill="1" applyBorder="1" applyAlignment="1">
      <alignment vertical="top"/>
    </xf>
    <xf numFmtId="0" fontId="6" fillId="0" borderId="64" xfId="55" applyNumberFormat="1" applyFont="1" applyFill="1" applyBorder="1" applyAlignment="1">
      <alignment vertical="top"/>
      <protection/>
    </xf>
    <xf numFmtId="0" fontId="7" fillId="0" borderId="23" xfId="0" applyFont="1" applyFill="1" applyBorder="1" applyAlignment="1">
      <alignment vertical="top"/>
    </xf>
    <xf numFmtId="0" fontId="6" fillId="0" borderId="62" xfId="55" applyNumberFormat="1" applyFont="1" applyFill="1" applyBorder="1" applyAlignment="1">
      <alignment vertical="top"/>
      <protection/>
    </xf>
    <xf numFmtId="0" fontId="7" fillId="0" borderId="23" xfId="55" applyNumberFormat="1" applyFont="1" applyBorder="1" applyAlignment="1">
      <alignment vertical="top"/>
      <protection/>
    </xf>
    <xf numFmtId="173" fontId="3" fillId="0" borderId="23" xfId="0" applyNumberFormat="1" applyFont="1" applyBorder="1" applyAlignment="1">
      <alignment vertical="top"/>
    </xf>
    <xf numFmtId="173" fontId="3" fillId="0" borderId="63" xfId="0" applyNumberFormat="1" applyFont="1" applyBorder="1" applyAlignment="1">
      <alignment vertical="top"/>
    </xf>
    <xf numFmtId="2" fontId="3" fillId="0" borderId="62" xfId="0" applyNumberFormat="1" applyFont="1" applyBorder="1" applyAlignment="1">
      <alignment vertical="top"/>
    </xf>
    <xf numFmtId="2" fontId="3" fillId="0" borderId="23" xfId="0" applyNumberFormat="1" applyFont="1" applyBorder="1" applyAlignment="1">
      <alignment vertical="top"/>
    </xf>
    <xf numFmtId="2" fontId="3" fillId="0" borderId="60" xfId="0" applyNumberFormat="1" applyFont="1" applyBorder="1" applyAlignment="1">
      <alignment vertical="top"/>
    </xf>
    <xf numFmtId="2" fontId="3" fillId="0" borderId="63" xfId="0" applyNumberFormat="1" applyFont="1" applyBorder="1" applyAlignment="1">
      <alignment vertical="top"/>
    </xf>
    <xf numFmtId="173" fontId="4" fillId="33" borderId="67" xfId="0" applyNumberFormat="1" applyFont="1" applyFill="1" applyBorder="1" applyAlignment="1">
      <alignment vertical="top"/>
    </xf>
    <xf numFmtId="173" fontId="4" fillId="33" borderId="69" xfId="0" applyNumberFormat="1" applyFont="1" applyFill="1" applyBorder="1" applyAlignment="1">
      <alignment vertical="top"/>
    </xf>
    <xf numFmtId="2" fontId="4" fillId="33" borderId="66" xfId="0" applyNumberFormat="1" applyFont="1" applyFill="1" applyBorder="1" applyAlignment="1">
      <alignment vertical="top"/>
    </xf>
    <xf numFmtId="2" fontId="4" fillId="33" borderId="67" xfId="0" applyNumberFormat="1" applyFont="1" applyFill="1" applyBorder="1" applyAlignment="1">
      <alignment vertical="top"/>
    </xf>
    <xf numFmtId="2" fontId="4" fillId="33" borderId="68" xfId="0" applyNumberFormat="1" applyFont="1" applyFill="1" applyBorder="1" applyAlignment="1">
      <alignment vertical="top"/>
    </xf>
    <xf numFmtId="0" fontId="3" fillId="0" borderId="63" xfId="0" applyFont="1" applyFill="1" applyBorder="1" applyAlignment="1">
      <alignment vertical="top"/>
    </xf>
    <xf numFmtId="0" fontId="6" fillId="0" borderId="71" xfId="0" applyFont="1" applyBorder="1" applyAlignment="1">
      <alignment vertical="top"/>
    </xf>
    <xf numFmtId="0" fontId="6" fillId="0" borderId="72" xfId="0" applyFont="1" applyBorder="1" applyAlignment="1">
      <alignment vertical="top"/>
    </xf>
    <xf numFmtId="0" fontId="6" fillId="0" borderId="73" xfId="0" applyFont="1" applyBorder="1" applyAlignment="1">
      <alignment vertical="top"/>
    </xf>
    <xf numFmtId="0" fontId="6" fillId="0" borderId="74" xfId="0" applyFont="1" applyBorder="1" applyAlignment="1">
      <alignment horizontal="center" vertical="top" wrapText="1"/>
    </xf>
    <xf numFmtId="0" fontId="6" fillId="0" borderId="75" xfId="0" applyFont="1" applyBorder="1" applyAlignment="1">
      <alignment horizontal="center" vertical="top" wrapText="1"/>
    </xf>
    <xf numFmtId="0" fontId="6" fillId="0" borderId="7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77" xfId="0" applyFont="1" applyBorder="1" applyAlignment="1">
      <alignment horizontal="center" vertical="top" wrapText="1"/>
    </xf>
    <xf numFmtId="0" fontId="6" fillId="0" borderId="59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6" fillId="0" borderId="7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79" xfId="55" applyNumberFormat="1" applyFont="1" applyBorder="1" applyAlignment="1">
      <alignment horizontal="center" vertical="top" wrapText="1"/>
      <protection/>
    </xf>
    <xf numFmtId="0" fontId="7" fillId="0" borderId="43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13" fillId="0" borderId="0" xfId="0" applyFont="1" applyAlignment="1">
      <alignment horizontal="justify"/>
    </xf>
    <xf numFmtId="0" fontId="3" fillId="0" borderId="0" xfId="0" applyFont="1" applyAlignment="1">
      <alignment/>
    </xf>
    <xf numFmtId="0" fontId="4" fillId="0" borderId="71" xfId="0" applyFont="1" applyBorder="1" applyAlignment="1">
      <alignment vertical="top"/>
    </xf>
    <xf numFmtId="0" fontId="4" fillId="0" borderId="72" xfId="0" applyFont="1" applyBorder="1" applyAlignment="1">
      <alignment vertical="top"/>
    </xf>
    <xf numFmtId="0" fontId="4" fillId="0" borderId="73" xfId="0" applyFont="1" applyBorder="1" applyAlignment="1">
      <alignment vertical="top"/>
    </xf>
    <xf numFmtId="0" fontId="6" fillId="14" borderId="66" xfId="55" applyNumberFormat="1" applyFont="1" applyFill="1" applyBorder="1" applyAlignment="1">
      <alignment vertical="top"/>
      <protection/>
    </xf>
    <xf numFmtId="0" fontId="7" fillId="14" borderId="67" xfId="0" applyFont="1" applyFill="1" applyBorder="1" applyAlignment="1">
      <alignment vertical="top"/>
    </xf>
    <xf numFmtId="0" fontId="6" fillId="14" borderId="65" xfId="55" applyNumberFormat="1" applyFont="1" applyFill="1" applyBorder="1" applyAlignment="1">
      <alignment vertical="top"/>
      <protection/>
    </xf>
    <xf numFmtId="0" fontId="6" fillId="14" borderId="80" xfId="0" applyFont="1" applyFill="1" applyBorder="1" applyAlignment="1">
      <alignment vertical="top"/>
    </xf>
    <xf numFmtId="0" fontId="6" fillId="0" borderId="81" xfId="0" applyFont="1" applyBorder="1" applyAlignment="1">
      <alignment vertical="top"/>
    </xf>
    <xf numFmtId="0" fontId="6" fillId="0" borderId="82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83" xfId="0" applyFont="1" applyBorder="1" applyAlignment="1">
      <alignment vertical="top"/>
    </xf>
    <xf numFmtId="0" fontId="6" fillId="33" borderId="65" xfId="55" applyNumberFormat="1" applyFont="1" applyFill="1" applyBorder="1" applyAlignment="1">
      <alignment vertical="top"/>
      <protection/>
    </xf>
    <xf numFmtId="0" fontId="6" fillId="33" borderId="80" xfId="0" applyFont="1" applyFill="1" applyBorder="1" applyAlignment="1">
      <alignment vertical="top"/>
    </xf>
    <xf numFmtId="0" fontId="7" fillId="14" borderId="80" xfId="0" applyFont="1" applyFill="1" applyBorder="1" applyAlignment="1">
      <alignment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azchet_semena2009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1"/>
  <sheetViews>
    <sheetView tabSelected="1" workbookViewId="0" topLeftCell="A223">
      <selection activeCell="A1" sqref="A1:K253"/>
    </sheetView>
  </sheetViews>
  <sheetFormatPr defaultColWidth="9.140625" defaultRowHeight="12.75"/>
  <cols>
    <col min="1" max="1" width="5.421875" style="2" customWidth="1"/>
    <col min="2" max="2" width="25.00390625" style="1" customWidth="1"/>
    <col min="3" max="3" width="13.28125" style="1" customWidth="1"/>
    <col min="4" max="4" width="14.57421875" style="1" customWidth="1"/>
    <col min="5" max="5" width="15.140625" style="1" customWidth="1"/>
    <col min="6" max="6" width="12.28125" style="1" customWidth="1"/>
    <col min="7" max="7" width="10.8515625" style="1" customWidth="1"/>
    <col min="8" max="8" width="14.28125" style="1" customWidth="1"/>
    <col min="9" max="9" width="9.140625" style="1" customWidth="1"/>
    <col min="10" max="10" width="10.28125" style="1" customWidth="1"/>
    <col min="11" max="11" width="11.7109375" style="1" customWidth="1"/>
    <col min="12" max="16384" width="9.140625" style="1" customWidth="1"/>
  </cols>
  <sheetData>
    <row r="1" spans="1:15" ht="15.75">
      <c r="A1" s="206" t="s">
        <v>33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O1" s="110"/>
    </row>
    <row r="2" spans="1:11" ht="15.75">
      <c r="A2" s="206" t="s">
        <v>102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8:10" ht="12.75">
      <c r="H3" s="3"/>
      <c r="I3" s="3"/>
      <c r="J3" s="3"/>
    </row>
    <row r="4" spans="8:10" ht="13.5" thickBot="1">
      <c r="H4" s="3"/>
      <c r="I4" s="3"/>
      <c r="J4" s="3"/>
    </row>
    <row r="5" spans="1:11" ht="14.25" customHeight="1">
      <c r="A5" s="198" t="s">
        <v>35</v>
      </c>
      <c r="B5" s="211" t="s">
        <v>34</v>
      </c>
      <c r="C5" s="199" t="s">
        <v>36</v>
      </c>
      <c r="D5" s="209" t="s">
        <v>37</v>
      </c>
      <c r="E5" s="198" t="s">
        <v>38</v>
      </c>
      <c r="F5" s="199"/>
      <c r="G5" s="199"/>
      <c r="H5" s="200"/>
      <c r="I5" s="204" t="s">
        <v>44</v>
      </c>
      <c r="J5" s="199"/>
      <c r="K5" s="200"/>
    </row>
    <row r="6" spans="1:11" ht="15">
      <c r="A6" s="201"/>
      <c r="B6" s="212"/>
      <c r="C6" s="202"/>
      <c r="D6" s="210"/>
      <c r="E6" s="201" t="s">
        <v>39</v>
      </c>
      <c r="F6" s="202"/>
      <c r="G6" s="202" t="s">
        <v>42</v>
      </c>
      <c r="H6" s="203" t="s">
        <v>43</v>
      </c>
      <c r="I6" s="205" t="s">
        <v>45</v>
      </c>
      <c r="J6" s="202" t="s">
        <v>46</v>
      </c>
      <c r="K6" s="203" t="s">
        <v>47</v>
      </c>
    </row>
    <row r="7" spans="1:11" ht="15">
      <c r="A7" s="201"/>
      <c r="B7" s="212"/>
      <c r="C7" s="202"/>
      <c r="D7" s="210"/>
      <c r="E7" s="201" t="s">
        <v>40</v>
      </c>
      <c r="F7" s="38" t="s">
        <v>41</v>
      </c>
      <c r="G7" s="202"/>
      <c r="H7" s="203"/>
      <c r="I7" s="205"/>
      <c r="J7" s="202"/>
      <c r="K7" s="203"/>
    </row>
    <row r="8" spans="1:11" ht="30" customHeight="1">
      <c r="A8" s="201"/>
      <c r="B8" s="213"/>
      <c r="C8" s="202"/>
      <c r="D8" s="210"/>
      <c r="E8" s="201"/>
      <c r="F8" s="39" t="s">
        <v>0</v>
      </c>
      <c r="G8" s="202"/>
      <c r="H8" s="203"/>
      <c r="I8" s="205"/>
      <c r="J8" s="202"/>
      <c r="K8" s="203"/>
    </row>
    <row r="9" spans="1:11" ht="13.5" thickBot="1">
      <c r="A9" s="4">
        <v>1</v>
      </c>
      <c r="B9" s="5">
        <v>2</v>
      </c>
      <c r="C9" s="5">
        <v>3</v>
      </c>
      <c r="D9" s="6">
        <v>4</v>
      </c>
      <c r="E9" s="7">
        <v>5</v>
      </c>
      <c r="F9" s="5">
        <v>6</v>
      </c>
      <c r="G9" s="5">
        <v>7</v>
      </c>
      <c r="H9" s="8">
        <v>8</v>
      </c>
      <c r="I9" s="9">
        <v>9</v>
      </c>
      <c r="J9" s="5">
        <v>10</v>
      </c>
      <c r="K9" s="8">
        <v>11</v>
      </c>
    </row>
    <row r="10" spans="1:11" ht="15">
      <c r="A10" s="195" t="s">
        <v>48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7"/>
    </row>
    <row r="11" spans="1:13" s="2" customFormat="1" ht="15">
      <c r="A11" s="41">
        <v>1</v>
      </c>
      <c r="B11" s="46" t="s">
        <v>1</v>
      </c>
      <c r="C11" s="47">
        <f>SUM(C12:C14)</f>
        <v>469.82</v>
      </c>
      <c r="D11" s="48">
        <f aca="true" t="shared" si="0" ref="D11:D22">SUM(E11:H11)</f>
        <v>92.35</v>
      </c>
      <c r="E11" s="49">
        <f aca="true" t="shared" si="1" ref="E11:K11">SUM(E12:E14)</f>
        <v>17.6</v>
      </c>
      <c r="F11" s="47">
        <f t="shared" si="1"/>
        <v>0</v>
      </c>
      <c r="G11" s="47">
        <f t="shared" si="1"/>
        <v>70.75</v>
      </c>
      <c r="H11" s="50">
        <f t="shared" si="1"/>
        <v>4</v>
      </c>
      <c r="I11" s="51">
        <f t="shared" si="1"/>
        <v>2.6</v>
      </c>
      <c r="J11" s="47">
        <f t="shared" si="1"/>
        <v>80.75</v>
      </c>
      <c r="K11" s="50">
        <f t="shared" si="1"/>
        <v>9</v>
      </c>
      <c r="M11" s="2" t="b">
        <f>IF((E11+F11+G11+H11)=(I11+J11+K11),TRUE,FALSE)</f>
        <v>1</v>
      </c>
    </row>
    <row r="12" spans="1:13" ht="15">
      <c r="A12" s="59"/>
      <c r="B12" s="60" t="s">
        <v>53</v>
      </c>
      <c r="C12" s="61">
        <v>38.4</v>
      </c>
      <c r="D12" s="55">
        <f t="shared" si="0"/>
        <v>26</v>
      </c>
      <c r="E12" s="62">
        <v>13</v>
      </c>
      <c r="F12" s="61"/>
      <c r="G12" s="61">
        <v>9</v>
      </c>
      <c r="H12" s="63">
        <v>4</v>
      </c>
      <c r="I12" s="64"/>
      <c r="J12" s="61">
        <v>19</v>
      </c>
      <c r="K12" s="63">
        <v>7</v>
      </c>
      <c r="M12" s="2" t="b">
        <f aca="true" t="shared" si="2" ref="M12:M66">IF((E12+F12+G12+H12)=(I12+J12+K12),TRUE,FALSE)</f>
        <v>1</v>
      </c>
    </row>
    <row r="13" spans="1:13" ht="15">
      <c r="A13" s="59"/>
      <c r="B13" s="60" t="s">
        <v>55</v>
      </c>
      <c r="C13" s="61">
        <v>431.42</v>
      </c>
      <c r="D13" s="55">
        <f t="shared" si="0"/>
        <v>64.35</v>
      </c>
      <c r="E13" s="62">
        <v>2.6</v>
      </c>
      <c r="F13" s="61"/>
      <c r="G13" s="61">
        <v>61.75</v>
      </c>
      <c r="H13" s="63"/>
      <c r="I13" s="64">
        <v>2.6</v>
      </c>
      <c r="J13" s="61">
        <v>61.75</v>
      </c>
      <c r="K13" s="63"/>
      <c r="M13" s="2" t="b">
        <f t="shared" si="2"/>
        <v>1</v>
      </c>
    </row>
    <row r="14" spans="1:13" ht="15">
      <c r="A14" s="52"/>
      <c r="B14" s="53" t="s">
        <v>56</v>
      </c>
      <c r="C14" s="54"/>
      <c r="D14" s="70">
        <f t="shared" si="0"/>
        <v>2</v>
      </c>
      <c r="E14" s="58">
        <v>2</v>
      </c>
      <c r="F14" s="54"/>
      <c r="G14" s="54"/>
      <c r="H14" s="57"/>
      <c r="I14" s="58"/>
      <c r="J14" s="54"/>
      <c r="K14" s="57">
        <v>2</v>
      </c>
      <c r="M14" s="2" t="b">
        <f t="shared" si="2"/>
        <v>1</v>
      </c>
    </row>
    <row r="15" spans="1:13" s="2" customFormat="1" ht="15">
      <c r="A15" s="41">
        <v>2</v>
      </c>
      <c r="B15" s="46" t="s">
        <v>2</v>
      </c>
      <c r="C15" s="72">
        <f>SUM(C16:C20)</f>
        <v>89.69999999999999</v>
      </c>
      <c r="D15" s="73">
        <f t="shared" si="0"/>
        <v>217.95</v>
      </c>
      <c r="E15" s="74">
        <f aca="true" t="shared" si="3" ref="E15:K15">SUM(E16:E20)</f>
        <v>92.45</v>
      </c>
      <c r="F15" s="72">
        <f t="shared" si="3"/>
        <v>0</v>
      </c>
      <c r="G15" s="72">
        <f t="shared" si="3"/>
        <v>125.5</v>
      </c>
      <c r="H15" s="75">
        <f t="shared" si="3"/>
        <v>0</v>
      </c>
      <c r="I15" s="76">
        <f t="shared" si="3"/>
        <v>15.75</v>
      </c>
      <c r="J15" s="72">
        <f t="shared" si="3"/>
        <v>168.2</v>
      </c>
      <c r="K15" s="75">
        <f t="shared" si="3"/>
        <v>34</v>
      </c>
      <c r="M15" s="2" t="b">
        <f t="shared" si="2"/>
        <v>1</v>
      </c>
    </row>
    <row r="16" spans="1:13" ht="15">
      <c r="A16" s="59"/>
      <c r="B16" s="60" t="s">
        <v>50</v>
      </c>
      <c r="C16" s="77"/>
      <c r="D16" s="55">
        <f t="shared" si="0"/>
        <v>7</v>
      </c>
      <c r="E16" s="62">
        <v>7</v>
      </c>
      <c r="F16" s="61"/>
      <c r="G16" s="61"/>
      <c r="H16" s="63"/>
      <c r="I16" s="78"/>
      <c r="J16" s="61">
        <v>3</v>
      </c>
      <c r="K16" s="63">
        <v>4</v>
      </c>
      <c r="M16" s="2" t="b">
        <f t="shared" si="2"/>
        <v>1</v>
      </c>
    </row>
    <row r="17" spans="1:13" ht="15">
      <c r="A17" s="59"/>
      <c r="B17" s="60" t="s">
        <v>51</v>
      </c>
      <c r="C17" s="77"/>
      <c r="D17" s="55">
        <f t="shared" si="0"/>
        <v>7</v>
      </c>
      <c r="E17" s="62">
        <v>7</v>
      </c>
      <c r="F17" s="61"/>
      <c r="G17" s="61"/>
      <c r="H17" s="63"/>
      <c r="I17" s="78"/>
      <c r="J17" s="61"/>
      <c r="K17" s="63">
        <v>7</v>
      </c>
      <c r="M17" s="2" t="b">
        <f t="shared" si="2"/>
        <v>1</v>
      </c>
    </row>
    <row r="18" spans="1:13" ht="15">
      <c r="A18" s="59"/>
      <c r="B18" s="60" t="s">
        <v>53</v>
      </c>
      <c r="C18" s="61">
        <v>19.4</v>
      </c>
      <c r="D18" s="55">
        <f t="shared" si="0"/>
        <v>124.7</v>
      </c>
      <c r="E18" s="62">
        <v>63.7</v>
      </c>
      <c r="F18" s="61"/>
      <c r="G18" s="61">
        <v>61</v>
      </c>
      <c r="H18" s="63"/>
      <c r="I18" s="78">
        <v>8</v>
      </c>
      <c r="J18" s="61">
        <v>100.7</v>
      </c>
      <c r="K18" s="63">
        <v>16</v>
      </c>
      <c r="M18" s="2" t="b">
        <f t="shared" si="2"/>
        <v>1</v>
      </c>
    </row>
    <row r="19" spans="1:13" ht="15">
      <c r="A19" s="59"/>
      <c r="B19" s="60" t="s">
        <v>55</v>
      </c>
      <c r="C19" s="61">
        <v>70.3</v>
      </c>
      <c r="D19" s="55">
        <f t="shared" si="0"/>
        <v>72.25</v>
      </c>
      <c r="E19" s="62">
        <v>7.75</v>
      </c>
      <c r="F19" s="61"/>
      <c r="G19" s="61">
        <v>64.5</v>
      </c>
      <c r="H19" s="63"/>
      <c r="I19" s="78">
        <v>7.75</v>
      </c>
      <c r="J19" s="61">
        <v>64.5</v>
      </c>
      <c r="K19" s="63"/>
      <c r="M19" s="2" t="b">
        <f t="shared" si="2"/>
        <v>1</v>
      </c>
    </row>
    <row r="20" spans="1:13" ht="15">
      <c r="A20" s="65"/>
      <c r="B20" s="66" t="s">
        <v>56</v>
      </c>
      <c r="C20" s="67"/>
      <c r="D20" s="68">
        <f t="shared" si="0"/>
        <v>7</v>
      </c>
      <c r="E20" s="69">
        <v>7</v>
      </c>
      <c r="F20" s="67"/>
      <c r="G20" s="67"/>
      <c r="H20" s="70"/>
      <c r="I20" s="79"/>
      <c r="J20" s="67"/>
      <c r="K20" s="70">
        <v>7</v>
      </c>
      <c r="M20" s="2" t="b">
        <f t="shared" si="2"/>
        <v>1</v>
      </c>
    </row>
    <row r="21" spans="1:13" s="2" customFormat="1" ht="15">
      <c r="A21" s="41">
        <v>3</v>
      </c>
      <c r="B21" s="46" t="s">
        <v>100</v>
      </c>
      <c r="C21" s="47">
        <f>SUM(C22)</f>
        <v>0</v>
      </c>
      <c r="D21" s="80">
        <f t="shared" si="0"/>
        <v>1</v>
      </c>
      <c r="E21" s="49">
        <f>SUM(E22)</f>
        <v>1</v>
      </c>
      <c r="F21" s="47">
        <f aca="true" t="shared" si="4" ref="F21:K21">SUM(F22)</f>
        <v>0</v>
      </c>
      <c r="G21" s="47">
        <f t="shared" si="4"/>
        <v>0</v>
      </c>
      <c r="H21" s="50">
        <f t="shared" si="4"/>
        <v>0</v>
      </c>
      <c r="I21" s="76">
        <f t="shared" si="4"/>
        <v>0</v>
      </c>
      <c r="J21" s="47">
        <f t="shared" si="4"/>
        <v>1</v>
      </c>
      <c r="K21" s="50">
        <f t="shared" si="4"/>
        <v>0</v>
      </c>
      <c r="M21" s="2" t="b">
        <f t="shared" si="2"/>
        <v>1</v>
      </c>
    </row>
    <row r="22" spans="1:13" ht="15">
      <c r="A22" s="65"/>
      <c r="B22" s="66" t="s">
        <v>52</v>
      </c>
      <c r="C22" s="67"/>
      <c r="D22" s="68">
        <f t="shared" si="0"/>
        <v>1</v>
      </c>
      <c r="E22" s="69">
        <v>1</v>
      </c>
      <c r="F22" s="67"/>
      <c r="G22" s="67"/>
      <c r="H22" s="70"/>
      <c r="I22" s="79"/>
      <c r="J22" s="67">
        <v>1</v>
      </c>
      <c r="K22" s="70"/>
      <c r="M22" s="2" t="b">
        <f t="shared" si="2"/>
        <v>1</v>
      </c>
    </row>
    <row r="23" spans="1:13" s="2" customFormat="1" ht="15">
      <c r="A23" s="41">
        <v>4</v>
      </c>
      <c r="B23" s="46" t="s">
        <v>3</v>
      </c>
      <c r="C23" s="47">
        <f>SUM(C24:C26)</f>
        <v>0.1</v>
      </c>
      <c r="D23" s="80">
        <f>SUM(E23:H23)</f>
        <v>1.6</v>
      </c>
      <c r="E23" s="49">
        <f aca="true" t="shared" si="5" ref="E23:K23">SUM(E24:E26)</f>
        <v>1.6</v>
      </c>
      <c r="F23" s="47">
        <f t="shared" si="5"/>
        <v>0</v>
      </c>
      <c r="G23" s="47">
        <f t="shared" si="5"/>
        <v>0</v>
      </c>
      <c r="H23" s="50">
        <f t="shared" si="5"/>
        <v>0</v>
      </c>
      <c r="I23" s="51">
        <f t="shared" si="5"/>
        <v>0.1</v>
      </c>
      <c r="J23" s="47">
        <f t="shared" si="5"/>
        <v>0</v>
      </c>
      <c r="K23" s="50">
        <f t="shared" si="5"/>
        <v>1.5</v>
      </c>
      <c r="M23" s="2" t="b">
        <f t="shared" si="2"/>
        <v>1</v>
      </c>
    </row>
    <row r="24" spans="1:13" ht="15">
      <c r="A24" s="153"/>
      <c r="B24" s="53" t="s">
        <v>50</v>
      </c>
      <c r="C24" s="54"/>
      <c r="D24" s="86">
        <f>SUM(E24:H24)</f>
        <v>0.5</v>
      </c>
      <c r="E24" s="56">
        <v>0.5</v>
      </c>
      <c r="F24" s="54"/>
      <c r="G24" s="54"/>
      <c r="H24" s="57"/>
      <c r="I24" s="58"/>
      <c r="J24" s="54"/>
      <c r="K24" s="57">
        <v>0.5</v>
      </c>
      <c r="M24" s="2" t="b">
        <f t="shared" si="2"/>
        <v>1</v>
      </c>
    </row>
    <row r="25" spans="1:13" s="2" customFormat="1" ht="15">
      <c r="A25" s="59"/>
      <c r="B25" s="60" t="s">
        <v>53</v>
      </c>
      <c r="C25" s="81"/>
      <c r="D25" s="55">
        <f>SUM(E25:H25)</f>
        <v>1</v>
      </c>
      <c r="E25" s="62">
        <v>1</v>
      </c>
      <c r="F25" s="81"/>
      <c r="G25" s="81"/>
      <c r="H25" s="82"/>
      <c r="I25" s="83"/>
      <c r="J25" s="61"/>
      <c r="K25" s="63">
        <v>1</v>
      </c>
      <c r="M25" s="2" t="b">
        <f t="shared" si="2"/>
        <v>1</v>
      </c>
    </row>
    <row r="26" spans="1:13" s="2" customFormat="1" ht="15">
      <c r="A26" s="65"/>
      <c r="B26" s="66" t="s">
        <v>55</v>
      </c>
      <c r="C26" s="67">
        <v>0.1</v>
      </c>
      <c r="D26" s="68">
        <f>SUM(E26:H26)</f>
        <v>0.1</v>
      </c>
      <c r="E26" s="69">
        <v>0.1</v>
      </c>
      <c r="F26" s="67"/>
      <c r="G26" s="67"/>
      <c r="H26" s="70"/>
      <c r="I26" s="71">
        <v>0.1</v>
      </c>
      <c r="J26" s="67"/>
      <c r="K26" s="70"/>
      <c r="M26" s="2" t="b">
        <f t="shared" si="2"/>
        <v>1</v>
      </c>
    </row>
    <row r="27" spans="1:13" s="2" customFormat="1" ht="15">
      <c r="A27" s="52">
        <v>5</v>
      </c>
      <c r="B27" s="144" t="s">
        <v>91</v>
      </c>
      <c r="C27" s="102">
        <f>SUM(C28)</f>
        <v>0</v>
      </c>
      <c r="D27" s="116">
        <f>SUM(D28:D29)</f>
        <v>0.5</v>
      </c>
      <c r="E27" s="117">
        <f aca="true" t="shared" si="6" ref="E27:K27">SUM(E28:E29)</f>
        <v>0.5</v>
      </c>
      <c r="F27" s="102">
        <f t="shared" si="6"/>
        <v>0</v>
      </c>
      <c r="G27" s="102">
        <f t="shared" si="6"/>
        <v>0</v>
      </c>
      <c r="H27" s="100">
        <f t="shared" si="6"/>
        <v>0</v>
      </c>
      <c r="I27" s="155">
        <f t="shared" si="6"/>
        <v>0</v>
      </c>
      <c r="J27" s="102">
        <f t="shared" si="6"/>
        <v>0</v>
      </c>
      <c r="K27" s="100">
        <f t="shared" si="6"/>
        <v>0.5</v>
      </c>
      <c r="M27" s="2" t="b">
        <f t="shared" si="2"/>
        <v>1</v>
      </c>
    </row>
    <row r="28" spans="1:13" s="2" customFormat="1" ht="15">
      <c r="A28" s="52"/>
      <c r="B28" s="53" t="s">
        <v>50</v>
      </c>
      <c r="C28" s="54"/>
      <c r="D28" s="86">
        <f>SUM(E28:H28)</f>
        <v>0.5</v>
      </c>
      <c r="E28" s="56">
        <v>0.5</v>
      </c>
      <c r="F28" s="54"/>
      <c r="G28" s="54"/>
      <c r="H28" s="57"/>
      <c r="I28" s="58"/>
      <c r="J28" s="54"/>
      <c r="K28" s="57">
        <v>0.5</v>
      </c>
      <c r="M28" s="2" t="b">
        <f t="shared" si="2"/>
        <v>1</v>
      </c>
    </row>
    <row r="29" spans="1:13" s="2" customFormat="1" ht="15">
      <c r="A29" s="52"/>
      <c r="B29" s="53" t="s">
        <v>53</v>
      </c>
      <c r="C29" s="54"/>
      <c r="D29" s="86">
        <f>SUM(E29:H29)</f>
        <v>0</v>
      </c>
      <c r="E29" s="56"/>
      <c r="F29" s="54"/>
      <c r="G29" s="54"/>
      <c r="H29" s="57"/>
      <c r="I29" s="58"/>
      <c r="J29" s="54"/>
      <c r="K29" s="57"/>
      <c r="M29" s="2" t="b">
        <f t="shared" si="2"/>
        <v>1</v>
      </c>
    </row>
    <row r="30" spans="1:13" s="2" customFormat="1" ht="15">
      <c r="A30" s="41">
        <v>6</v>
      </c>
      <c r="B30" s="46" t="s">
        <v>86</v>
      </c>
      <c r="C30" s="47">
        <f>SUM(C32:C32)</f>
        <v>0</v>
      </c>
      <c r="D30" s="50">
        <f>SUM(D31:D32)</f>
        <v>8.5</v>
      </c>
      <c r="E30" s="49">
        <f aca="true" t="shared" si="7" ref="E30:K30">SUM(E31:E32)</f>
        <v>8.5</v>
      </c>
      <c r="F30" s="47">
        <f t="shared" si="7"/>
        <v>0</v>
      </c>
      <c r="G30" s="47">
        <f t="shared" si="7"/>
        <v>0</v>
      </c>
      <c r="H30" s="50">
        <f t="shared" si="7"/>
        <v>0</v>
      </c>
      <c r="I30" s="51">
        <f t="shared" si="7"/>
        <v>0</v>
      </c>
      <c r="J30" s="47">
        <f t="shared" si="7"/>
        <v>0.5</v>
      </c>
      <c r="K30" s="50">
        <f t="shared" si="7"/>
        <v>8</v>
      </c>
      <c r="M30" s="2" t="b">
        <f t="shared" si="2"/>
        <v>1</v>
      </c>
    </row>
    <row r="31" spans="1:13" ht="15">
      <c r="A31" s="84"/>
      <c r="B31" s="85" t="s">
        <v>50</v>
      </c>
      <c r="C31" s="88"/>
      <c r="D31" s="101">
        <f>SUM(E31:H31)</f>
        <v>1</v>
      </c>
      <c r="E31" s="87">
        <v>1</v>
      </c>
      <c r="F31" s="88"/>
      <c r="G31" s="88"/>
      <c r="H31" s="89"/>
      <c r="I31" s="90"/>
      <c r="J31" s="88"/>
      <c r="K31" s="89">
        <v>1</v>
      </c>
      <c r="M31" s="2" t="b">
        <f t="shared" si="2"/>
        <v>1</v>
      </c>
    </row>
    <row r="32" spans="1:13" ht="15">
      <c r="A32" s="91"/>
      <c r="B32" s="92" t="s">
        <v>53</v>
      </c>
      <c r="C32" s="93"/>
      <c r="D32" s="94">
        <f>SUM(E32:H32)</f>
        <v>7.5</v>
      </c>
      <c r="E32" s="95">
        <v>7.5</v>
      </c>
      <c r="F32" s="93"/>
      <c r="G32" s="93"/>
      <c r="H32" s="96"/>
      <c r="I32" s="97"/>
      <c r="J32" s="93">
        <v>0.5</v>
      </c>
      <c r="K32" s="96">
        <v>7</v>
      </c>
      <c r="M32" s="2" t="b">
        <f t="shared" si="2"/>
        <v>1</v>
      </c>
    </row>
    <row r="33" spans="1:13" s="2" customFormat="1" ht="15">
      <c r="A33" s="41">
        <v>7</v>
      </c>
      <c r="B33" s="46" t="s">
        <v>4</v>
      </c>
      <c r="C33" s="47">
        <f>SUM(C34:C36)</f>
        <v>0</v>
      </c>
      <c r="D33" s="80">
        <f>SUM(E33:H33)</f>
        <v>47.5</v>
      </c>
      <c r="E33" s="49">
        <f aca="true" t="shared" si="8" ref="E33:K33">SUM(E34:E36)</f>
        <v>47.5</v>
      </c>
      <c r="F33" s="47">
        <f t="shared" si="8"/>
        <v>0</v>
      </c>
      <c r="G33" s="47">
        <f t="shared" si="8"/>
        <v>0</v>
      </c>
      <c r="H33" s="50">
        <f t="shared" si="8"/>
        <v>0</v>
      </c>
      <c r="I33" s="51">
        <f t="shared" si="8"/>
        <v>0</v>
      </c>
      <c r="J33" s="47">
        <f t="shared" si="8"/>
        <v>12.5</v>
      </c>
      <c r="K33" s="50">
        <f t="shared" si="8"/>
        <v>35</v>
      </c>
      <c r="M33" s="2" t="b">
        <f t="shared" si="2"/>
        <v>1</v>
      </c>
    </row>
    <row r="34" spans="1:13" ht="15">
      <c r="A34" s="59"/>
      <c r="B34" s="60" t="s">
        <v>53</v>
      </c>
      <c r="C34" s="61"/>
      <c r="D34" s="55">
        <f>SUM(E34:H34)</f>
        <v>13.5</v>
      </c>
      <c r="E34" s="62">
        <v>13.5</v>
      </c>
      <c r="F34" s="61"/>
      <c r="G34" s="61"/>
      <c r="H34" s="63"/>
      <c r="I34" s="64"/>
      <c r="J34" s="61">
        <v>12.5</v>
      </c>
      <c r="K34" s="63">
        <v>1</v>
      </c>
      <c r="M34" s="2" t="b">
        <f t="shared" si="2"/>
        <v>1</v>
      </c>
    </row>
    <row r="35" spans="1:13" ht="15">
      <c r="A35" s="91"/>
      <c r="B35" s="98" t="s">
        <v>55</v>
      </c>
      <c r="C35" s="93"/>
      <c r="D35" s="55">
        <f>SUM(E35:H35)</f>
        <v>11</v>
      </c>
      <c r="E35" s="95">
        <v>11</v>
      </c>
      <c r="F35" s="93"/>
      <c r="G35" s="93"/>
      <c r="H35" s="96"/>
      <c r="I35" s="97"/>
      <c r="J35" s="93"/>
      <c r="K35" s="96">
        <v>11</v>
      </c>
      <c r="M35" s="2" t="b">
        <f t="shared" si="2"/>
        <v>1</v>
      </c>
    </row>
    <row r="36" spans="1:13" ht="15">
      <c r="A36" s="65"/>
      <c r="B36" s="66" t="s">
        <v>56</v>
      </c>
      <c r="C36" s="67"/>
      <c r="D36" s="68">
        <f aca="true" t="shared" si="9" ref="D36:D62">SUM(E36:H36)</f>
        <v>23</v>
      </c>
      <c r="E36" s="69">
        <v>23</v>
      </c>
      <c r="F36" s="67"/>
      <c r="G36" s="67"/>
      <c r="H36" s="70"/>
      <c r="I36" s="71"/>
      <c r="J36" s="67"/>
      <c r="K36" s="70">
        <v>23</v>
      </c>
      <c r="M36" s="2" t="b">
        <f t="shared" si="2"/>
        <v>1</v>
      </c>
    </row>
    <row r="37" spans="1:13" s="2" customFormat="1" ht="15">
      <c r="A37" s="41">
        <v>8</v>
      </c>
      <c r="B37" s="46" t="s">
        <v>5</v>
      </c>
      <c r="C37" s="47">
        <f>SUM(C38:C38)</f>
        <v>0</v>
      </c>
      <c r="D37" s="80">
        <f t="shared" si="9"/>
        <v>1.5</v>
      </c>
      <c r="E37" s="49">
        <f aca="true" t="shared" si="10" ref="E37:K37">SUM(E38:E38)</f>
        <v>1.5</v>
      </c>
      <c r="F37" s="47">
        <f t="shared" si="10"/>
        <v>0</v>
      </c>
      <c r="G37" s="47">
        <f t="shared" si="10"/>
        <v>0</v>
      </c>
      <c r="H37" s="50">
        <f t="shared" si="10"/>
        <v>0</v>
      </c>
      <c r="I37" s="51">
        <f t="shared" si="10"/>
        <v>0</v>
      </c>
      <c r="J37" s="47">
        <f t="shared" si="10"/>
        <v>0.5</v>
      </c>
      <c r="K37" s="50">
        <f t="shared" si="10"/>
        <v>1</v>
      </c>
      <c r="M37" s="2" t="b">
        <f t="shared" si="2"/>
        <v>1</v>
      </c>
    </row>
    <row r="38" spans="1:13" ht="15">
      <c r="A38" s="59"/>
      <c r="B38" s="60" t="s">
        <v>53</v>
      </c>
      <c r="C38" s="61"/>
      <c r="D38" s="55">
        <f t="shared" si="9"/>
        <v>1.5</v>
      </c>
      <c r="E38" s="62">
        <v>1.5</v>
      </c>
      <c r="F38" s="61"/>
      <c r="G38" s="61"/>
      <c r="H38" s="63"/>
      <c r="I38" s="64"/>
      <c r="J38" s="61">
        <v>0.5</v>
      </c>
      <c r="K38" s="63">
        <v>1</v>
      </c>
      <c r="M38" s="2" t="b">
        <f t="shared" si="2"/>
        <v>1</v>
      </c>
    </row>
    <row r="39" spans="1:13" s="2" customFormat="1" ht="15">
      <c r="A39" s="41">
        <v>9</v>
      </c>
      <c r="B39" s="46" t="s">
        <v>6</v>
      </c>
      <c r="C39" s="47">
        <f>SUM(C41:C41)</f>
        <v>0</v>
      </c>
      <c r="D39" s="80">
        <f>SUM(E39:H39)</f>
        <v>1.8</v>
      </c>
      <c r="E39" s="49">
        <f>SUM(E40:E42)</f>
        <v>1.8</v>
      </c>
      <c r="F39" s="47">
        <f aca="true" t="shared" si="11" ref="F39:K39">SUM(F40:F42)</f>
        <v>0</v>
      </c>
      <c r="G39" s="47">
        <f t="shared" si="11"/>
        <v>0</v>
      </c>
      <c r="H39" s="50">
        <f t="shared" si="11"/>
        <v>0</v>
      </c>
      <c r="I39" s="51">
        <f t="shared" si="11"/>
        <v>0</v>
      </c>
      <c r="J39" s="47">
        <f t="shared" si="11"/>
        <v>1.7</v>
      </c>
      <c r="K39" s="50">
        <f t="shared" si="11"/>
        <v>0.1</v>
      </c>
      <c r="M39" s="2" t="b">
        <f t="shared" si="2"/>
        <v>1</v>
      </c>
    </row>
    <row r="40" spans="1:13" ht="15">
      <c r="A40" s="52"/>
      <c r="B40" s="53" t="s">
        <v>50</v>
      </c>
      <c r="C40" s="54"/>
      <c r="D40" s="86">
        <f t="shared" si="9"/>
        <v>0.1</v>
      </c>
      <c r="E40" s="56">
        <v>0.1</v>
      </c>
      <c r="F40" s="54"/>
      <c r="G40" s="54"/>
      <c r="H40" s="57"/>
      <c r="I40" s="58"/>
      <c r="J40" s="54"/>
      <c r="K40" s="57">
        <v>0.1</v>
      </c>
      <c r="M40" s="2" t="b">
        <f t="shared" si="2"/>
        <v>1</v>
      </c>
    </row>
    <row r="41" spans="1:13" ht="15">
      <c r="A41" s="59"/>
      <c r="B41" s="60" t="s">
        <v>53</v>
      </c>
      <c r="C41" s="61"/>
      <c r="D41" s="55">
        <f t="shared" si="9"/>
        <v>1.5</v>
      </c>
      <c r="E41" s="62">
        <v>1.5</v>
      </c>
      <c r="F41" s="61"/>
      <c r="G41" s="61"/>
      <c r="H41" s="63"/>
      <c r="I41" s="64"/>
      <c r="J41" s="61">
        <v>1.5</v>
      </c>
      <c r="K41" s="63"/>
      <c r="M41" s="2" t="b">
        <f t="shared" si="2"/>
        <v>1</v>
      </c>
    </row>
    <row r="42" spans="1:13" ht="15">
      <c r="A42" s="52"/>
      <c r="B42" s="53" t="s">
        <v>55</v>
      </c>
      <c r="C42" s="54"/>
      <c r="D42" s="55">
        <f t="shared" si="9"/>
        <v>0.2</v>
      </c>
      <c r="E42" s="56">
        <v>0.2</v>
      </c>
      <c r="F42" s="54"/>
      <c r="G42" s="54"/>
      <c r="H42" s="57"/>
      <c r="I42" s="58"/>
      <c r="J42" s="54">
        <v>0.2</v>
      </c>
      <c r="K42" s="57"/>
      <c r="M42" s="2" t="b">
        <f t="shared" si="2"/>
        <v>1</v>
      </c>
    </row>
    <row r="43" spans="1:13" ht="15">
      <c r="A43" s="41">
        <v>10</v>
      </c>
      <c r="B43" s="46" t="s">
        <v>7</v>
      </c>
      <c r="C43" s="47">
        <f>SUM(C44:C44)</f>
        <v>0</v>
      </c>
      <c r="D43" s="80">
        <f t="shared" si="9"/>
        <v>0.8</v>
      </c>
      <c r="E43" s="49">
        <f aca="true" t="shared" si="12" ref="E43:K43">SUM(E44:E44)</f>
        <v>0.8</v>
      </c>
      <c r="F43" s="47">
        <f t="shared" si="12"/>
        <v>0</v>
      </c>
      <c r="G43" s="47">
        <f t="shared" si="12"/>
        <v>0</v>
      </c>
      <c r="H43" s="50">
        <f t="shared" si="12"/>
        <v>0</v>
      </c>
      <c r="I43" s="51">
        <f t="shared" si="12"/>
        <v>0</v>
      </c>
      <c r="J43" s="47">
        <f t="shared" si="12"/>
        <v>0.8</v>
      </c>
      <c r="K43" s="50">
        <f t="shared" si="12"/>
        <v>0</v>
      </c>
      <c r="M43" s="2" t="b">
        <f t="shared" si="2"/>
        <v>1</v>
      </c>
    </row>
    <row r="44" spans="1:13" ht="15">
      <c r="A44" s="91"/>
      <c r="B44" s="98" t="s">
        <v>53</v>
      </c>
      <c r="C44" s="93"/>
      <c r="D44" s="94">
        <f>SUM(E44:H44)</f>
        <v>0.8</v>
      </c>
      <c r="E44" s="95">
        <v>0.8</v>
      </c>
      <c r="F44" s="93"/>
      <c r="G44" s="93"/>
      <c r="H44" s="96"/>
      <c r="I44" s="97"/>
      <c r="J44" s="93">
        <v>0.8</v>
      </c>
      <c r="K44" s="96"/>
      <c r="M44" s="2" t="b">
        <f t="shared" si="2"/>
        <v>1</v>
      </c>
    </row>
    <row r="45" spans="1:13" ht="15">
      <c r="A45" s="41">
        <v>11</v>
      </c>
      <c r="B45" s="46" t="s">
        <v>93</v>
      </c>
      <c r="C45" s="47">
        <f>SUM(C46:C47)</f>
        <v>0</v>
      </c>
      <c r="D45" s="80">
        <f>SUM(E45:H45)</f>
        <v>0.1</v>
      </c>
      <c r="E45" s="49">
        <f>SUM(E46)</f>
        <v>0.1</v>
      </c>
      <c r="F45" s="47">
        <f aca="true" t="shared" si="13" ref="F45:K45">SUM(F46)</f>
        <v>0</v>
      </c>
      <c r="G45" s="47">
        <f t="shared" si="13"/>
        <v>0</v>
      </c>
      <c r="H45" s="50">
        <f t="shared" si="13"/>
        <v>0</v>
      </c>
      <c r="I45" s="51">
        <f t="shared" si="13"/>
        <v>0</v>
      </c>
      <c r="J45" s="47">
        <f t="shared" si="13"/>
        <v>0.1</v>
      </c>
      <c r="K45" s="50">
        <f t="shared" si="13"/>
        <v>0</v>
      </c>
      <c r="M45" s="2" t="b">
        <f t="shared" si="2"/>
        <v>1</v>
      </c>
    </row>
    <row r="46" spans="1:13" ht="15">
      <c r="A46" s="59"/>
      <c r="B46" s="60" t="s">
        <v>53</v>
      </c>
      <c r="C46" s="61"/>
      <c r="D46" s="55">
        <f>SUM(E46:H46)</f>
        <v>0.1</v>
      </c>
      <c r="E46" s="62">
        <v>0.1</v>
      </c>
      <c r="F46" s="61"/>
      <c r="G46" s="61"/>
      <c r="H46" s="63"/>
      <c r="I46" s="64"/>
      <c r="J46" s="61">
        <v>0.1</v>
      </c>
      <c r="K46" s="63"/>
      <c r="M46" s="2" t="b">
        <f t="shared" si="2"/>
        <v>1</v>
      </c>
    </row>
    <row r="47" spans="1:13" ht="15">
      <c r="A47" s="41">
        <v>12</v>
      </c>
      <c r="B47" s="46" t="s">
        <v>8</v>
      </c>
      <c r="C47" s="47">
        <f>SUM(C49:C49)</f>
        <v>0</v>
      </c>
      <c r="D47" s="80">
        <f t="shared" si="9"/>
        <v>0.6</v>
      </c>
      <c r="E47" s="49">
        <f>SUM(E48:E49)</f>
        <v>0.6</v>
      </c>
      <c r="F47" s="47">
        <f aca="true" t="shared" si="14" ref="F47:K47">SUM(F48:F49)</f>
        <v>0</v>
      </c>
      <c r="G47" s="47">
        <f t="shared" si="14"/>
        <v>0</v>
      </c>
      <c r="H47" s="50">
        <f t="shared" si="14"/>
        <v>0</v>
      </c>
      <c r="I47" s="51">
        <f t="shared" si="14"/>
        <v>0</v>
      </c>
      <c r="J47" s="47">
        <f t="shared" si="14"/>
        <v>0.5</v>
      </c>
      <c r="K47" s="50">
        <f t="shared" si="14"/>
        <v>0.1</v>
      </c>
      <c r="M47" s="2" t="b">
        <f t="shared" si="2"/>
        <v>1</v>
      </c>
    </row>
    <row r="48" spans="1:13" ht="15">
      <c r="A48" s="84"/>
      <c r="B48" s="85" t="s">
        <v>50</v>
      </c>
      <c r="C48" s="88"/>
      <c r="D48" s="101">
        <f t="shared" si="9"/>
        <v>0.1</v>
      </c>
      <c r="E48" s="87">
        <v>0.1</v>
      </c>
      <c r="F48" s="88"/>
      <c r="G48" s="88"/>
      <c r="H48" s="89"/>
      <c r="I48" s="90"/>
      <c r="J48" s="88"/>
      <c r="K48" s="89">
        <v>0.1</v>
      </c>
      <c r="M48" s="2" t="b">
        <f t="shared" si="2"/>
        <v>1</v>
      </c>
    </row>
    <row r="49" spans="1:13" ht="15">
      <c r="A49" s="91"/>
      <c r="B49" s="98" t="s">
        <v>53</v>
      </c>
      <c r="C49" s="93"/>
      <c r="D49" s="94">
        <f t="shared" si="9"/>
        <v>0.5</v>
      </c>
      <c r="E49" s="95">
        <v>0.5</v>
      </c>
      <c r="F49" s="93"/>
      <c r="G49" s="93"/>
      <c r="H49" s="96"/>
      <c r="I49" s="97"/>
      <c r="J49" s="93">
        <v>0.5</v>
      </c>
      <c r="K49" s="96"/>
      <c r="M49" s="2" t="b">
        <f t="shared" si="2"/>
        <v>1</v>
      </c>
    </row>
    <row r="50" spans="1:13" ht="15">
      <c r="A50" s="41">
        <v>13</v>
      </c>
      <c r="B50" s="46" t="s">
        <v>9</v>
      </c>
      <c r="C50" s="47">
        <f>SUM(C51:C53)</f>
        <v>179.15</v>
      </c>
      <c r="D50" s="80">
        <f t="shared" si="9"/>
        <v>25.5</v>
      </c>
      <c r="E50" s="49">
        <f aca="true" t="shared" si="15" ref="E50:K50">SUM(E51:E53)</f>
        <v>5</v>
      </c>
      <c r="F50" s="47">
        <f t="shared" si="15"/>
        <v>0</v>
      </c>
      <c r="G50" s="47">
        <f t="shared" si="15"/>
        <v>14.5</v>
      </c>
      <c r="H50" s="50">
        <f t="shared" si="15"/>
        <v>6</v>
      </c>
      <c r="I50" s="51">
        <f t="shared" si="15"/>
        <v>1.8</v>
      </c>
      <c r="J50" s="47">
        <f t="shared" si="15"/>
        <v>22.2</v>
      </c>
      <c r="K50" s="50">
        <f t="shared" si="15"/>
        <v>1.5</v>
      </c>
      <c r="M50" s="2" t="b">
        <f t="shared" si="2"/>
        <v>1</v>
      </c>
    </row>
    <row r="51" spans="1:13" ht="15">
      <c r="A51" s="52"/>
      <c r="B51" s="53" t="s">
        <v>50</v>
      </c>
      <c r="C51" s="54"/>
      <c r="D51" s="86">
        <f>SUM(E51:H51)</f>
        <v>1.5</v>
      </c>
      <c r="E51" s="56">
        <v>1.5</v>
      </c>
      <c r="F51" s="54"/>
      <c r="G51" s="54"/>
      <c r="H51" s="57"/>
      <c r="I51" s="58"/>
      <c r="J51" s="54"/>
      <c r="K51" s="57">
        <v>1.5</v>
      </c>
      <c r="M51" s="2" t="b">
        <f t="shared" si="2"/>
        <v>1</v>
      </c>
    </row>
    <row r="52" spans="1:13" ht="15">
      <c r="A52" s="59"/>
      <c r="B52" s="60" t="s">
        <v>53</v>
      </c>
      <c r="C52" s="61">
        <v>33.5</v>
      </c>
      <c r="D52" s="55">
        <f t="shared" si="9"/>
        <v>7.7</v>
      </c>
      <c r="E52" s="62">
        <v>1.7</v>
      </c>
      <c r="F52" s="61"/>
      <c r="G52" s="61"/>
      <c r="H52" s="63">
        <v>6</v>
      </c>
      <c r="I52" s="64"/>
      <c r="J52" s="61">
        <v>7.7</v>
      </c>
      <c r="K52" s="63"/>
      <c r="M52" s="2" t="b">
        <f t="shared" si="2"/>
        <v>1</v>
      </c>
    </row>
    <row r="53" spans="1:13" ht="15">
      <c r="A53" s="65"/>
      <c r="B53" s="66" t="s">
        <v>55</v>
      </c>
      <c r="C53" s="67">
        <v>145.65</v>
      </c>
      <c r="D53" s="68">
        <f t="shared" si="9"/>
        <v>16.3</v>
      </c>
      <c r="E53" s="69">
        <v>1.8</v>
      </c>
      <c r="F53" s="67"/>
      <c r="G53" s="67">
        <v>14.5</v>
      </c>
      <c r="H53" s="70"/>
      <c r="I53" s="71">
        <v>1.8</v>
      </c>
      <c r="J53" s="67">
        <v>14.5</v>
      </c>
      <c r="K53" s="70"/>
      <c r="M53" s="2" t="b">
        <f t="shared" si="2"/>
        <v>1</v>
      </c>
    </row>
    <row r="54" spans="1:13" s="2" customFormat="1" ht="15">
      <c r="A54" s="41">
        <v>14</v>
      </c>
      <c r="B54" s="46" t="s">
        <v>10</v>
      </c>
      <c r="C54" s="47">
        <f>SUM(C56:C56)</f>
        <v>0</v>
      </c>
      <c r="D54" s="80">
        <f>SUM(E54:H54)</f>
        <v>0.7</v>
      </c>
      <c r="E54" s="49">
        <f>SUM(E55:E56)</f>
        <v>0.7</v>
      </c>
      <c r="F54" s="47">
        <f aca="true" t="shared" si="16" ref="F54:K54">SUM(F55:F56)</f>
        <v>0</v>
      </c>
      <c r="G54" s="47">
        <f t="shared" si="16"/>
        <v>0</v>
      </c>
      <c r="H54" s="50">
        <f t="shared" si="16"/>
        <v>0</v>
      </c>
      <c r="I54" s="51">
        <f t="shared" si="16"/>
        <v>0</v>
      </c>
      <c r="J54" s="47">
        <f t="shared" si="16"/>
        <v>0.5</v>
      </c>
      <c r="K54" s="50">
        <f t="shared" si="16"/>
        <v>0.2</v>
      </c>
      <c r="M54" s="2" t="b">
        <f t="shared" si="2"/>
        <v>1</v>
      </c>
    </row>
    <row r="55" spans="1:13" ht="15">
      <c r="A55" s="52"/>
      <c r="B55" s="53" t="s">
        <v>50</v>
      </c>
      <c r="C55" s="54"/>
      <c r="D55" s="86">
        <f>SUM(E55:H55)</f>
        <v>0.2</v>
      </c>
      <c r="E55" s="56">
        <v>0.2</v>
      </c>
      <c r="F55" s="54"/>
      <c r="G55" s="54"/>
      <c r="H55" s="57"/>
      <c r="I55" s="58"/>
      <c r="J55" s="54"/>
      <c r="K55" s="57">
        <v>0.2</v>
      </c>
      <c r="M55" s="2" t="b">
        <f t="shared" si="2"/>
        <v>1</v>
      </c>
    </row>
    <row r="56" spans="1:13" ht="15">
      <c r="A56" s="59"/>
      <c r="B56" s="60" t="s">
        <v>53</v>
      </c>
      <c r="C56" s="61"/>
      <c r="D56" s="55">
        <f>SUM(E56:H56)</f>
        <v>0.5</v>
      </c>
      <c r="E56" s="62">
        <v>0.5</v>
      </c>
      <c r="F56" s="61"/>
      <c r="G56" s="61"/>
      <c r="H56" s="63"/>
      <c r="I56" s="64"/>
      <c r="J56" s="61">
        <v>0.5</v>
      </c>
      <c r="K56" s="63"/>
      <c r="M56" s="2" t="b">
        <f t="shared" si="2"/>
        <v>1</v>
      </c>
    </row>
    <row r="57" spans="1:13" ht="15">
      <c r="A57" s="41">
        <v>15</v>
      </c>
      <c r="B57" s="46" t="s">
        <v>60</v>
      </c>
      <c r="C57" s="47">
        <f>SUM(C58)</f>
        <v>0</v>
      </c>
      <c r="D57" s="80">
        <f t="shared" si="9"/>
        <v>0.1</v>
      </c>
      <c r="E57" s="49">
        <f aca="true" t="shared" si="17" ref="E57:K57">SUM(E58)</f>
        <v>0.1</v>
      </c>
      <c r="F57" s="47">
        <f t="shared" si="17"/>
        <v>0</v>
      </c>
      <c r="G57" s="47">
        <f t="shared" si="17"/>
        <v>0</v>
      </c>
      <c r="H57" s="50">
        <f t="shared" si="17"/>
        <v>0</v>
      </c>
      <c r="I57" s="51">
        <f t="shared" si="17"/>
        <v>0</v>
      </c>
      <c r="J57" s="47">
        <f t="shared" si="17"/>
        <v>0.1</v>
      </c>
      <c r="K57" s="50">
        <f t="shared" si="17"/>
        <v>0</v>
      </c>
      <c r="M57" s="2" t="b">
        <f t="shared" si="2"/>
        <v>1</v>
      </c>
    </row>
    <row r="58" spans="1:13" ht="15">
      <c r="A58" s="65"/>
      <c r="B58" s="66" t="s">
        <v>55</v>
      </c>
      <c r="C58" s="67"/>
      <c r="D58" s="68">
        <f>SUM(E58:H58)</f>
        <v>0.1</v>
      </c>
      <c r="E58" s="69">
        <v>0.1</v>
      </c>
      <c r="F58" s="67"/>
      <c r="G58" s="67"/>
      <c r="H58" s="70"/>
      <c r="I58" s="71"/>
      <c r="J58" s="67">
        <v>0.1</v>
      </c>
      <c r="K58" s="70"/>
      <c r="M58" s="2" t="b">
        <f t="shared" si="2"/>
        <v>1</v>
      </c>
    </row>
    <row r="59" spans="1:13" ht="15">
      <c r="A59" s="41">
        <v>16</v>
      </c>
      <c r="B59" s="46" t="s">
        <v>61</v>
      </c>
      <c r="C59" s="47">
        <f>SUM(C60:C62)</f>
        <v>0</v>
      </c>
      <c r="D59" s="50">
        <f>SUM(E59:H59)</f>
        <v>3.4</v>
      </c>
      <c r="E59" s="51">
        <f aca="true" t="shared" si="18" ref="E59:K59">SUM(E60:E62)</f>
        <v>3.4</v>
      </c>
      <c r="F59" s="47">
        <f t="shared" si="18"/>
        <v>0</v>
      </c>
      <c r="G59" s="47">
        <f t="shared" si="18"/>
        <v>0</v>
      </c>
      <c r="H59" s="50">
        <f t="shared" si="18"/>
        <v>0</v>
      </c>
      <c r="I59" s="51">
        <f t="shared" si="18"/>
        <v>0</v>
      </c>
      <c r="J59" s="47">
        <f t="shared" si="18"/>
        <v>1.4000000000000001</v>
      </c>
      <c r="K59" s="50">
        <f t="shared" si="18"/>
        <v>2</v>
      </c>
      <c r="M59" s="2" t="b">
        <f t="shared" si="2"/>
        <v>1</v>
      </c>
    </row>
    <row r="60" spans="1:13" ht="15">
      <c r="A60" s="52"/>
      <c r="B60" s="53" t="s">
        <v>51</v>
      </c>
      <c r="C60" s="54"/>
      <c r="D60" s="63">
        <f t="shared" si="9"/>
        <v>2</v>
      </c>
      <c r="E60" s="58">
        <v>2</v>
      </c>
      <c r="F60" s="54"/>
      <c r="G60" s="54"/>
      <c r="H60" s="57"/>
      <c r="I60" s="58"/>
      <c r="J60" s="54"/>
      <c r="K60" s="57">
        <v>2</v>
      </c>
      <c r="M60" s="2" t="b">
        <f t="shared" si="2"/>
        <v>1</v>
      </c>
    </row>
    <row r="61" spans="1:13" ht="15">
      <c r="A61" s="59"/>
      <c r="B61" s="60" t="s">
        <v>53</v>
      </c>
      <c r="C61" s="61"/>
      <c r="D61" s="57">
        <f t="shared" si="9"/>
        <v>1.3</v>
      </c>
      <c r="E61" s="64">
        <v>1.3</v>
      </c>
      <c r="F61" s="61"/>
      <c r="G61" s="61"/>
      <c r="H61" s="63"/>
      <c r="I61" s="64"/>
      <c r="J61" s="61">
        <v>1.3</v>
      </c>
      <c r="K61" s="63"/>
      <c r="M61" s="2" t="b">
        <f t="shared" si="2"/>
        <v>1</v>
      </c>
    </row>
    <row r="62" spans="1:13" ht="15.75" thickBot="1">
      <c r="A62" s="91"/>
      <c r="B62" s="98" t="s">
        <v>55</v>
      </c>
      <c r="C62" s="93"/>
      <c r="D62" s="57">
        <f t="shared" si="9"/>
        <v>0.1</v>
      </c>
      <c r="E62" s="97">
        <v>0.1</v>
      </c>
      <c r="F62" s="93"/>
      <c r="G62" s="93"/>
      <c r="H62" s="96"/>
      <c r="I62" s="97"/>
      <c r="J62" s="93">
        <v>0.1</v>
      </c>
      <c r="K62" s="96"/>
      <c r="M62" s="2"/>
    </row>
    <row r="63" spans="1:13" s="11" customFormat="1" ht="15.75" thickBot="1">
      <c r="A63" s="219" t="s">
        <v>75</v>
      </c>
      <c r="B63" s="220"/>
      <c r="C63" s="174">
        <f>C11+C15+C23+C30+C33+C37+C39+C43+C47+C50+C54+C57+C59+C27+C45+C21</f>
        <v>738.77</v>
      </c>
      <c r="D63" s="175">
        <f aca="true" t="shared" si="19" ref="D63:K63">D11+D15+D23+D30+D33+D37+D39+D43+D47+D50+D54+D57+D59+D27+D45+D21</f>
        <v>403.90000000000003</v>
      </c>
      <c r="E63" s="176">
        <f t="shared" si="19"/>
        <v>183.15</v>
      </c>
      <c r="F63" s="174">
        <f t="shared" si="19"/>
        <v>0</v>
      </c>
      <c r="G63" s="174">
        <f t="shared" si="19"/>
        <v>210.75</v>
      </c>
      <c r="H63" s="177">
        <f t="shared" si="19"/>
        <v>10</v>
      </c>
      <c r="I63" s="178">
        <f t="shared" si="19"/>
        <v>20.250000000000004</v>
      </c>
      <c r="J63" s="174">
        <f t="shared" si="19"/>
        <v>290.75</v>
      </c>
      <c r="K63" s="177">
        <f t="shared" si="19"/>
        <v>92.89999999999999</v>
      </c>
      <c r="M63" s="2" t="b">
        <f t="shared" si="2"/>
        <v>1</v>
      </c>
    </row>
    <row r="64" spans="1:13" ht="15">
      <c r="A64" s="165"/>
      <c r="B64" s="166" t="s">
        <v>50</v>
      </c>
      <c r="C64" s="167">
        <f>C16+C51+C28+C40+C48+C55+C31+C24</f>
        <v>0</v>
      </c>
      <c r="D64" s="168">
        <f aca="true" t="shared" si="20" ref="D64:K64">D16+D51+D28+D40+D48+D55+D31+D24</f>
        <v>10.899999999999999</v>
      </c>
      <c r="E64" s="169">
        <f t="shared" si="20"/>
        <v>10.899999999999999</v>
      </c>
      <c r="F64" s="170">
        <f t="shared" si="20"/>
        <v>0</v>
      </c>
      <c r="G64" s="170">
        <f t="shared" si="20"/>
        <v>0</v>
      </c>
      <c r="H64" s="171">
        <f t="shared" si="20"/>
        <v>0</v>
      </c>
      <c r="I64" s="172">
        <f t="shared" si="20"/>
        <v>0</v>
      </c>
      <c r="J64" s="167">
        <f t="shared" si="20"/>
        <v>3</v>
      </c>
      <c r="K64" s="173">
        <f t="shared" si="20"/>
        <v>7.8999999999999995</v>
      </c>
      <c r="M64" s="2" t="b">
        <f t="shared" si="2"/>
        <v>1</v>
      </c>
    </row>
    <row r="65" spans="1:13" ht="15">
      <c r="A65" s="15"/>
      <c r="B65" s="103" t="s">
        <v>51</v>
      </c>
      <c r="C65" s="105">
        <f>C17+C60</f>
        <v>0</v>
      </c>
      <c r="D65" s="106">
        <f>SUM(E65:H65)</f>
        <v>9</v>
      </c>
      <c r="E65" s="107">
        <f aca="true" t="shared" si="21" ref="E65:K65">E17+E60</f>
        <v>9</v>
      </c>
      <c r="F65" s="108">
        <f t="shared" si="21"/>
        <v>0</v>
      </c>
      <c r="G65" s="108">
        <f t="shared" si="21"/>
        <v>0</v>
      </c>
      <c r="H65" s="109">
        <f t="shared" si="21"/>
        <v>0</v>
      </c>
      <c r="I65" s="107">
        <f t="shared" si="21"/>
        <v>0</v>
      </c>
      <c r="J65" s="108">
        <f t="shared" si="21"/>
        <v>0</v>
      </c>
      <c r="K65" s="109">
        <f t="shared" si="21"/>
        <v>9</v>
      </c>
      <c r="M65" s="2" t="b">
        <f t="shared" si="2"/>
        <v>1</v>
      </c>
    </row>
    <row r="66" spans="1:13" ht="15">
      <c r="A66" s="15"/>
      <c r="B66" s="103" t="s">
        <v>52</v>
      </c>
      <c r="C66" s="105">
        <f aca="true" t="shared" si="22" ref="C66:K66">C22</f>
        <v>0</v>
      </c>
      <c r="D66" s="106">
        <f t="shared" si="22"/>
        <v>1</v>
      </c>
      <c r="E66" s="107">
        <f t="shared" si="22"/>
        <v>1</v>
      </c>
      <c r="F66" s="108">
        <f t="shared" si="22"/>
        <v>0</v>
      </c>
      <c r="G66" s="108">
        <f t="shared" si="22"/>
        <v>0</v>
      </c>
      <c r="H66" s="109">
        <f t="shared" si="22"/>
        <v>0</v>
      </c>
      <c r="I66" s="107">
        <f t="shared" si="22"/>
        <v>0</v>
      </c>
      <c r="J66" s="108">
        <f t="shared" si="22"/>
        <v>1</v>
      </c>
      <c r="K66" s="109">
        <f t="shared" si="22"/>
        <v>0</v>
      </c>
      <c r="M66" s="2" t="b">
        <f t="shared" si="2"/>
        <v>1</v>
      </c>
    </row>
    <row r="67" spans="1:13" ht="15">
      <c r="A67" s="15"/>
      <c r="B67" s="103" t="s">
        <v>53</v>
      </c>
      <c r="C67" s="108">
        <f>C12+C18+C25+C32+C34+C38+C41+C44+C49+C52+C56+C61+C29+C46</f>
        <v>91.3</v>
      </c>
      <c r="D67" s="106">
        <f aca="true" t="shared" si="23" ref="D67:K67">D12+D18+D25+D32+D34+D38+D41+D44+D49+D52+D56+D61+D29+D46</f>
        <v>186.6</v>
      </c>
      <c r="E67" s="107">
        <f t="shared" si="23"/>
        <v>106.6</v>
      </c>
      <c r="F67" s="108">
        <f t="shared" si="23"/>
        <v>0</v>
      </c>
      <c r="G67" s="108">
        <f t="shared" si="23"/>
        <v>70</v>
      </c>
      <c r="H67" s="109">
        <f t="shared" si="23"/>
        <v>10</v>
      </c>
      <c r="I67" s="146">
        <f t="shared" si="23"/>
        <v>8</v>
      </c>
      <c r="J67" s="108">
        <f t="shared" si="23"/>
        <v>145.6</v>
      </c>
      <c r="K67" s="109">
        <f t="shared" si="23"/>
        <v>33</v>
      </c>
      <c r="M67" s="2" t="b">
        <f aca="true" t="shared" si="24" ref="M67:M133">IF((E67+F67+G67+H67)=(I67+J67+K67),TRUE,FALSE)</f>
        <v>1</v>
      </c>
    </row>
    <row r="68" spans="1:13" ht="15">
      <c r="A68" s="15"/>
      <c r="B68" s="103" t="s">
        <v>55</v>
      </c>
      <c r="C68" s="110">
        <f>C13+C19+C53+C58+C26+C35+C42+C62</f>
        <v>647.47</v>
      </c>
      <c r="D68" s="111">
        <f aca="true" t="shared" si="25" ref="D68:K68">D13+D19+D53+D58+D26+D35+D42+D62</f>
        <v>164.39999999999998</v>
      </c>
      <c r="E68" s="143">
        <f t="shared" si="25"/>
        <v>23.650000000000002</v>
      </c>
      <c r="F68" s="110">
        <f t="shared" si="25"/>
        <v>0</v>
      </c>
      <c r="G68" s="110">
        <f t="shared" si="25"/>
        <v>140.75</v>
      </c>
      <c r="H68" s="111">
        <f t="shared" si="25"/>
        <v>0</v>
      </c>
      <c r="I68" s="143">
        <f t="shared" si="25"/>
        <v>12.25</v>
      </c>
      <c r="J68" s="110">
        <f t="shared" si="25"/>
        <v>141.14999999999998</v>
      </c>
      <c r="K68" s="111">
        <f t="shared" si="25"/>
        <v>11</v>
      </c>
      <c r="M68" s="2" t="b">
        <f t="shared" si="24"/>
        <v>1</v>
      </c>
    </row>
    <row r="69" spans="1:13" ht="15.75" thickBot="1">
      <c r="A69" s="15"/>
      <c r="B69" s="103" t="s">
        <v>56</v>
      </c>
      <c r="C69" s="108">
        <f>C20+C36+C14</f>
        <v>0</v>
      </c>
      <c r="D69" s="106">
        <f aca="true" t="shared" si="26" ref="D69:K69">D20+D36+D14</f>
        <v>32</v>
      </c>
      <c r="E69" s="112">
        <f t="shared" si="26"/>
        <v>32</v>
      </c>
      <c r="F69" s="113">
        <f t="shared" si="26"/>
        <v>0</v>
      </c>
      <c r="G69" s="113">
        <f t="shared" si="26"/>
        <v>0</v>
      </c>
      <c r="H69" s="114">
        <f t="shared" si="26"/>
        <v>0</v>
      </c>
      <c r="I69" s="147">
        <f t="shared" si="26"/>
        <v>0</v>
      </c>
      <c r="J69" s="113">
        <f t="shared" si="26"/>
        <v>0</v>
      </c>
      <c r="K69" s="114">
        <f t="shared" si="26"/>
        <v>32</v>
      </c>
      <c r="M69" s="2" t="b">
        <f t="shared" si="24"/>
        <v>1</v>
      </c>
    </row>
    <row r="70" spans="1:13" ht="12.75">
      <c r="A70" s="216" t="s">
        <v>49</v>
      </c>
      <c r="B70" s="217"/>
      <c r="C70" s="217"/>
      <c r="D70" s="217"/>
      <c r="E70" s="217"/>
      <c r="F70" s="217"/>
      <c r="G70" s="217"/>
      <c r="H70" s="217"/>
      <c r="I70" s="217"/>
      <c r="J70" s="217"/>
      <c r="K70" s="218"/>
      <c r="M70" s="2" t="b">
        <f t="shared" si="24"/>
        <v>1</v>
      </c>
    </row>
    <row r="71" spans="1:13" s="2" customFormat="1" ht="15">
      <c r="A71" s="52">
        <v>1</v>
      </c>
      <c r="B71" s="115" t="s">
        <v>11</v>
      </c>
      <c r="C71" s="102">
        <f>SUM(C72:C76)</f>
        <v>213.1</v>
      </c>
      <c r="D71" s="116">
        <f aca="true" t="shared" si="27" ref="D71:D206">SUM(E71:H71)</f>
        <v>74.1</v>
      </c>
      <c r="E71" s="117">
        <f aca="true" t="shared" si="28" ref="E71:K71">SUM(E72:E76)</f>
        <v>66.1</v>
      </c>
      <c r="F71" s="102">
        <f t="shared" si="28"/>
        <v>0</v>
      </c>
      <c r="G71" s="102">
        <f t="shared" si="28"/>
        <v>3</v>
      </c>
      <c r="H71" s="100">
        <f t="shared" si="28"/>
        <v>5</v>
      </c>
      <c r="I71" s="117">
        <f t="shared" si="28"/>
        <v>4.6</v>
      </c>
      <c r="J71" s="102">
        <f t="shared" si="28"/>
        <v>55.5</v>
      </c>
      <c r="K71" s="100">
        <f t="shared" si="28"/>
        <v>14</v>
      </c>
      <c r="M71" s="2" t="b">
        <f t="shared" si="24"/>
        <v>1</v>
      </c>
    </row>
    <row r="72" spans="1:13" ht="15">
      <c r="A72" s="59"/>
      <c r="B72" s="60" t="s">
        <v>50</v>
      </c>
      <c r="C72" s="61">
        <v>3.5</v>
      </c>
      <c r="D72" s="86">
        <f t="shared" si="27"/>
        <v>9.5</v>
      </c>
      <c r="E72" s="62">
        <v>9.5</v>
      </c>
      <c r="F72" s="61"/>
      <c r="G72" s="61"/>
      <c r="H72" s="63"/>
      <c r="I72" s="62">
        <v>3.5</v>
      </c>
      <c r="J72" s="61"/>
      <c r="K72" s="63">
        <v>6</v>
      </c>
      <c r="M72" s="2" t="b">
        <f t="shared" si="24"/>
        <v>1</v>
      </c>
    </row>
    <row r="73" spans="1:13" ht="15">
      <c r="A73" s="59"/>
      <c r="B73" s="60" t="s">
        <v>51</v>
      </c>
      <c r="C73" s="61">
        <v>50.5</v>
      </c>
      <c r="D73" s="55">
        <f>SUM(E73:H73)</f>
        <v>10</v>
      </c>
      <c r="E73" s="62">
        <v>10</v>
      </c>
      <c r="F73" s="61"/>
      <c r="G73" s="61"/>
      <c r="H73" s="63"/>
      <c r="I73" s="62"/>
      <c r="J73" s="61">
        <v>10</v>
      </c>
      <c r="K73" s="63"/>
      <c r="M73" s="2" t="b">
        <f t="shared" si="24"/>
        <v>1</v>
      </c>
    </row>
    <row r="74" spans="1:13" ht="15">
      <c r="A74" s="59"/>
      <c r="B74" s="60" t="s">
        <v>53</v>
      </c>
      <c r="C74" s="61"/>
      <c r="D74" s="55">
        <f t="shared" si="27"/>
        <v>34.5</v>
      </c>
      <c r="E74" s="62">
        <v>28.5</v>
      </c>
      <c r="F74" s="61"/>
      <c r="G74" s="61">
        <v>1</v>
      </c>
      <c r="H74" s="63">
        <v>5</v>
      </c>
      <c r="I74" s="62"/>
      <c r="J74" s="61">
        <v>26.5</v>
      </c>
      <c r="K74" s="63">
        <v>8</v>
      </c>
      <c r="M74" s="2" t="b">
        <f t="shared" si="24"/>
        <v>1</v>
      </c>
    </row>
    <row r="75" spans="1:13" ht="15">
      <c r="A75" s="59"/>
      <c r="B75" s="118" t="s">
        <v>55</v>
      </c>
      <c r="C75" s="61">
        <v>159.1</v>
      </c>
      <c r="D75" s="55">
        <f t="shared" si="27"/>
        <v>3.1</v>
      </c>
      <c r="E75" s="62">
        <v>1.1</v>
      </c>
      <c r="F75" s="61"/>
      <c r="G75" s="61">
        <v>2</v>
      </c>
      <c r="H75" s="63"/>
      <c r="I75" s="62">
        <v>1.1</v>
      </c>
      <c r="J75" s="61">
        <v>2</v>
      </c>
      <c r="K75" s="63"/>
      <c r="M75" s="2" t="b">
        <f t="shared" si="24"/>
        <v>1</v>
      </c>
    </row>
    <row r="76" spans="1:13" ht="15">
      <c r="A76" s="65"/>
      <c r="B76" s="66" t="s">
        <v>56</v>
      </c>
      <c r="C76" s="67"/>
      <c r="D76" s="68">
        <f t="shared" si="27"/>
        <v>17</v>
      </c>
      <c r="E76" s="69">
        <v>17</v>
      </c>
      <c r="F76" s="67"/>
      <c r="G76" s="67"/>
      <c r="H76" s="70"/>
      <c r="I76" s="69"/>
      <c r="J76" s="67">
        <v>17</v>
      </c>
      <c r="K76" s="70"/>
      <c r="M76" s="2" t="b">
        <f t="shared" si="24"/>
        <v>1</v>
      </c>
    </row>
    <row r="77" spans="1:13" s="2" customFormat="1" ht="15">
      <c r="A77" s="41">
        <v>2</v>
      </c>
      <c r="B77" s="119" t="s">
        <v>12</v>
      </c>
      <c r="C77" s="47">
        <f>SUM(C78:C80)</f>
        <v>0</v>
      </c>
      <c r="D77" s="80">
        <f>SUM(E77:H77)</f>
        <v>7.2</v>
      </c>
      <c r="E77" s="49">
        <f aca="true" t="shared" si="29" ref="E77:K77">SUM(E78:E80)</f>
        <v>7.2</v>
      </c>
      <c r="F77" s="47">
        <f t="shared" si="29"/>
        <v>0</v>
      </c>
      <c r="G77" s="47">
        <f t="shared" si="29"/>
        <v>0</v>
      </c>
      <c r="H77" s="50">
        <f t="shared" si="29"/>
        <v>0</v>
      </c>
      <c r="I77" s="49">
        <f t="shared" si="29"/>
        <v>0</v>
      </c>
      <c r="J77" s="47">
        <f t="shared" si="29"/>
        <v>7.2</v>
      </c>
      <c r="K77" s="50">
        <f t="shared" si="29"/>
        <v>0</v>
      </c>
      <c r="M77" s="2" t="b">
        <f t="shared" si="24"/>
        <v>1</v>
      </c>
    </row>
    <row r="78" spans="1:13" ht="15">
      <c r="A78" s="153"/>
      <c r="B78" s="121" t="s">
        <v>52</v>
      </c>
      <c r="C78" s="54"/>
      <c r="D78" s="86">
        <f t="shared" si="27"/>
        <v>0.3</v>
      </c>
      <c r="E78" s="56">
        <v>0.3</v>
      </c>
      <c r="F78" s="54"/>
      <c r="G78" s="54"/>
      <c r="H78" s="57"/>
      <c r="I78" s="56"/>
      <c r="J78" s="54">
        <v>0.3</v>
      </c>
      <c r="K78" s="57"/>
      <c r="M78" s="2" t="b">
        <f t="shared" si="24"/>
        <v>1</v>
      </c>
    </row>
    <row r="79" spans="1:13" ht="15">
      <c r="A79" s="59"/>
      <c r="B79" s="60" t="s">
        <v>53</v>
      </c>
      <c r="C79" s="61"/>
      <c r="D79" s="55">
        <f t="shared" si="27"/>
        <v>6.7</v>
      </c>
      <c r="E79" s="62">
        <v>6.7</v>
      </c>
      <c r="F79" s="61"/>
      <c r="G79" s="61"/>
      <c r="H79" s="63"/>
      <c r="I79" s="62"/>
      <c r="J79" s="61">
        <v>6.7</v>
      </c>
      <c r="K79" s="63"/>
      <c r="M79" s="2" t="b">
        <f t="shared" si="24"/>
        <v>1</v>
      </c>
    </row>
    <row r="80" spans="1:13" ht="15">
      <c r="A80" s="59"/>
      <c r="B80" s="118" t="s">
        <v>55</v>
      </c>
      <c r="C80" s="61"/>
      <c r="D80" s="55">
        <f t="shared" si="27"/>
        <v>0.2</v>
      </c>
      <c r="E80" s="62">
        <v>0.2</v>
      </c>
      <c r="F80" s="61"/>
      <c r="G80" s="61"/>
      <c r="H80" s="63"/>
      <c r="I80" s="62"/>
      <c r="J80" s="61">
        <v>0.2</v>
      </c>
      <c r="K80" s="63"/>
      <c r="M80" s="2" t="b">
        <f t="shared" si="24"/>
        <v>1</v>
      </c>
    </row>
    <row r="81" spans="1:13" ht="15">
      <c r="A81" s="41">
        <v>3</v>
      </c>
      <c r="B81" s="119" t="s">
        <v>89</v>
      </c>
      <c r="C81" s="47">
        <f>SUM(C82)</f>
        <v>0</v>
      </c>
      <c r="D81" s="50">
        <f>SUM(D82)</f>
        <v>3</v>
      </c>
      <c r="E81" s="51">
        <f aca="true" t="shared" si="30" ref="E81:K81">SUM(E82)</f>
        <v>3</v>
      </c>
      <c r="F81" s="47">
        <f t="shared" si="30"/>
        <v>0</v>
      </c>
      <c r="G81" s="47">
        <f t="shared" si="30"/>
        <v>0</v>
      </c>
      <c r="H81" s="50">
        <f t="shared" si="30"/>
        <v>0</v>
      </c>
      <c r="I81" s="51">
        <f t="shared" si="30"/>
        <v>0</v>
      </c>
      <c r="J81" s="47">
        <f t="shared" si="30"/>
        <v>3</v>
      </c>
      <c r="K81" s="50">
        <f t="shared" si="30"/>
        <v>0</v>
      </c>
      <c r="M81" s="2" t="b">
        <f t="shared" si="24"/>
        <v>1</v>
      </c>
    </row>
    <row r="82" spans="1:13" ht="15">
      <c r="A82" s="65"/>
      <c r="B82" s="120" t="s">
        <v>56</v>
      </c>
      <c r="C82" s="67"/>
      <c r="D82" s="68">
        <f>SUM(E82:H82)</f>
        <v>3</v>
      </c>
      <c r="E82" s="69">
        <v>3</v>
      </c>
      <c r="F82" s="67"/>
      <c r="G82" s="67"/>
      <c r="H82" s="70"/>
      <c r="I82" s="69"/>
      <c r="J82" s="67">
        <v>3</v>
      </c>
      <c r="K82" s="70"/>
      <c r="M82" s="2" t="b">
        <f t="shared" si="24"/>
        <v>1</v>
      </c>
    </row>
    <row r="83" spans="1:13" ht="15">
      <c r="A83" s="41">
        <v>4</v>
      </c>
      <c r="B83" s="119" t="s">
        <v>92</v>
      </c>
      <c r="C83" s="47">
        <v>0</v>
      </c>
      <c r="D83" s="80">
        <f>SUM(E83:H83)</f>
        <v>5</v>
      </c>
      <c r="E83" s="49">
        <f>SUM(E84)</f>
        <v>5</v>
      </c>
      <c r="F83" s="47">
        <f aca="true" t="shared" si="31" ref="F83:K83">SUM(F84)</f>
        <v>0</v>
      </c>
      <c r="G83" s="47">
        <f t="shared" si="31"/>
        <v>0</v>
      </c>
      <c r="H83" s="50">
        <f t="shared" si="31"/>
        <v>0</v>
      </c>
      <c r="I83" s="49">
        <f t="shared" si="31"/>
        <v>0</v>
      </c>
      <c r="J83" s="47">
        <f t="shared" si="31"/>
        <v>5</v>
      </c>
      <c r="K83" s="50">
        <f t="shared" si="31"/>
        <v>0</v>
      </c>
      <c r="M83" s="2" t="b">
        <f t="shared" si="24"/>
        <v>1</v>
      </c>
    </row>
    <row r="84" spans="1:13" ht="15">
      <c r="A84" s="84"/>
      <c r="B84" s="125" t="s">
        <v>51</v>
      </c>
      <c r="C84" s="88"/>
      <c r="D84" s="101">
        <f>SUM(E84:H84)</f>
        <v>5</v>
      </c>
      <c r="E84" s="87">
        <v>5</v>
      </c>
      <c r="F84" s="88"/>
      <c r="G84" s="88"/>
      <c r="H84" s="89"/>
      <c r="I84" s="87"/>
      <c r="J84" s="88">
        <v>5</v>
      </c>
      <c r="K84" s="89"/>
      <c r="M84" s="2" t="b">
        <f t="shared" si="24"/>
        <v>1</v>
      </c>
    </row>
    <row r="85" spans="1:13" s="2" customFormat="1" ht="15">
      <c r="A85" s="41">
        <v>5</v>
      </c>
      <c r="B85" s="119" t="s">
        <v>13</v>
      </c>
      <c r="C85" s="47">
        <f>SUM(C86:C89)</f>
        <v>0</v>
      </c>
      <c r="D85" s="80">
        <f>SUM(E85:H85)</f>
        <v>425</v>
      </c>
      <c r="E85" s="49">
        <f aca="true" t="shared" si="32" ref="E85:K85">SUM(E86:E89)</f>
        <v>305</v>
      </c>
      <c r="F85" s="47">
        <f t="shared" si="32"/>
        <v>20</v>
      </c>
      <c r="G85" s="47">
        <f t="shared" si="32"/>
        <v>0</v>
      </c>
      <c r="H85" s="50">
        <f t="shared" si="32"/>
        <v>100</v>
      </c>
      <c r="I85" s="49">
        <f t="shared" si="32"/>
        <v>0</v>
      </c>
      <c r="J85" s="47">
        <f t="shared" si="32"/>
        <v>425</v>
      </c>
      <c r="K85" s="50">
        <f t="shared" si="32"/>
        <v>0</v>
      </c>
      <c r="M85" s="2" t="b">
        <f t="shared" si="24"/>
        <v>1</v>
      </c>
    </row>
    <row r="86" spans="1:13" ht="15">
      <c r="A86" s="59"/>
      <c r="B86" s="60" t="s">
        <v>50</v>
      </c>
      <c r="C86" s="61"/>
      <c r="D86" s="55">
        <f t="shared" si="27"/>
        <v>15</v>
      </c>
      <c r="E86" s="62">
        <v>15</v>
      </c>
      <c r="F86" s="61"/>
      <c r="G86" s="61"/>
      <c r="H86" s="63"/>
      <c r="I86" s="62"/>
      <c r="J86" s="61">
        <v>15</v>
      </c>
      <c r="K86" s="63"/>
      <c r="M86" s="2" t="b">
        <f t="shared" si="24"/>
        <v>1</v>
      </c>
    </row>
    <row r="87" spans="1:13" ht="15">
      <c r="A87" s="59"/>
      <c r="B87" s="60" t="s">
        <v>51</v>
      </c>
      <c r="C87" s="61"/>
      <c r="D87" s="55">
        <f t="shared" si="27"/>
        <v>200</v>
      </c>
      <c r="E87" s="62">
        <v>80</v>
      </c>
      <c r="F87" s="61">
        <v>20</v>
      </c>
      <c r="G87" s="61"/>
      <c r="H87" s="63">
        <v>100</v>
      </c>
      <c r="I87" s="62"/>
      <c r="J87" s="61">
        <v>200</v>
      </c>
      <c r="K87" s="63"/>
      <c r="M87" s="2" t="b">
        <f t="shared" si="24"/>
        <v>1</v>
      </c>
    </row>
    <row r="88" spans="1:13" ht="15">
      <c r="A88" s="59"/>
      <c r="B88" s="60" t="s">
        <v>53</v>
      </c>
      <c r="C88" s="61"/>
      <c r="D88" s="55">
        <f t="shared" si="27"/>
        <v>140</v>
      </c>
      <c r="E88" s="62">
        <v>140</v>
      </c>
      <c r="F88" s="61"/>
      <c r="G88" s="61"/>
      <c r="H88" s="63"/>
      <c r="I88" s="62"/>
      <c r="J88" s="61">
        <v>140</v>
      </c>
      <c r="K88" s="63"/>
      <c r="M88" s="2" t="b">
        <f t="shared" si="24"/>
        <v>1</v>
      </c>
    </row>
    <row r="89" spans="1:13" ht="15">
      <c r="A89" s="65"/>
      <c r="B89" s="120" t="s">
        <v>55</v>
      </c>
      <c r="C89" s="67"/>
      <c r="D89" s="68">
        <f t="shared" si="27"/>
        <v>70</v>
      </c>
      <c r="E89" s="69">
        <v>70</v>
      </c>
      <c r="F89" s="67"/>
      <c r="G89" s="67"/>
      <c r="H89" s="70"/>
      <c r="I89" s="69"/>
      <c r="J89" s="67">
        <v>70</v>
      </c>
      <c r="K89" s="70"/>
      <c r="M89" s="2" t="b">
        <f t="shared" si="24"/>
        <v>1</v>
      </c>
    </row>
    <row r="90" spans="1:13" s="2" customFormat="1" ht="15">
      <c r="A90" s="41">
        <v>6</v>
      </c>
      <c r="B90" s="119" t="s">
        <v>14</v>
      </c>
      <c r="C90" s="47">
        <f aca="true" t="shared" si="33" ref="C90:K90">SUM(C91:C92)</f>
        <v>0</v>
      </c>
      <c r="D90" s="80">
        <f t="shared" si="33"/>
        <v>7</v>
      </c>
      <c r="E90" s="49">
        <f t="shared" si="33"/>
        <v>7</v>
      </c>
      <c r="F90" s="47">
        <f t="shared" si="33"/>
        <v>0</v>
      </c>
      <c r="G90" s="47">
        <f t="shared" si="33"/>
        <v>0</v>
      </c>
      <c r="H90" s="50">
        <f t="shared" si="33"/>
        <v>0</v>
      </c>
      <c r="I90" s="49">
        <f t="shared" si="33"/>
        <v>0</v>
      </c>
      <c r="J90" s="47">
        <f t="shared" si="33"/>
        <v>7</v>
      </c>
      <c r="K90" s="50">
        <f t="shared" si="33"/>
        <v>0</v>
      </c>
      <c r="M90" s="2" t="b">
        <f t="shared" si="24"/>
        <v>1</v>
      </c>
    </row>
    <row r="91" spans="1:13" s="2" customFormat="1" ht="15">
      <c r="A91" s="84"/>
      <c r="B91" s="121" t="s">
        <v>51</v>
      </c>
      <c r="C91" s="88"/>
      <c r="D91" s="86">
        <f t="shared" si="27"/>
        <v>5</v>
      </c>
      <c r="E91" s="87">
        <v>5</v>
      </c>
      <c r="F91" s="88"/>
      <c r="G91" s="88"/>
      <c r="H91" s="89"/>
      <c r="I91" s="87"/>
      <c r="J91" s="88">
        <v>5</v>
      </c>
      <c r="K91" s="89"/>
      <c r="M91" s="2" t="b">
        <f t="shared" si="24"/>
        <v>1</v>
      </c>
    </row>
    <row r="92" spans="1:13" ht="15">
      <c r="A92" s="91"/>
      <c r="B92" s="98" t="s">
        <v>52</v>
      </c>
      <c r="C92" s="93"/>
      <c r="D92" s="94">
        <f t="shared" si="27"/>
        <v>2</v>
      </c>
      <c r="E92" s="95">
        <v>2</v>
      </c>
      <c r="F92" s="93"/>
      <c r="G92" s="93"/>
      <c r="H92" s="96"/>
      <c r="I92" s="95"/>
      <c r="J92" s="93">
        <v>2</v>
      </c>
      <c r="K92" s="96"/>
      <c r="M92" s="2" t="b">
        <f t="shared" si="24"/>
        <v>1</v>
      </c>
    </row>
    <row r="93" spans="1:13" ht="15">
      <c r="A93" s="41">
        <v>7</v>
      </c>
      <c r="B93" s="46" t="s">
        <v>97</v>
      </c>
      <c r="C93" s="42"/>
      <c r="D93" s="80">
        <f>SUM(D94)</f>
        <v>2</v>
      </c>
      <c r="E93" s="49">
        <f aca="true" t="shared" si="34" ref="E93:K93">SUM(E94)</f>
        <v>2</v>
      </c>
      <c r="F93" s="47">
        <f t="shared" si="34"/>
        <v>0</v>
      </c>
      <c r="G93" s="47">
        <f t="shared" si="34"/>
        <v>0</v>
      </c>
      <c r="H93" s="50">
        <f t="shared" si="34"/>
        <v>0</v>
      </c>
      <c r="I93" s="51">
        <f t="shared" si="34"/>
        <v>0</v>
      </c>
      <c r="J93" s="47">
        <f t="shared" si="34"/>
        <v>2</v>
      </c>
      <c r="K93" s="50">
        <f t="shared" si="34"/>
        <v>0</v>
      </c>
      <c r="M93" s="2" t="b">
        <f t="shared" si="24"/>
        <v>1</v>
      </c>
    </row>
    <row r="94" spans="1:13" ht="15">
      <c r="A94" s="65"/>
      <c r="B94" s="66" t="s">
        <v>55</v>
      </c>
      <c r="C94" s="67"/>
      <c r="D94" s="68">
        <f t="shared" si="27"/>
        <v>2</v>
      </c>
      <c r="E94" s="69">
        <v>2</v>
      </c>
      <c r="F94" s="67"/>
      <c r="G94" s="67"/>
      <c r="H94" s="70"/>
      <c r="I94" s="71"/>
      <c r="J94" s="67">
        <v>2</v>
      </c>
      <c r="K94" s="70"/>
      <c r="M94" s="2" t="b">
        <f t="shared" si="24"/>
        <v>1</v>
      </c>
    </row>
    <row r="95" spans="1:13" s="2" customFormat="1" ht="15">
      <c r="A95" s="41">
        <v>8</v>
      </c>
      <c r="B95" s="119" t="s">
        <v>15</v>
      </c>
      <c r="C95" s="47">
        <f>SUM(C96:C101)</f>
        <v>0</v>
      </c>
      <c r="D95" s="80">
        <f>SUM(E95:H95)</f>
        <v>4650</v>
      </c>
      <c r="E95" s="49">
        <f aca="true" t="shared" si="35" ref="E95:J95">SUM(E96:E101)</f>
        <v>4150</v>
      </c>
      <c r="F95" s="47">
        <f t="shared" si="35"/>
        <v>500</v>
      </c>
      <c r="G95" s="47">
        <f t="shared" si="35"/>
        <v>0</v>
      </c>
      <c r="H95" s="50">
        <f t="shared" si="35"/>
        <v>0</v>
      </c>
      <c r="I95" s="49">
        <f t="shared" si="35"/>
        <v>0</v>
      </c>
      <c r="J95" s="47">
        <f t="shared" si="35"/>
        <v>4650</v>
      </c>
      <c r="K95" s="50">
        <f>SUM(K96:K101)</f>
        <v>0</v>
      </c>
      <c r="M95" s="2" t="b">
        <f t="shared" si="24"/>
        <v>1</v>
      </c>
    </row>
    <row r="96" spans="1:13" ht="15">
      <c r="A96" s="59"/>
      <c r="B96" s="60" t="s">
        <v>50</v>
      </c>
      <c r="C96" s="61"/>
      <c r="D96" s="55">
        <f>SUM(E96:H96)</f>
        <v>200</v>
      </c>
      <c r="E96" s="62">
        <v>200</v>
      </c>
      <c r="F96" s="61"/>
      <c r="G96" s="61"/>
      <c r="H96" s="63"/>
      <c r="I96" s="62"/>
      <c r="J96" s="61">
        <v>200</v>
      </c>
      <c r="K96" s="63"/>
      <c r="M96" s="2" t="b">
        <f t="shared" si="24"/>
        <v>1</v>
      </c>
    </row>
    <row r="97" spans="1:13" ht="15">
      <c r="A97" s="59"/>
      <c r="B97" s="60" t="s">
        <v>52</v>
      </c>
      <c r="C97" s="61"/>
      <c r="D97" s="55">
        <f>SUM(E97:H97)</f>
        <v>200</v>
      </c>
      <c r="E97" s="62">
        <v>200</v>
      </c>
      <c r="F97" s="61"/>
      <c r="G97" s="61"/>
      <c r="H97" s="63"/>
      <c r="I97" s="62"/>
      <c r="J97" s="61">
        <v>200</v>
      </c>
      <c r="K97" s="63"/>
      <c r="M97" s="2" t="b">
        <f t="shared" si="24"/>
        <v>1</v>
      </c>
    </row>
    <row r="98" spans="1:13" ht="15">
      <c r="A98" s="59"/>
      <c r="B98" s="60" t="s">
        <v>51</v>
      </c>
      <c r="C98" s="61"/>
      <c r="D98" s="55">
        <f>SUM(E98:H98)</f>
        <v>100</v>
      </c>
      <c r="E98" s="62">
        <v>100</v>
      </c>
      <c r="F98" s="61"/>
      <c r="G98" s="61"/>
      <c r="H98" s="63"/>
      <c r="I98" s="62"/>
      <c r="J98" s="61">
        <v>100</v>
      </c>
      <c r="K98" s="63"/>
      <c r="M98" s="2" t="b">
        <f t="shared" si="24"/>
        <v>1</v>
      </c>
    </row>
    <row r="99" spans="1:13" ht="15">
      <c r="A99" s="59"/>
      <c r="B99" s="60" t="s">
        <v>53</v>
      </c>
      <c r="C99" s="61"/>
      <c r="D99" s="55">
        <f t="shared" si="27"/>
        <v>600</v>
      </c>
      <c r="E99" s="62">
        <v>600</v>
      </c>
      <c r="F99" s="61"/>
      <c r="G99" s="61"/>
      <c r="H99" s="63"/>
      <c r="I99" s="62"/>
      <c r="J99" s="61">
        <v>600</v>
      </c>
      <c r="K99" s="63"/>
      <c r="M99" s="2" t="b">
        <f t="shared" si="24"/>
        <v>1</v>
      </c>
    </row>
    <row r="100" spans="1:13" ht="15">
      <c r="A100" s="59"/>
      <c r="B100" s="118" t="s">
        <v>55</v>
      </c>
      <c r="C100" s="61"/>
      <c r="D100" s="55">
        <f t="shared" si="27"/>
        <v>700</v>
      </c>
      <c r="E100" s="62">
        <v>700</v>
      </c>
      <c r="F100" s="61"/>
      <c r="G100" s="61"/>
      <c r="H100" s="63"/>
      <c r="I100" s="62"/>
      <c r="J100" s="61">
        <v>700</v>
      </c>
      <c r="K100" s="63"/>
      <c r="M100" s="2" t="b">
        <f t="shared" si="24"/>
        <v>1</v>
      </c>
    </row>
    <row r="101" spans="1:13" ht="15">
      <c r="A101" s="65"/>
      <c r="B101" s="120" t="s">
        <v>56</v>
      </c>
      <c r="C101" s="67"/>
      <c r="D101" s="68">
        <f t="shared" si="27"/>
        <v>2850</v>
      </c>
      <c r="E101" s="69">
        <v>2350</v>
      </c>
      <c r="F101" s="67">
        <v>500</v>
      </c>
      <c r="G101" s="67"/>
      <c r="H101" s="70"/>
      <c r="I101" s="69"/>
      <c r="J101" s="67">
        <v>2850</v>
      </c>
      <c r="K101" s="70"/>
      <c r="M101" s="2" t="b">
        <f t="shared" si="24"/>
        <v>1</v>
      </c>
    </row>
    <row r="102" spans="1:13" s="2" customFormat="1" ht="15">
      <c r="A102" s="41">
        <v>9</v>
      </c>
      <c r="B102" s="119" t="s">
        <v>16</v>
      </c>
      <c r="C102" s="47">
        <f>SUM(C103)</f>
        <v>0</v>
      </c>
      <c r="D102" s="80">
        <f t="shared" si="27"/>
        <v>300</v>
      </c>
      <c r="E102" s="49">
        <f aca="true" t="shared" si="36" ref="E102:K102">SUM(E103)</f>
        <v>300</v>
      </c>
      <c r="F102" s="47">
        <f t="shared" si="36"/>
        <v>0</v>
      </c>
      <c r="G102" s="47">
        <f t="shared" si="36"/>
        <v>0</v>
      </c>
      <c r="H102" s="50">
        <f t="shared" si="36"/>
        <v>0</v>
      </c>
      <c r="I102" s="49">
        <f t="shared" si="36"/>
        <v>0</v>
      </c>
      <c r="J102" s="47">
        <f t="shared" si="36"/>
        <v>300</v>
      </c>
      <c r="K102" s="50">
        <f t="shared" si="36"/>
        <v>0</v>
      </c>
      <c r="M102" s="2" t="b">
        <f t="shared" si="24"/>
        <v>1</v>
      </c>
    </row>
    <row r="103" spans="1:13" ht="15">
      <c r="A103" s="65"/>
      <c r="B103" s="66" t="s">
        <v>51</v>
      </c>
      <c r="C103" s="67"/>
      <c r="D103" s="68">
        <f t="shared" si="27"/>
        <v>300</v>
      </c>
      <c r="E103" s="69">
        <v>300</v>
      </c>
      <c r="F103" s="67"/>
      <c r="G103" s="67"/>
      <c r="H103" s="70"/>
      <c r="I103" s="69"/>
      <c r="J103" s="67">
        <v>300</v>
      </c>
      <c r="K103" s="70"/>
      <c r="M103" s="2" t="b">
        <f t="shared" si="24"/>
        <v>1</v>
      </c>
    </row>
    <row r="104" spans="1:13" s="2" customFormat="1" ht="15">
      <c r="A104" s="41">
        <v>10</v>
      </c>
      <c r="B104" s="119" t="s">
        <v>17</v>
      </c>
      <c r="C104" s="47">
        <f>SUM(C105:C110)</f>
        <v>0</v>
      </c>
      <c r="D104" s="80">
        <f t="shared" si="27"/>
        <v>12240</v>
      </c>
      <c r="E104" s="49">
        <f aca="true" t="shared" si="37" ref="E104:K104">SUM(E105:E110)</f>
        <v>12040</v>
      </c>
      <c r="F104" s="47">
        <f t="shared" si="37"/>
        <v>0</v>
      </c>
      <c r="G104" s="47">
        <f t="shared" si="37"/>
        <v>0</v>
      </c>
      <c r="H104" s="50">
        <f t="shared" si="37"/>
        <v>200</v>
      </c>
      <c r="I104" s="49">
        <f t="shared" si="37"/>
        <v>0</v>
      </c>
      <c r="J104" s="47">
        <f t="shared" si="37"/>
        <v>11570</v>
      </c>
      <c r="K104" s="50">
        <f t="shared" si="37"/>
        <v>670</v>
      </c>
      <c r="M104" s="2" t="b">
        <f t="shared" si="24"/>
        <v>1</v>
      </c>
    </row>
    <row r="105" spans="1:13" ht="15">
      <c r="A105" s="59"/>
      <c r="B105" s="60" t="s">
        <v>50</v>
      </c>
      <c r="C105" s="61"/>
      <c r="D105" s="55">
        <f t="shared" si="27"/>
        <v>380</v>
      </c>
      <c r="E105" s="62">
        <v>380</v>
      </c>
      <c r="F105" s="61"/>
      <c r="G105" s="61"/>
      <c r="H105" s="63"/>
      <c r="I105" s="62"/>
      <c r="J105" s="61">
        <v>380</v>
      </c>
      <c r="K105" s="63"/>
      <c r="M105" s="2" t="b">
        <f t="shared" si="24"/>
        <v>1</v>
      </c>
    </row>
    <row r="106" spans="1:13" ht="15">
      <c r="A106" s="59"/>
      <c r="B106" s="60" t="s">
        <v>51</v>
      </c>
      <c r="C106" s="61"/>
      <c r="D106" s="55">
        <f t="shared" si="27"/>
        <v>650</v>
      </c>
      <c r="E106" s="62">
        <v>650</v>
      </c>
      <c r="F106" s="61"/>
      <c r="G106" s="61"/>
      <c r="H106" s="63"/>
      <c r="I106" s="62"/>
      <c r="J106" s="61">
        <v>650</v>
      </c>
      <c r="K106" s="63"/>
      <c r="M106" s="2" t="b">
        <f t="shared" si="24"/>
        <v>1</v>
      </c>
    </row>
    <row r="107" spans="1:13" ht="15">
      <c r="A107" s="59"/>
      <c r="B107" s="60" t="s">
        <v>52</v>
      </c>
      <c r="C107" s="61"/>
      <c r="D107" s="55">
        <f t="shared" si="27"/>
        <v>2250</v>
      </c>
      <c r="E107" s="62">
        <v>2250</v>
      </c>
      <c r="F107" s="61"/>
      <c r="G107" s="61"/>
      <c r="H107" s="63"/>
      <c r="I107" s="62"/>
      <c r="J107" s="61">
        <v>2250</v>
      </c>
      <c r="K107" s="63"/>
      <c r="M107" s="2" t="b">
        <f t="shared" si="24"/>
        <v>1</v>
      </c>
    </row>
    <row r="108" spans="1:13" ht="15">
      <c r="A108" s="59"/>
      <c r="B108" s="60" t="s">
        <v>53</v>
      </c>
      <c r="C108" s="61"/>
      <c r="D108" s="55">
        <f t="shared" si="27"/>
        <v>5920</v>
      </c>
      <c r="E108" s="62">
        <v>5720</v>
      </c>
      <c r="F108" s="61"/>
      <c r="G108" s="61"/>
      <c r="H108" s="63">
        <v>200</v>
      </c>
      <c r="I108" s="62"/>
      <c r="J108" s="61">
        <v>5250</v>
      </c>
      <c r="K108" s="63">
        <v>670</v>
      </c>
      <c r="M108" s="2" t="b">
        <f t="shared" si="24"/>
        <v>1</v>
      </c>
    </row>
    <row r="109" spans="1:13" ht="15">
      <c r="A109" s="59"/>
      <c r="B109" s="118" t="s">
        <v>55</v>
      </c>
      <c r="C109" s="61"/>
      <c r="D109" s="55">
        <f t="shared" si="27"/>
        <v>680</v>
      </c>
      <c r="E109" s="62">
        <v>680</v>
      </c>
      <c r="F109" s="61"/>
      <c r="G109" s="61"/>
      <c r="H109" s="63"/>
      <c r="I109" s="62"/>
      <c r="J109" s="61">
        <v>680</v>
      </c>
      <c r="K109" s="63"/>
      <c r="M109" s="2" t="b">
        <f t="shared" si="24"/>
        <v>1</v>
      </c>
    </row>
    <row r="110" spans="1:13" ht="15">
      <c r="A110" s="65"/>
      <c r="B110" s="120" t="s">
        <v>56</v>
      </c>
      <c r="C110" s="67"/>
      <c r="D110" s="68">
        <f t="shared" si="27"/>
        <v>2360</v>
      </c>
      <c r="E110" s="69">
        <v>2360</v>
      </c>
      <c r="F110" s="67"/>
      <c r="G110" s="67"/>
      <c r="H110" s="70"/>
      <c r="I110" s="69"/>
      <c r="J110" s="67">
        <v>2360</v>
      </c>
      <c r="K110" s="70"/>
      <c r="M110" s="2" t="b">
        <f t="shared" si="24"/>
        <v>1</v>
      </c>
    </row>
    <row r="111" spans="1:13" s="2" customFormat="1" ht="15">
      <c r="A111" s="41">
        <v>11</v>
      </c>
      <c r="B111" s="119" t="s">
        <v>18</v>
      </c>
      <c r="C111" s="47">
        <f>SUM(C112:C114)</f>
        <v>0</v>
      </c>
      <c r="D111" s="80">
        <f>SUM(E111:H111)</f>
        <v>400</v>
      </c>
      <c r="E111" s="49">
        <f aca="true" t="shared" si="38" ref="E111:K111">SUM(E112:E114)</f>
        <v>200</v>
      </c>
      <c r="F111" s="47">
        <f t="shared" si="38"/>
        <v>0</v>
      </c>
      <c r="G111" s="47">
        <f t="shared" si="38"/>
        <v>0</v>
      </c>
      <c r="H111" s="50">
        <f t="shared" si="38"/>
        <v>200</v>
      </c>
      <c r="I111" s="49">
        <f t="shared" si="38"/>
        <v>0</v>
      </c>
      <c r="J111" s="47">
        <f t="shared" si="38"/>
        <v>400</v>
      </c>
      <c r="K111" s="50">
        <f t="shared" si="38"/>
        <v>0</v>
      </c>
      <c r="M111" s="2" t="b">
        <f t="shared" si="24"/>
        <v>1</v>
      </c>
    </row>
    <row r="112" spans="1:13" ht="15">
      <c r="A112" s="52"/>
      <c r="B112" s="121" t="s">
        <v>52</v>
      </c>
      <c r="C112" s="54"/>
      <c r="D112" s="86">
        <f t="shared" si="27"/>
        <v>50</v>
      </c>
      <c r="E112" s="56">
        <v>50</v>
      </c>
      <c r="F112" s="54"/>
      <c r="G112" s="54"/>
      <c r="H112" s="57"/>
      <c r="I112" s="56"/>
      <c r="J112" s="54">
        <v>50</v>
      </c>
      <c r="K112" s="57"/>
      <c r="M112" s="2" t="b">
        <f t="shared" si="24"/>
        <v>1</v>
      </c>
    </row>
    <row r="113" spans="1:13" ht="15">
      <c r="A113" s="59"/>
      <c r="B113" s="118" t="s">
        <v>53</v>
      </c>
      <c r="C113" s="61"/>
      <c r="D113" s="63">
        <f t="shared" si="27"/>
        <v>250</v>
      </c>
      <c r="E113" s="62">
        <v>50</v>
      </c>
      <c r="F113" s="61"/>
      <c r="G113" s="61"/>
      <c r="H113" s="63">
        <v>200</v>
      </c>
      <c r="I113" s="62"/>
      <c r="J113" s="61">
        <v>250</v>
      </c>
      <c r="K113" s="63"/>
      <c r="M113" s="2" t="b">
        <f t="shared" si="24"/>
        <v>1</v>
      </c>
    </row>
    <row r="114" spans="1:13" ht="15">
      <c r="A114" s="65"/>
      <c r="B114" s="120" t="s">
        <v>56</v>
      </c>
      <c r="C114" s="67"/>
      <c r="D114" s="68">
        <f t="shared" si="27"/>
        <v>100</v>
      </c>
      <c r="E114" s="69">
        <v>100</v>
      </c>
      <c r="F114" s="67"/>
      <c r="G114" s="67"/>
      <c r="H114" s="70"/>
      <c r="I114" s="69"/>
      <c r="J114" s="67">
        <v>100</v>
      </c>
      <c r="K114" s="70"/>
      <c r="M114" s="2" t="b">
        <f t="shared" si="24"/>
        <v>1</v>
      </c>
    </row>
    <row r="115" spans="1:13" s="2" customFormat="1" ht="15">
      <c r="A115" s="41">
        <v>12</v>
      </c>
      <c r="B115" s="119" t="s">
        <v>19</v>
      </c>
      <c r="C115" s="47">
        <f>SUM(C116:C118)</f>
        <v>0</v>
      </c>
      <c r="D115" s="50">
        <f>SUM(E115:H115)</f>
        <v>690</v>
      </c>
      <c r="E115" s="51">
        <f>SUM(E116:E119)</f>
        <v>690</v>
      </c>
      <c r="F115" s="47">
        <f aca="true" t="shared" si="39" ref="F115:K115">SUM(F116:F119)</f>
        <v>0</v>
      </c>
      <c r="G115" s="47">
        <f t="shared" si="39"/>
        <v>0</v>
      </c>
      <c r="H115" s="80">
        <f t="shared" si="39"/>
        <v>0</v>
      </c>
      <c r="I115" s="49">
        <f t="shared" si="39"/>
        <v>0</v>
      </c>
      <c r="J115" s="47">
        <f t="shared" si="39"/>
        <v>690</v>
      </c>
      <c r="K115" s="50">
        <f t="shared" si="39"/>
        <v>0</v>
      </c>
      <c r="M115" s="2" t="b">
        <f t="shared" si="24"/>
        <v>1</v>
      </c>
    </row>
    <row r="116" spans="1:13" ht="15">
      <c r="A116" s="52"/>
      <c r="B116" s="121" t="s">
        <v>51</v>
      </c>
      <c r="C116" s="54"/>
      <c r="D116" s="57">
        <f t="shared" si="27"/>
        <v>200</v>
      </c>
      <c r="E116" s="58">
        <v>200</v>
      </c>
      <c r="F116" s="54"/>
      <c r="G116" s="54"/>
      <c r="H116" s="57"/>
      <c r="I116" s="56"/>
      <c r="J116" s="54">
        <v>200</v>
      </c>
      <c r="K116" s="57"/>
      <c r="M116" s="2" t="b">
        <f t="shared" si="24"/>
        <v>1</v>
      </c>
    </row>
    <row r="117" spans="1:13" ht="15">
      <c r="A117" s="52"/>
      <c r="B117" s="60" t="s">
        <v>52</v>
      </c>
      <c r="C117" s="54"/>
      <c r="D117" s="57">
        <f t="shared" si="27"/>
        <v>100</v>
      </c>
      <c r="E117" s="58">
        <v>100</v>
      </c>
      <c r="F117" s="54"/>
      <c r="G117" s="54"/>
      <c r="H117" s="57"/>
      <c r="I117" s="56"/>
      <c r="J117" s="54">
        <v>100</v>
      </c>
      <c r="K117" s="57"/>
      <c r="M117" s="2" t="b">
        <f t="shared" si="24"/>
        <v>1</v>
      </c>
    </row>
    <row r="118" spans="1:13" ht="15">
      <c r="A118" s="59"/>
      <c r="B118" s="118" t="s">
        <v>55</v>
      </c>
      <c r="C118" s="61"/>
      <c r="D118" s="63">
        <f t="shared" si="27"/>
        <v>350</v>
      </c>
      <c r="E118" s="64">
        <v>350</v>
      </c>
      <c r="F118" s="61"/>
      <c r="G118" s="61"/>
      <c r="H118" s="63"/>
      <c r="I118" s="62"/>
      <c r="J118" s="61">
        <v>350</v>
      </c>
      <c r="K118" s="63"/>
      <c r="M118" s="2" t="b">
        <f t="shared" si="24"/>
        <v>1</v>
      </c>
    </row>
    <row r="119" spans="1:13" ht="15">
      <c r="A119" s="52"/>
      <c r="B119" s="121" t="s">
        <v>56</v>
      </c>
      <c r="C119" s="54"/>
      <c r="D119" s="70">
        <f t="shared" si="27"/>
        <v>40</v>
      </c>
      <c r="E119" s="58">
        <v>40</v>
      </c>
      <c r="F119" s="54"/>
      <c r="G119" s="54"/>
      <c r="H119" s="57"/>
      <c r="I119" s="56"/>
      <c r="J119" s="54">
        <v>40</v>
      </c>
      <c r="K119" s="57"/>
      <c r="M119" s="2"/>
    </row>
    <row r="120" spans="1:13" s="2" customFormat="1" ht="15">
      <c r="A120" s="41">
        <v>13</v>
      </c>
      <c r="B120" s="119" t="s">
        <v>20</v>
      </c>
      <c r="C120" s="47">
        <f>SUM(C121:C126)</f>
        <v>0</v>
      </c>
      <c r="D120" s="80">
        <f t="shared" si="27"/>
        <v>31677</v>
      </c>
      <c r="E120" s="49">
        <f aca="true" t="shared" si="40" ref="E120:K120">SUM(E121:E126)</f>
        <v>21757</v>
      </c>
      <c r="F120" s="47">
        <f t="shared" si="40"/>
        <v>9370</v>
      </c>
      <c r="G120" s="47">
        <f t="shared" si="40"/>
        <v>0</v>
      </c>
      <c r="H120" s="50">
        <f t="shared" si="40"/>
        <v>550</v>
      </c>
      <c r="I120" s="49">
        <f t="shared" si="40"/>
        <v>0</v>
      </c>
      <c r="J120" s="47">
        <f t="shared" si="40"/>
        <v>29827</v>
      </c>
      <c r="K120" s="50">
        <f t="shared" si="40"/>
        <v>1850</v>
      </c>
      <c r="M120" s="2" t="b">
        <f t="shared" si="24"/>
        <v>1</v>
      </c>
    </row>
    <row r="121" spans="1:13" ht="15">
      <c r="A121" s="59"/>
      <c r="B121" s="60" t="s">
        <v>50</v>
      </c>
      <c r="C121" s="61"/>
      <c r="D121" s="55">
        <f>SUM(E121:H121)</f>
        <v>800</v>
      </c>
      <c r="E121" s="62">
        <v>800</v>
      </c>
      <c r="F121" s="61"/>
      <c r="G121" s="61"/>
      <c r="H121" s="63"/>
      <c r="I121" s="62"/>
      <c r="J121" s="61">
        <v>800</v>
      </c>
      <c r="K121" s="63"/>
      <c r="M121" s="2" t="b">
        <f t="shared" si="24"/>
        <v>1</v>
      </c>
    </row>
    <row r="122" spans="1:13" ht="15">
      <c r="A122" s="59"/>
      <c r="B122" s="60" t="s">
        <v>51</v>
      </c>
      <c r="C122" s="61"/>
      <c r="D122" s="55">
        <f t="shared" si="27"/>
        <v>7850</v>
      </c>
      <c r="E122" s="62">
        <v>2550</v>
      </c>
      <c r="F122" s="61">
        <v>5300</v>
      </c>
      <c r="G122" s="61"/>
      <c r="H122" s="63"/>
      <c r="I122" s="62"/>
      <c r="J122" s="61">
        <v>7850</v>
      </c>
      <c r="K122" s="63"/>
      <c r="M122" s="2" t="b">
        <f t="shared" si="24"/>
        <v>1</v>
      </c>
    </row>
    <row r="123" spans="1:13" ht="15">
      <c r="A123" s="59"/>
      <c r="B123" s="60" t="s">
        <v>52</v>
      </c>
      <c r="C123" s="122"/>
      <c r="D123" s="55">
        <f t="shared" si="27"/>
        <v>10912</v>
      </c>
      <c r="E123" s="62">
        <v>7442</v>
      </c>
      <c r="F123" s="61">
        <v>3470</v>
      </c>
      <c r="G123" s="61"/>
      <c r="H123" s="63"/>
      <c r="I123" s="62"/>
      <c r="J123" s="61">
        <v>9062</v>
      </c>
      <c r="K123" s="63">
        <v>1850</v>
      </c>
      <c r="M123" s="2" t="b">
        <f t="shared" si="24"/>
        <v>1</v>
      </c>
    </row>
    <row r="124" spans="1:13" ht="15">
      <c r="A124" s="59"/>
      <c r="B124" s="60" t="s">
        <v>53</v>
      </c>
      <c r="C124" s="61"/>
      <c r="D124" s="55">
        <f t="shared" si="27"/>
        <v>2130</v>
      </c>
      <c r="E124" s="62">
        <v>1580</v>
      </c>
      <c r="F124" s="61"/>
      <c r="G124" s="61"/>
      <c r="H124" s="63">
        <v>550</v>
      </c>
      <c r="I124" s="62"/>
      <c r="J124" s="61">
        <v>2130</v>
      </c>
      <c r="K124" s="63"/>
      <c r="M124" s="2" t="b">
        <f t="shared" si="24"/>
        <v>1</v>
      </c>
    </row>
    <row r="125" spans="1:13" ht="15">
      <c r="A125" s="59"/>
      <c r="B125" s="118" t="s">
        <v>55</v>
      </c>
      <c r="C125" s="61"/>
      <c r="D125" s="55">
        <f t="shared" si="27"/>
        <v>350</v>
      </c>
      <c r="E125" s="62">
        <v>350</v>
      </c>
      <c r="F125" s="61"/>
      <c r="G125" s="61"/>
      <c r="H125" s="63"/>
      <c r="I125" s="62"/>
      <c r="J125" s="61">
        <v>350</v>
      </c>
      <c r="K125" s="63"/>
      <c r="M125" s="2" t="b">
        <f t="shared" si="24"/>
        <v>1</v>
      </c>
    </row>
    <row r="126" spans="1:13" ht="15">
      <c r="A126" s="65"/>
      <c r="B126" s="120" t="s">
        <v>56</v>
      </c>
      <c r="C126" s="67"/>
      <c r="D126" s="68">
        <f t="shared" si="27"/>
        <v>9635</v>
      </c>
      <c r="E126" s="69">
        <v>9035</v>
      </c>
      <c r="F126" s="67">
        <v>600</v>
      </c>
      <c r="G126" s="67"/>
      <c r="H126" s="70"/>
      <c r="I126" s="69"/>
      <c r="J126" s="67">
        <v>9635</v>
      </c>
      <c r="K126" s="70"/>
      <c r="M126" s="2" t="b">
        <f t="shared" si="24"/>
        <v>1</v>
      </c>
    </row>
    <row r="127" spans="1:13" s="2" customFormat="1" ht="15">
      <c r="A127" s="41">
        <v>14</v>
      </c>
      <c r="B127" s="119" t="s">
        <v>21</v>
      </c>
      <c r="C127" s="47">
        <f>SUM(C128:C133)</f>
        <v>0</v>
      </c>
      <c r="D127" s="80">
        <f t="shared" si="27"/>
        <v>7000</v>
      </c>
      <c r="E127" s="49">
        <f aca="true" t="shared" si="41" ref="E127:K127">SUM(E128:E133)</f>
        <v>3300</v>
      </c>
      <c r="F127" s="47">
        <f t="shared" si="41"/>
        <v>3700</v>
      </c>
      <c r="G127" s="47">
        <f t="shared" si="41"/>
        <v>0</v>
      </c>
      <c r="H127" s="50">
        <f t="shared" si="41"/>
        <v>0</v>
      </c>
      <c r="I127" s="49">
        <f t="shared" si="41"/>
        <v>0</v>
      </c>
      <c r="J127" s="47">
        <f t="shared" si="41"/>
        <v>7000</v>
      </c>
      <c r="K127" s="50">
        <f t="shared" si="41"/>
        <v>0</v>
      </c>
      <c r="M127" s="2" t="b">
        <f t="shared" si="24"/>
        <v>1</v>
      </c>
    </row>
    <row r="128" spans="1:13" ht="15">
      <c r="A128" s="59"/>
      <c r="B128" s="60" t="s">
        <v>50</v>
      </c>
      <c r="C128" s="61"/>
      <c r="D128" s="55">
        <f t="shared" si="27"/>
        <v>50</v>
      </c>
      <c r="E128" s="62">
        <v>50</v>
      </c>
      <c r="F128" s="61"/>
      <c r="G128" s="61"/>
      <c r="H128" s="63"/>
      <c r="I128" s="62"/>
      <c r="J128" s="61">
        <v>50</v>
      </c>
      <c r="K128" s="63"/>
      <c r="M128" s="2" t="b">
        <f t="shared" si="24"/>
        <v>1</v>
      </c>
    </row>
    <row r="129" spans="1:13" ht="15">
      <c r="A129" s="59"/>
      <c r="B129" s="60" t="s">
        <v>51</v>
      </c>
      <c r="C129" s="61"/>
      <c r="D129" s="55">
        <f t="shared" si="27"/>
        <v>150</v>
      </c>
      <c r="E129" s="62">
        <v>150</v>
      </c>
      <c r="F129" s="61"/>
      <c r="G129" s="61"/>
      <c r="H129" s="63"/>
      <c r="I129" s="62"/>
      <c r="J129" s="61">
        <v>150</v>
      </c>
      <c r="K129" s="63"/>
      <c r="M129" s="2" t="b">
        <f t="shared" si="24"/>
        <v>1</v>
      </c>
    </row>
    <row r="130" spans="1:13" ht="15">
      <c r="A130" s="59"/>
      <c r="B130" s="60" t="s">
        <v>52</v>
      </c>
      <c r="C130" s="122"/>
      <c r="D130" s="55">
        <f t="shared" si="27"/>
        <v>860</v>
      </c>
      <c r="E130" s="62">
        <v>160</v>
      </c>
      <c r="F130" s="61">
        <v>700</v>
      </c>
      <c r="G130" s="61"/>
      <c r="H130" s="63"/>
      <c r="I130" s="62"/>
      <c r="J130" s="61">
        <v>860</v>
      </c>
      <c r="K130" s="63"/>
      <c r="M130" s="2" t="b">
        <f t="shared" si="24"/>
        <v>1</v>
      </c>
    </row>
    <row r="131" spans="1:13" ht="15">
      <c r="A131" s="59"/>
      <c r="B131" s="60" t="s">
        <v>53</v>
      </c>
      <c r="C131" s="61"/>
      <c r="D131" s="55">
        <f t="shared" si="27"/>
        <v>1200</v>
      </c>
      <c r="E131" s="62">
        <v>1200</v>
      </c>
      <c r="F131" s="61"/>
      <c r="G131" s="61"/>
      <c r="H131" s="63"/>
      <c r="I131" s="62"/>
      <c r="J131" s="61">
        <v>1200</v>
      </c>
      <c r="K131" s="63"/>
      <c r="M131" s="2" t="b">
        <f t="shared" si="24"/>
        <v>1</v>
      </c>
    </row>
    <row r="132" spans="1:13" ht="15">
      <c r="A132" s="59"/>
      <c r="B132" s="118" t="s">
        <v>55</v>
      </c>
      <c r="C132" s="61"/>
      <c r="D132" s="55">
        <f t="shared" si="27"/>
        <v>100</v>
      </c>
      <c r="E132" s="62">
        <v>100</v>
      </c>
      <c r="F132" s="61"/>
      <c r="G132" s="61"/>
      <c r="H132" s="63"/>
      <c r="I132" s="62"/>
      <c r="J132" s="61">
        <v>100</v>
      </c>
      <c r="K132" s="63"/>
      <c r="M132" s="2" t="b">
        <f t="shared" si="24"/>
        <v>1</v>
      </c>
    </row>
    <row r="133" spans="1:13" ht="15">
      <c r="A133" s="65"/>
      <c r="B133" s="120" t="s">
        <v>56</v>
      </c>
      <c r="C133" s="67"/>
      <c r="D133" s="68">
        <f t="shared" si="27"/>
        <v>4640</v>
      </c>
      <c r="E133" s="69">
        <v>1640</v>
      </c>
      <c r="F133" s="67">
        <v>3000</v>
      </c>
      <c r="G133" s="67"/>
      <c r="H133" s="70"/>
      <c r="I133" s="69"/>
      <c r="J133" s="67">
        <v>4640</v>
      </c>
      <c r="K133" s="70"/>
      <c r="M133" s="2" t="b">
        <f t="shared" si="24"/>
        <v>1</v>
      </c>
    </row>
    <row r="134" spans="1:13" s="2" customFormat="1" ht="15">
      <c r="A134" s="41">
        <v>15</v>
      </c>
      <c r="B134" s="119" t="s">
        <v>76</v>
      </c>
      <c r="C134" s="47">
        <f>SUM(C135:C135)</f>
        <v>0</v>
      </c>
      <c r="D134" s="80">
        <f t="shared" si="27"/>
        <v>0.5</v>
      </c>
      <c r="E134" s="49">
        <f aca="true" t="shared" si="42" ref="E134:K134">SUM(E135:E135)</f>
        <v>0.5</v>
      </c>
      <c r="F134" s="47">
        <f t="shared" si="42"/>
        <v>0</v>
      </c>
      <c r="G134" s="47">
        <f t="shared" si="42"/>
        <v>0</v>
      </c>
      <c r="H134" s="50">
        <f t="shared" si="42"/>
        <v>0</v>
      </c>
      <c r="I134" s="49">
        <f t="shared" si="42"/>
        <v>0</v>
      </c>
      <c r="J134" s="47">
        <f t="shared" si="42"/>
        <v>0.5</v>
      </c>
      <c r="K134" s="50">
        <f t="shared" si="42"/>
        <v>0</v>
      </c>
      <c r="M134" s="2" t="b">
        <f aca="true" t="shared" si="43" ref="M134:M199">IF((E134+F134+G134+H134)=(I134+J134+K134),TRUE,FALSE)</f>
        <v>1</v>
      </c>
    </row>
    <row r="135" spans="1:13" ht="15">
      <c r="A135" s="59"/>
      <c r="B135" s="60" t="s">
        <v>51</v>
      </c>
      <c r="C135" s="61"/>
      <c r="D135" s="55">
        <f t="shared" si="27"/>
        <v>0.5</v>
      </c>
      <c r="E135" s="62">
        <v>0.5</v>
      </c>
      <c r="F135" s="61"/>
      <c r="G135" s="61"/>
      <c r="H135" s="63"/>
      <c r="I135" s="62"/>
      <c r="J135" s="61">
        <v>0.5</v>
      </c>
      <c r="K135" s="63"/>
      <c r="M135" s="2" t="b">
        <f t="shared" si="43"/>
        <v>1</v>
      </c>
    </row>
    <row r="136" spans="1:13" s="2" customFormat="1" ht="15">
      <c r="A136" s="41">
        <v>16</v>
      </c>
      <c r="B136" s="119" t="s">
        <v>63</v>
      </c>
      <c r="C136" s="47">
        <f aca="true" t="shared" si="44" ref="C136:K136">SUM(C137:C138)</f>
        <v>0</v>
      </c>
      <c r="D136" s="80">
        <f t="shared" si="44"/>
        <v>34</v>
      </c>
      <c r="E136" s="49">
        <f t="shared" si="44"/>
        <v>34</v>
      </c>
      <c r="F136" s="47">
        <f t="shared" si="44"/>
        <v>0</v>
      </c>
      <c r="G136" s="47">
        <f t="shared" si="44"/>
        <v>0</v>
      </c>
      <c r="H136" s="50">
        <f t="shared" si="44"/>
        <v>0</v>
      </c>
      <c r="I136" s="49">
        <f t="shared" si="44"/>
        <v>0</v>
      </c>
      <c r="J136" s="47">
        <f t="shared" si="44"/>
        <v>34</v>
      </c>
      <c r="K136" s="50">
        <f t="shared" si="44"/>
        <v>0</v>
      </c>
      <c r="M136" s="2" t="b">
        <f t="shared" si="43"/>
        <v>1</v>
      </c>
    </row>
    <row r="137" spans="1:13" ht="15">
      <c r="A137" s="59"/>
      <c r="B137" s="60" t="s">
        <v>53</v>
      </c>
      <c r="C137" s="61"/>
      <c r="D137" s="55">
        <f>SUM(E137:H137)</f>
        <v>22</v>
      </c>
      <c r="E137" s="62">
        <v>22</v>
      </c>
      <c r="F137" s="61"/>
      <c r="G137" s="61"/>
      <c r="H137" s="63"/>
      <c r="I137" s="62"/>
      <c r="J137" s="61">
        <v>22</v>
      </c>
      <c r="K137" s="63"/>
      <c r="M137" s="2" t="b">
        <f t="shared" si="43"/>
        <v>1</v>
      </c>
    </row>
    <row r="138" spans="1:13" ht="15">
      <c r="A138" s="52"/>
      <c r="B138" s="121" t="s">
        <v>56</v>
      </c>
      <c r="C138" s="54"/>
      <c r="D138" s="86">
        <f>SUM(E138:H138)</f>
        <v>12</v>
      </c>
      <c r="E138" s="56">
        <v>12</v>
      </c>
      <c r="F138" s="54"/>
      <c r="G138" s="54"/>
      <c r="H138" s="57"/>
      <c r="I138" s="56"/>
      <c r="J138" s="54">
        <v>12</v>
      </c>
      <c r="K138" s="57"/>
      <c r="M138" s="2" t="b">
        <f t="shared" si="43"/>
        <v>1</v>
      </c>
    </row>
    <row r="139" spans="1:13" ht="15">
      <c r="A139" s="41">
        <v>17</v>
      </c>
      <c r="B139" s="119" t="s">
        <v>22</v>
      </c>
      <c r="C139" s="47">
        <f>SUM(C140:C142)</f>
        <v>0</v>
      </c>
      <c r="D139" s="80">
        <f aca="true" t="shared" si="45" ref="D139:D146">SUM(E139:H139)</f>
        <v>466</v>
      </c>
      <c r="E139" s="49">
        <f aca="true" t="shared" si="46" ref="E139:K139">SUM(E140:E142)</f>
        <v>426</v>
      </c>
      <c r="F139" s="47">
        <f t="shared" si="46"/>
        <v>0</v>
      </c>
      <c r="G139" s="47">
        <f t="shared" si="46"/>
        <v>0</v>
      </c>
      <c r="H139" s="50">
        <f t="shared" si="46"/>
        <v>40</v>
      </c>
      <c r="I139" s="49">
        <f t="shared" si="46"/>
        <v>0</v>
      </c>
      <c r="J139" s="47">
        <f t="shared" si="46"/>
        <v>466</v>
      </c>
      <c r="K139" s="50">
        <f t="shared" si="46"/>
        <v>0</v>
      </c>
      <c r="M139" s="2" t="b">
        <f t="shared" si="43"/>
        <v>1</v>
      </c>
    </row>
    <row r="140" spans="1:13" ht="15">
      <c r="A140" s="59"/>
      <c r="B140" s="60" t="s">
        <v>50</v>
      </c>
      <c r="C140" s="61"/>
      <c r="D140" s="55">
        <f t="shared" si="45"/>
        <v>10</v>
      </c>
      <c r="E140" s="62">
        <v>10</v>
      </c>
      <c r="F140" s="61"/>
      <c r="G140" s="61"/>
      <c r="H140" s="63"/>
      <c r="I140" s="62"/>
      <c r="J140" s="61">
        <v>10</v>
      </c>
      <c r="K140" s="63"/>
      <c r="M140" s="2" t="b">
        <f t="shared" si="43"/>
        <v>1</v>
      </c>
    </row>
    <row r="141" spans="1:13" ht="15">
      <c r="A141" s="59"/>
      <c r="B141" s="60" t="s">
        <v>51</v>
      </c>
      <c r="C141" s="61"/>
      <c r="D141" s="55">
        <f t="shared" si="45"/>
        <v>10</v>
      </c>
      <c r="E141" s="62">
        <v>10</v>
      </c>
      <c r="F141" s="61"/>
      <c r="G141" s="61"/>
      <c r="H141" s="63"/>
      <c r="I141" s="62"/>
      <c r="J141" s="61">
        <v>10</v>
      </c>
      <c r="K141" s="63"/>
      <c r="M141" s="2" t="b">
        <f t="shared" si="43"/>
        <v>1</v>
      </c>
    </row>
    <row r="142" spans="1:13" ht="15">
      <c r="A142" s="59"/>
      <c r="B142" s="60" t="s">
        <v>53</v>
      </c>
      <c r="C142" s="61"/>
      <c r="D142" s="55">
        <f t="shared" si="45"/>
        <v>446</v>
      </c>
      <c r="E142" s="62">
        <v>406</v>
      </c>
      <c r="F142" s="61"/>
      <c r="G142" s="61"/>
      <c r="H142" s="63">
        <v>40</v>
      </c>
      <c r="I142" s="62"/>
      <c r="J142" s="61">
        <v>446</v>
      </c>
      <c r="K142" s="63"/>
      <c r="M142" s="2" t="b">
        <f t="shared" si="43"/>
        <v>1</v>
      </c>
    </row>
    <row r="143" spans="1:13" s="2" customFormat="1" ht="15">
      <c r="A143" s="41">
        <v>18</v>
      </c>
      <c r="B143" s="119" t="s">
        <v>62</v>
      </c>
      <c r="C143" s="47">
        <f>SUM(C144:C145)</f>
        <v>0</v>
      </c>
      <c r="D143" s="80">
        <f t="shared" si="45"/>
        <v>3.5999999999999996</v>
      </c>
      <c r="E143" s="49">
        <f aca="true" t="shared" si="47" ref="E143:K143">SUM(E144:E145)</f>
        <v>3.5999999999999996</v>
      </c>
      <c r="F143" s="47">
        <f t="shared" si="47"/>
        <v>0</v>
      </c>
      <c r="G143" s="47">
        <f t="shared" si="47"/>
        <v>0</v>
      </c>
      <c r="H143" s="50">
        <f t="shared" si="47"/>
        <v>0</v>
      </c>
      <c r="I143" s="49">
        <f t="shared" si="47"/>
        <v>0</v>
      </c>
      <c r="J143" s="47">
        <f t="shared" si="47"/>
        <v>3.5999999999999996</v>
      </c>
      <c r="K143" s="50">
        <f t="shared" si="47"/>
        <v>0</v>
      </c>
      <c r="M143" s="2" t="b">
        <f t="shared" si="43"/>
        <v>1</v>
      </c>
    </row>
    <row r="144" spans="1:13" ht="15">
      <c r="A144" s="91"/>
      <c r="B144" s="123" t="s">
        <v>55</v>
      </c>
      <c r="C144" s="93"/>
      <c r="D144" s="94">
        <f t="shared" si="45"/>
        <v>1.3</v>
      </c>
      <c r="E144" s="95">
        <v>1.3</v>
      </c>
      <c r="F144" s="93"/>
      <c r="G144" s="93"/>
      <c r="H144" s="96"/>
      <c r="I144" s="95"/>
      <c r="J144" s="93">
        <v>1.3</v>
      </c>
      <c r="K144" s="96"/>
      <c r="M144" s="2" t="b">
        <f t="shared" si="43"/>
        <v>1</v>
      </c>
    </row>
    <row r="145" spans="1:13" ht="15">
      <c r="A145" s="91"/>
      <c r="B145" s="123" t="s">
        <v>53</v>
      </c>
      <c r="C145" s="93"/>
      <c r="D145" s="94">
        <f t="shared" si="45"/>
        <v>2.3</v>
      </c>
      <c r="E145" s="95">
        <v>2.3</v>
      </c>
      <c r="F145" s="93"/>
      <c r="G145" s="93"/>
      <c r="H145" s="96"/>
      <c r="I145" s="95"/>
      <c r="J145" s="93">
        <v>2.3</v>
      </c>
      <c r="K145" s="96"/>
      <c r="M145" s="2" t="b">
        <f t="shared" si="43"/>
        <v>1</v>
      </c>
    </row>
    <row r="146" spans="1:13" ht="15">
      <c r="A146" s="41">
        <v>19</v>
      </c>
      <c r="B146" s="119" t="s">
        <v>87</v>
      </c>
      <c r="C146" s="47">
        <f>C147</f>
        <v>0</v>
      </c>
      <c r="D146" s="80">
        <f t="shared" si="45"/>
        <v>0.4</v>
      </c>
      <c r="E146" s="49">
        <f aca="true" t="shared" si="48" ref="E146:K146">E147</f>
        <v>0.4</v>
      </c>
      <c r="F146" s="47">
        <f t="shared" si="48"/>
        <v>0</v>
      </c>
      <c r="G146" s="47">
        <f t="shared" si="48"/>
        <v>0</v>
      </c>
      <c r="H146" s="50">
        <f t="shared" si="48"/>
        <v>0</v>
      </c>
      <c r="I146" s="49">
        <f t="shared" si="48"/>
        <v>0</v>
      </c>
      <c r="J146" s="47">
        <f t="shared" si="48"/>
        <v>0.4</v>
      </c>
      <c r="K146" s="50">
        <f t="shared" si="48"/>
        <v>0</v>
      </c>
      <c r="M146" s="2" t="b">
        <f t="shared" si="43"/>
        <v>1</v>
      </c>
    </row>
    <row r="147" spans="1:13" ht="15">
      <c r="A147" s="65"/>
      <c r="B147" s="120" t="s">
        <v>53</v>
      </c>
      <c r="C147" s="67"/>
      <c r="D147" s="68">
        <f>SUM(E147:H147)</f>
        <v>0.4</v>
      </c>
      <c r="E147" s="69">
        <v>0.4</v>
      </c>
      <c r="F147" s="67"/>
      <c r="G147" s="67"/>
      <c r="H147" s="70"/>
      <c r="I147" s="69"/>
      <c r="J147" s="67">
        <v>0.4</v>
      </c>
      <c r="K147" s="70"/>
      <c r="M147" s="2" t="b">
        <f t="shared" si="43"/>
        <v>1</v>
      </c>
    </row>
    <row r="148" spans="1:13" ht="15">
      <c r="A148" s="41">
        <v>20</v>
      </c>
      <c r="B148" s="119" t="s">
        <v>64</v>
      </c>
      <c r="C148" s="47"/>
      <c r="D148" s="80">
        <f>SUM(E148:H148)</f>
        <v>2.5</v>
      </c>
      <c r="E148" s="49">
        <f>SUM(E149:E150)</f>
        <v>2.5</v>
      </c>
      <c r="F148" s="47">
        <f aca="true" t="shared" si="49" ref="F148:K148">SUM(F149:F150)</f>
        <v>0</v>
      </c>
      <c r="G148" s="47">
        <f t="shared" si="49"/>
        <v>0</v>
      </c>
      <c r="H148" s="50">
        <f t="shared" si="49"/>
        <v>0</v>
      </c>
      <c r="I148" s="49">
        <f t="shared" si="49"/>
        <v>0</v>
      </c>
      <c r="J148" s="47">
        <f t="shared" si="49"/>
        <v>2.5</v>
      </c>
      <c r="K148" s="50">
        <f t="shared" si="49"/>
        <v>0</v>
      </c>
      <c r="M148" s="2" t="b">
        <f t="shared" si="43"/>
        <v>1</v>
      </c>
    </row>
    <row r="149" spans="1:13" ht="15">
      <c r="A149" s="152"/>
      <c r="B149" s="118" t="s">
        <v>55</v>
      </c>
      <c r="C149" s="61"/>
      <c r="D149" s="55">
        <f>SUM(E149:H149)</f>
        <v>0.2</v>
      </c>
      <c r="E149" s="62">
        <v>0.2</v>
      </c>
      <c r="F149" s="61"/>
      <c r="G149" s="61"/>
      <c r="H149" s="63"/>
      <c r="I149" s="62"/>
      <c r="J149" s="61">
        <v>0.2</v>
      </c>
      <c r="K149" s="63"/>
      <c r="M149" s="2" t="b">
        <f t="shared" si="43"/>
        <v>1</v>
      </c>
    </row>
    <row r="150" spans="1:13" ht="15">
      <c r="A150" s="65"/>
      <c r="B150" s="120" t="s">
        <v>53</v>
      </c>
      <c r="C150" s="67"/>
      <c r="D150" s="68">
        <f>SUM(E150:H150)</f>
        <v>2.3</v>
      </c>
      <c r="E150" s="69">
        <v>2.3</v>
      </c>
      <c r="F150" s="67"/>
      <c r="G150" s="67"/>
      <c r="H150" s="70"/>
      <c r="I150" s="69"/>
      <c r="J150" s="67">
        <v>2.3</v>
      </c>
      <c r="K150" s="70"/>
      <c r="M150" s="2" t="b">
        <f t="shared" si="43"/>
        <v>1</v>
      </c>
    </row>
    <row r="151" spans="1:13" ht="15">
      <c r="A151" s="41">
        <v>21</v>
      </c>
      <c r="B151" s="124" t="s">
        <v>23</v>
      </c>
      <c r="C151" s="47">
        <f>SUM(C152:C153)</f>
        <v>0</v>
      </c>
      <c r="D151" s="80">
        <f t="shared" si="27"/>
        <v>4</v>
      </c>
      <c r="E151" s="49">
        <f aca="true" t="shared" si="50" ref="E151:K151">SUM(E152:E153)</f>
        <v>4</v>
      </c>
      <c r="F151" s="47">
        <f t="shared" si="50"/>
        <v>0</v>
      </c>
      <c r="G151" s="47">
        <f t="shared" si="50"/>
        <v>0</v>
      </c>
      <c r="H151" s="50">
        <f t="shared" si="50"/>
        <v>0</v>
      </c>
      <c r="I151" s="49">
        <f t="shared" si="50"/>
        <v>0</v>
      </c>
      <c r="J151" s="47">
        <f t="shared" si="50"/>
        <v>3.4</v>
      </c>
      <c r="K151" s="50">
        <f t="shared" si="50"/>
        <v>0.6</v>
      </c>
      <c r="M151" s="2" t="b">
        <f t="shared" si="43"/>
        <v>1</v>
      </c>
    </row>
    <row r="152" spans="1:13" ht="15">
      <c r="A152" s="59"/>
      <c r="B152" s="60" t="s">
        <v>53</v>
      </c>
      <c r="C152" s="61"/>
      <c r="D152" s="55">
        <f t="shared" si="27"/>
        <v>3</v>
      </c>
      <c r="E152" s="62">
        <v>3</v>
      </c>
      <c r="F152" s="61"/>
      <c r="G152" s="61"/>
      <c r="H152" s="63"/>
      <c r="I152" s="62"/>
      <c r="J152" s="61">
        <v>2.4</v>
      </c>
      <c r="K152" s="63">
        <v>0.6</v>
      </c>
      <c r="M152" s="2" t="b">
        <f t="shared" si="43"/>
        <v>1</v>
      </c>
    </row>
    <row r="153" spans="1:13" ht="15">
      <c r="A153" s="65"/>
      <c r="B153" s="120" t="s">
        <v>55</v>
      </c>
      <c r="C153" s="67"/>
      <c r="D153" s="68">
        <f t="shared" si="27"/>
        <v>1</v>
      </c>
      <c r="E153" s="69">
        <v>1</v>
      </c>
      <c r="F153" s="67"/>
      <c r="G153" s="67"/>
      <c r="H153" s="70"/>
      <c r="I153" s="69"/>
      <c r="J153" s="67">
        <v>1</v>
      </c>
      <c r="K153" s="70"/>
      <c r="M153" s="2" t="b">
        <f t="shared" si="43"/>
        <v>1</v>
      </c>
    </row>
    <row r="154" spans="1:13" s="2" customFormat="1" ht="15">
      <c r="A154" s="41">
        <v>22</v>
      </c>
      <c r="B154" s="124" t="s">
        <v>24</v>
      </c>
      <c r="C154" s="47">
        <f>SUM(C155)</f>
        <v>0</v>
      </c>
      <c r="D154" s="80">
        <f t="shared" si="27"/>
        <v>0.5</v>
      </c>
      <c r="E154" s="49">
        <f aca="true" t="shared" si="51" ref="E154:K154">SUM(E155)</f>
        <v>0.5</v>
      </c>
      <c r="F154" s="47">
        <f t="shared" si="51"/>
        <v>0</v>
      </c>
      <c r="G154" s="47">
        <f t="shared" si="51"/>
        <v>0</v>
      </c>
      <c r="H154" s="50">
        <f t="shared" si="51"/>
        <v>0</v>
      </c>
      <c r="I154" s="49">
        <f t="shared" si="51"/>
        <v>0</v>
      </c>
      <c r="J154" s="47">
        <f t="shared" si="51"/>
        <v>0.5</v>
      </c>
      <c r="K154" s="50">
        <f t="shared" si="51"/>
        <v>0</v>
      </c>
      <c r="M154" s="2" t="b">
        <f t="shared" si="43"/>
        <v>1</v>
      </c>
    </row>
    <row r="155" spans="1:13" ht="15">
      <c r="A155" s="65"/>
      <c r="B155" s="66" t="s">
        <v>53</v>
      </c>
      <c r="C155" s="67"/>
      <c r="D155" s="68">
        <f>SUM(E155:H155)</f>
        <v>0.5</v>
      </c>
      <c r="E155" s="69">
        <v>0.5</v>
      </c>
      <c r="F155" s="67"/>
      <c r="G155" s="67"/>
      <c r="H155" s="70"/>
      <c r="I155" s="69"/>
      <c r="J155" s="67">
        <v>0.5</v>
      </c>
      <c r="K155" s="70"/>
      <c r="M155" s="2" t="b">
        <f t="shared" si="43"/>
        <v>1</v>
      </c>
    </row>
    <row r="156" spans="1:13" s="2" customFormat="1" ht="15">
      <c r="A156" s="41">
        <v>23</v>
      </c>
      <c r="B156" s="119" t="s">
        <v>25</v>
      </c>
      <c r="C156" s="47">
        <f>SUM(C157:C162)</f>
        <v>0</v>
      </c>
      <c r="D156" s="80">
        <f t="shared" si="27"/>
        <v>239.6</v>
      </c>
      <c r="E156" s="49">
        <f aca="true" t="shared" si="52" ref="E156:K156">SUM(E157:E162)</f>
        <v>239.6</v>
      </c>
      <c r="F156" s="47">
        <f t="shared" si="52"/>
        <v>0</v>
      </c>
      <c r="G156" s="47">
        <f t="shared" si="52"/>
        <v>0</v>
      </c>
      <c r="H156" s="50">
        <f t="shared" si="52"/>
        <v>0</v>
      </c>
      <c r="I156" s="49">
        <f t="shared" si="52"/>
        <v>0</v>
      </c>
      <c r="J156" s="47">
        <f t="shared" si="52"/>
        <v>236.6</v>
      </c>
      <c r="K156" s="50">
        <f t="shared" si="52"/>
        <v>3</v>
      </c>
      <c r="M156" s="2" t="b">
        <f t="shared" si="43"/>
        <v>1</v>
      </c>
    </row>
    <row r="157" spans="1:13" ht="15">
      <c r="A157" s="59"/>
      <c r="B157" s="60" t="s">
        <v>50</v>
      </c>
      <c r="C157" s="61"/>
      <c r="D157" s="55">
        <f t="shared" si="27"/>
        <v>1</v>
      </c>
      <c r="E157" s="62">
        <v>1</v>
      </c>
      <c r="F157" s="61"/>
      <c r="G157" s="61"/>
      <c r="H157" s="63"/>
      <c r="I157" s="62"/>
      <c r="J157" s="61"/>
      <c r="K157" s="63">
        <v>1</v>
      </c>
      <c r="M157" s="2" t="b">
        <f t="shared" si="43"/>
        <v>1</v>
      </c>
    </row>
    <row r="158" spans="1:13" ht="15">
      <c r="A158" s="59"/>
      <c r="B158" s="60" t="s">
        <v>52</v>
      </c>
      <c r="C158" s="61"/>
      <c r="D158" s="55">
        <f t="shared" si="27"/>
        <v>64</v>
      </c>
      <c r="E158" s="62">
        <v>64</v>
      </c>
      <c r="F158" s="61"/>
      <c r="G158" s="61"/>
      <c r="H158" s="63"/>
      <c r="I158" s="62"/>
      <c r="J158" s="61">
        <v>64</v>
      </c>
      <c r="K158" s="63"/>
      <c r="M158" s="2" t="b">
        <f t="shared" si="43"/>
        <v>1</v>
      </c>
    </row>
    <row r="159" spans="1:13" ht="15">
      <c r="A159" s="59"/>
      <c r="B159" s="60" t="s">
        <v>51</v>
      </c>
      <c r="C159" s="61"/>
      <c r="D159" s="55">
        <f t="shared" si="27"/>
        <v>111</v>
      </c>
      <c r="E159" s="62">
        <v>111</v>
      </c>
      <c r="F159" s="61"/>
      <c r="G159" s="61"/>
      <c r="H159" s="63"/>
      <c r="I159" s="62"/>
      <c r="J159" s="61">
        <v>111</v>
      </c>
      <c r="K159" s="63"/>
      <c r="M159" s="2" t="b">
        <f t="shared" si="43"/>
        <v>1</v>
      </c>
    </row>
    <row r="160" spans="1:13" ht="15">
      <c r="A160" s="59"/>
      <c r="B160" s="60" t="s">
        <v>53</v>
      </c>
      <c r="C160" s="61"/>
      <c r="D160" s="55">
        <f t="shared" si="27"/>
        <v>5.1</v>
      </c>
      <c r="E160" s="62">
        <v>5.1</v>
      </c>
      <c r="F160" s="61"/>
      <c r="G160" s="61"/>
      <c r="H160" s="63"/>
      <c r="I160" s="62"/>
      <c r="J160" s="61">
        <v>3.1</v>
      </c>
      <c r="K160" s="63">
        <v>2</v>
      </c>
      <c r="M160" s="2" t="b">
        <f t="shared" si="43"/>
        <v>1</v>
      </c>
    </row>
    <row r="161" spans="1:13" ht="15">
      <c r="A161" s="59"/>
      <c r="B161" s="118" t="s">
        <v>55</v>
      </c>
      <c r="C161" s="61"/>
      <c r="D161" s="55">
        <f t="shared" si="27"/>
        <v>18</v>
      </c>
      <c r="E161" s="62">
        <v>18</v>
      </c>
      <c r="F161" s="61"/>
      <c r="G161" s="61"/>
      <c r="H161" s="63"/>
      <c r="I161" s="62"/>
      <c r="J161" s="61">
        <v>18</v>
      </c>
      <c r="K161" s="63"/>
      <c r="M161" s="2" t="b">
        <f t="shared" si="43"/>
        <v>1</v>
      </c>
    </row>
    <row r="162" spans="1:13" ht="15">
      <c r="A162" s="65"/>
      <c r="B162" s="120" t="s">
        <v>56</v>
      </c>
      <c r="C162" s="67"/>
      <c r="D162" s="68">
        <f t="shared" si="27"/>
        <v>40.5</v>
      </c>
      <c r="E162" s="69">
        <v>40.5</v>
      </c>
      <c r="F162" s="67"/>
      <c r="G162" s="67"/>
      <c r="H162" s="70"/>
      <c r="I162" s="69"/>
      <c r="J162" s="67">
        <v>40.5</v>
      </c>
      <c r="K162" s="70"/>
      <c r="M162" s="2" t="b">
        <f t="shared" si="43"/>
        <v>1</v>
      </c>
    </row>
    <row r="163" spans="1:13" ht="15">
      <c r="A163" s="41">
        <v>24</v>
      </c>
      <c r="B163" s="119" t="s">
        <v>98</v>
      </c>
      <c r="C163" s="42"/>
      <c r="D163" s="80">
        <f t="shared" si="27"/>
        <v>0.2</v>
      </c>
      <c r="E163" s="49">
        <f>SUM(E164)</f>
        <v>0.2</v>
      </c>
      <c r="F163" s="47">
        <f aca="true" t="shared" si="53" ref="F163:K163">SUM(F164)</f>
        <v>0</v>
      </c>
      <c r="G163" s="47">
        <f t="shared" si="53"/>
        <v>0</v>
      </c>
      <c r="H163" s="50">
        <f t="shared" si="53"/>
        <v>0</v>
      </c>
      <c r="I163" s="49">
        <f t="shared" si="53"/>
        <v>0</v>
      </c>
      <c r="J163" s="47">
        <f t="shared" si="53"/>
        <v>0.2</v>
      </c>
      <c r="K163" s="50">
        <f t="shared" si="53"/>
        <v>0</v>
      </c>
      <c r="M163" s="2" t="b">
        <f t="shared" si="43"/>
        <v>1</v>
      </c>
    </row>
    <row r="164" spans="1:13" ht="15">
      <c r="A164" s="65"/>
      <c r="B164" s="120" t="s">
        <v>55</v>
      </c>
      <c r="C164" s="67"/>
      <c r="D164" s="68">
        <f t="shared" si="27"/>
        <v>0.2</v>
      </c>
      <c r="E164" s="69">
        <v>0.2</v>
      </c>
      <c r="F164" s="67"/>
      <c r="G164" s="67"/>
      <c r="H164" s="70"/>
      <c r="I164" s="69"/>
      <c r="J164" s="67">
        <v>0.2</v>
      </c>
      <c r="K164" s="70"/>
      <c r="M164" s="2" t="b">
        <f t="shared" si="43"/>
        <v>1</v>
      </c>
    </row>
    <row r="165" spans="1:13" ht="15">
      <c r="A165" s="84">
        <v>25</v>
      </c>
      <c r="B165" s="119" t="s">
        <v>99</v>
      </c>
      <c r="C165" s="42"/>
      <c r="D165" s="80">
        <f>SUM(E165:H165)</f>
        <v>0.2</v>
      </c>
      <c r="E165" s="49">
        <f aca="true" t="shared" si="54" ref="E165:K165">SUM(E166)</f>
        <v>0.2</v>
      </c>
      <c r="F165" s="47">
        <f t="shared" si="54"/>
        <v>0</v>
      </c>
      <c r="G165" s="47">
        <f t="shared" si="54"/>
        <v>0</v>
      </c>
      <c r="H165" s="50">
        <f t="shared" si="54"/>
        <v>0</v>
      </c>
      <c r="I165" s="49">
        <f t="shared" si="54"/>
        <v>0</v>
      </c>
      <c r="J165" s="47">
        <f t="shared" si="54"/>
        <v>0.2</v>
      </c>
      <c r="K165" s="50">
        <f t="shared" si="54"/>
        <v>0</v>
      </c>
      <c r="M165" s="2" t="b">
        <f t="shared" si="43"/>
        <v>1</v>
      </c>
    </row>
    <row r="166" spans="1:13" ht="15">
      <c r="A166" s="84"/>
      <c r="B166" s="120" t="s">
        <v>55</v>
      </c>
      <c r="C166" s="67"/>
      <c r="D166" s="68">
        <f>SUM(E166:H166)</f>
        <v>0.2</v>
      </c>
      <c r="E166" s="69">
        <v>0.2</v>
      </c>
      <c r="F166" s="67"/>
      <c r="G166" s="67"/>
      <c r="H166" s="70"/>
      <c r="I166" s="69"/>
      <c r="J166" s="67">
        <v>0.2</v>
      </c>
      <c r="K166" s="70"/>
      <c r="M166" s="2" t="b">
        <f t="shared" si="43"/>
        <v>1</v>
      </c>
    </row>
    <row r="167" spans="1:13" s="2" customFormat="1" ht="15">
      <c r="A167" s="41">
        <v>26</v>
      </c>
      <c r="B167" s="119" t="s">
        <v>65</v>
      </c>
      <c r="C167" s="47">
        <f>SUM(C168:C168)</f>
        <v>0</v>
      </c>
      <c r="D167" s="80">
        <f t="shared" si="27"/>
        <v>3</v>
      </c>
      <c r="E167" s="49">
        <f aca="true" t="shared" si="55" ref="E167:K167">SUM(E168:E169)</f>
        <v>3</v>
      </c>
      <c r="F167" s="47">
        <f t="shared" si="55"/>
        <v>0</v>
      </c>
      <c r="G167" s="47">
        <f t="shared" si="55"/>
        <v>0</v>
      </c>
      <c r="H167" s="50">
        <f t="shared" si="55"/>
        <v>0</v>
      </c>
      <c r="I167" s="49">
        <f t="shared" si="55"/>
        <v>0</v>
      </c>
      <c r="J167" s="47">
        <f t="shared" si="55"/>
        <v>3</v>
      </c>
      <c r="K167" s="50">
        <f t="shared" si="55"/>
        <v>0</v>
      </c>
      <c r="M167" s="2" t="b">
        <f t="shared" si="43"/>
        <v>1</v>
      </c>
    </row>
    <row r="168" spans="1:13" ht="15">
      <c r="A168" s="59"/>
      <c r="B168" s="118" t="s">
        <v>51</v>
      </c>
      <c r="C168" s="61"/>
      <c r="D168" s="55">
        <f>SUM(E168:H168)</f>
        <v>2</v>
      </c>
      <c r="E168" s="62">
        <v>2</v>
      </c>
      <c r="F168" s="61"/>
      <c r="G168" s="61"/>
      <c r="H168" s="63"/>
      <c r="I168" s="62"/>
      <c r="J168" s="61">
        <v>2</v>
      </c>
      <c r="K168" s="63"/>
      <c r="M168" s="2" t="b">
        <f t="shared" si="43"/>
        <v>1</v>
      </c>
    </row>
    <row r="169" spans="1:13" ht="15">
      <c r="A169" s="91"/>
      <c r="B169" s="123" t="s">
        <v>53</v>
      </c>
      <c r="C169" s="93"/>
      <c r="D169" s="55">
        <f>SUM(E169:H169)</f>
        <v>1</v>
      </c>
      <c r="E169" s="95">
        <v>1</v>
      </c>
      <c r="F169" s="93"/>
      <c r="G169" s="93"/>
      <c r="H169" s="96"/>
      <c r="I169" s="95"/>
      <c r="J169" s="93">
        <v>1</v>
      </c>
      <c r="K169" s="96"/>
      <c r="M169" s="2" t="b">
        <f t="shared" si="43"/>
        <v>1</v>
      </c>
    </row>
    <row r="170" spans="1:13" s="2" customFormat="1" ht="15">
      <c r="A170" s="41">
        <v>27</v>
      </c>
      <c r="B170" s="119" t="s">
        <v>26</v>
      </c>
      <c r="C170" s="47">
        <f>SUM(C171:C172)</f>
        <v>0</v>
      </c>
      <c r="D170" s="80">
        <f>SUM(E170:H170)</f>
        <v>330</v>
      </c>
      <c r="E170" s="49">
        <f aca="true" t="shared" si="56" ref="E170:K170">SUM(E171:E172)</f>
        <v>330</v>
      </c>
      <c r="F170" s="47">
        <f t="shared" si="56"/>
        <v>0</v>
      </c>
      <c r="G170" s="47">
        <f t="shared" si="56"/>
        <v>0</v>
      </c>
      <c r="H170" s="50">
        <f t="shared" si="56"/>
        <v>0</v>
      </c>
      <c r="I170" s="49">
        <f t="shared" si="56"/>
        <v>0</v>
      </c>
      <c r="J170" s="47">
        <f t="shared" si="56"/>
        <v>30</v>
      </c>
      <c r="K170" s="50">
        <f t="shared" si="56"/>
        <v>300</v>
      </c>
      <c r="M170" s="2" t="b">
        <f t="shared" si="43"/>
        <v>1</v>
      </c>
    </row>
    <row r="171" spans="1:13" ht="15">
      <c r="A171" s="52"/>
      <c r="B171" s="121" t="s">
        <v>51</v>
      </c>
      <c r="C171" s="54"/>
      <c r="D171" s="86">
        <f t="shared" si="27"/>
        <v>30</v>
      </c>
      <c r="E171" s="56">
        <v>30</v>
      </c>
      <c r="F171" s="54"/>
      <c r="G171" s="54"/>
      <c r="H171" s="57"/>
      <c r="I171" s="56"/>
      <c r="J171" s="54">
        <v>30</v>
      </c>
      <c r="K171" s="57"/>
      <c r="M171" s="2" t="b">
        <f t="shared" si="43"/>
        <v>1</v>
      </c>
    </row>
    <row r="172" spans="1:13" ht="15">
      <c r="A172" s="65"/>
      <c r="B172" s="120" t="s">
        <v>55</v>
      </c>
      <c r="C172" s="67"/>
      <c r="D172" s="68">
        <f>SUM(E172:H172)</f>
        <v>300</v>
      </c>
      <c r="E172" s="69">
        <v>300</v>
      </c>
      <c r="F172" s="67"/>
      <c r="G172" s="67"/>
      <c r="H172" s="70"/>
      <c r="I172" s="69"/>
      <c r="J172" s="67"/>
      <c r="K172" s="70">
        <v>300</v>
      </c>
      <c r="M172" s="2" t="b">
        <f t="shared" si="43"/>
        <v>1</v>
      </c>
    </row>
    <row r="173" spans="1:13" s="2" customFormat="1" ht="15">
      <c r="A173" s="41">
        <v>28</v>
      </c>
      <c r="B173" s="119" t="s">
        <v>66</v>
      </c>
      <c r="C173" s="47">
        <f>SUM(C174:C175)</f>
        <v>0</v>
      </c>
      <c r="D173" s="80">
        <f t="shared" si="27"/>
        <v>1.3</v>
      </c>
      <c r="E173" s="49">
        <f aca="true" t="shared" si="57" ref="E173:K173">SUM(E174:E175)</f>
        <v>1.3</v>
      </c>
      <c r="F173" s="47">
        <f t="shared" si="57"/>
        <v>0</v>
      </c>
      <c r="G173" s="47">
        <f t="shared" si="57"/>
        <v>0</v>
      </c>
      <c r="H173" s="50">
        <f t="shared" si="57"/>
        <v>0</v>
      </c>
      <c r="I173" s="49">
        <f t="shared" si="57"/>
        <v>0</v>
      </c>
      <c r="J173" s="47">
        <f t="shared" si="57"/>
        <v>1.3</v>
      </c>
      <c r="K173" s="50">
        <f t="shared" si="57"/>
        <v>0</v>
      </c>
      <c r="M173" s="2" t="b">
        <f t="shared" si="43"/>
        <v>1</v>
      </c>
    </row>
    <row r="174" spans="1:13" ht="15">
      <c r="A174" s="59"/>
      <c r="B174" s="60" t="s">
        <v>53</v>
      </c>
      <c r="C174" s="61"/>
      <c r="D174" s="55">
        <f t="shared" si="27"/>
        <v>1.2</v>
      </c>
      <c r="E174" s="62">
        <v>1.2</v>
      </c>
      <c r="F174" s="61"/>
      <c r="G174" s="61"/>
      <c r="H174" s="63"/>
      <c r="I174" s="62"/>
      <c r="J174" s="61">
        <v>1.2</v>
      </c>
      <c r="K174" s="63"/>
      <c r="M174" s="2" t="b">
        <f t="shared" si="43"/>
        <v>1</v>
      </c>
    </row>
    <row r="175" spans="1:13" ht="15">
      <c r="A175" s="65"/>
      <c r="B175" s="120" t="s">
        <v>55</v>
      </c>
      <c r="C175" s="67"/>
      <c r="D175" s="68">
        <f t="shared" si="27"/>
        <v>0.1</v>
      </c>
      <c r="E175" s="69">
        <v>0.1</v>
      </c>
      <c r="F175" s="67"/>
      <c r="G175" s="67"/>
      <c r="H175" s="70"/>
      <c r="I175" s="69"/>
      <c r="J175" s="67">
        <v>0.1</v>
      </c>
      <c r="K175" s="70"/>
      <c r="M175" s="2" t="b">
        <f t="shared" si="43"/>
        <v>1</v>
      </c>
    </row>
    <row r="176" spans="1:13" s="2" customFormat="1" ht="15">
      <c r="A176" s="41">
        <v>29</v>
      </c>
      <c r="B176" s="119" t="s">
        <v>67</v>
      </c>
      <c r="C176" s="47">
        <f>SUM(C177)</f>
        <v>1</v>
      </c>
      <c r="D176" s="80">
        <f>SUM(E176:H176)</f>
        <v>1</v>
      </c>
      <c r="E176" s="49">
        <f aca="true" t="shared" si="58" ref="E176:K176">SUM(E177)</f>
        <v>1</v>
      </c>
      <c r="F176" s="47">
        <f t="shared" si="58"/>
        <v>0</v>
      </c>
      <c r="G176" s="47">
        <f t="shared" si="58"/>
        <v>0</v>
      </c>
      <c r="H176" s="50">
        <f t="shared" si="58"/>
        <v>0</v>
      </c>
      <c r="I176" s="49">
        <f t="shared" si="58"/>
        <v>0</v>
      </c>
      <c r="J176" s="47">
        <f t="shared" si="58"/>
        <v>1</v>
      </c>
      <c r="K176" s="50">
        <f t="shared" si="58"/>
        <v>0</v>
      </c>
      <c r="M176" s="2" t="b">
        <f t="shared" si="43"/>
        <v>1</v>
      </c>
    </row>
    <row r="177" spans="1:13" ht="15">
      <c r="A177" s="65"/>
      <c r="B177" s="120" t="s">
        <v>55</v>
      </c>
      <c r="C177" s="67">
        <v>1</v>
      </c>
      <c r="D177" s="68">
        <f t="shared" si="27"/>
        <v>1</v>
      </c>
      <c r="E177" s="69">
        <v>1</v>
      </c>
      <c r="F177" s="67"/>
      <c r="G177" s="67"/>
      <c r="H177" s="70"/>
      <c r="I177" s="69"/>
      <c r="J177" s="67">
        <v>1</v>
      </c>
      <c r="K177" s="70"/>
      <c r="M177" s="2" t="b">
        <f t="shared" si="43"/>
        <v>1</v>
      </c>
    </row>
    <row r="178" spans="1:13" ht="15">
      <c r="A178" s="41">
        <v>30</v>
      </c>
      <c r="B178" s="119" t="s">
        <v>90</v>
      </c>
      <c r="C178" s="47">
        <f>SUM(C179:C183)</f>
        <v>0</v>
      </c>
      <c r="D178" s="80">
        <f>SUM(D179)</f>
        <v>0.2</v>
      </c>
      <c r="E178" s="49">
        <f aca="true" t="shared" si="59" ref="E178:K178">SUM(E179)</f>
        <v>0.2</v>
      </c>
      <c r="F178" s="47">
        <f t="shared" si="59"/>
        <v>0</v>
      </c>
      <c r="G178" s="47">
        <f t="shared" si="59"/>
        <v>0</v>
      </c>
      <c r="H178" s="50">
        <f t="shared" si="59"/>
        <v>0</v>
      </c>
      <c r="I178" s="49">
        <f t="shared" si="59"/>
        <v>0</v>
      </c>
      <c r="J178" s="47">
        <f t="shared" si="59"/>
        <v>0.2</v>
      </c>
      <c r="K178" s="50">
        <f t="shared" si="59"/>
        <v>0</v>
      </c>
      <c r="M178" s="2" t="b">
        <f t="shared" si="43"/>
        <v>1</v>
      </c>
    </row>
    <row r="179" spans="1:13" ht="15">
      <c r="A179" s="91"/>
      <c r="B179" s="123" t="s">
        <v>55</v>
      </c>
      <c r="C179" s="93"/>
      <c r="D179" s="94">
        <f>SUM(E179:H179)</f>
        <v>0.2</v>
      </c>
      <c r="E179" s="95">
        <v>0.2</v>
      </c>
      <c r="F179" s="93"/>
      <c r="G179" s="93"/>
      <c r="H179" s="96"/>
      <c r="I179" s="95"/>
      <c r="J179" s="93">
        <v>0.2</v>
      </c>
      <c r="K179" s="96"/>
      <c r="M179" s="2" t="b">
        <f t="shared" si="43"/>
        <v>1</v>
      </c>
    </row>
    <row r="180" spans="1:13" ht="15">
      <c r="A180" s="41">
        <v>31</v>
      </c>
      <c r="B180" s="119" t="s">
        <v>88</v>
      </c>
      <c r="C180" s="47">
        <f>SUM(C182:C183)</f>
        <v>0</v>
      </c>
      <c r="D180" s="80">
        <f t="shared" si="27"/>
        <v>2.0999999999999996</v>
      </c>
      <c r="E180" s="49">
        <f aca="true" t="shared" si="60" ref="E180:K180">SUM(E181:E183)</f>
        <v>2.0999999999999996</v>
      </c>
      <c r="F180" s="47">
        <f t="shared" si="60"/>
        <v>0</v>
      </c>
      <c r="G180" s="47">
        <f t="shared" si="60"/>
        <v>0</v>
      </c>
      <c r="H180" s="50">
        <f t="shared" si="60"/>
        <v>0</v>
      </c>
      <c r="I180" s="49">
        <f t="shared" si="60"/>
        <v>0</v>
      </c>
      <c r="J180" s="47">
        <f t="shared" si="60"/>
        <v>2.0999999999999996</v>
      </c>
      <c r="K180" s="50">
        <f t="shared" si="60"/>
        <v>0</v>
      </c>
      <c r="M180" s="2" t="b">
        <f t="shared" si="43"/>
        <v>1</v>
      </c>
    </row>
    <row r="181" spans="1:13" ht="15">
      <c r="A181" s="59"/>
      <c r="B181" s="118" t="s">
        <v>50</v>
      </c>
      <c r="C181" s="61"/>
      <c r="D181" s="55">
        <f t="shared" si="27"/>
        <v>0.2</v>
      </c>
      <c r="E181" s="62">
        <v>0.2</v>
      </c>
      <c r="F181" s="61"/>
      <c r="G181" s="61"/>
      <c r="H181" s="63"/>
      <c r="I181" s="62"/>
      <c r="J181" s="61">
        <v>0.2</v>
      </c>
      <c r="K181" s="63"/>
      <c r="M181" s="2" t="b">
        <f t="shared" si="43"/>
        <v>1</v>
      </c>
    </row>
    <row r="182" spans="1:13" ht="15">
      <c r="A182" s="84"/>
      <c r="B182" s="125" t="s">
        <v>55</v>
      </c>
      <c r="C182" s="88"/>
      <c r="D182" s="101">
        <f t="shared" si="27"/>
        <v>0.7</v>
      </c>
      <c r="E182" s="87">
        <v>0.7</v>
      </c>
      <c r="F182" s="88"/>
      <c r="G182" s="88"/>
      <c r="H182" s="89"/>
      <c r="I182" s="87"/>
      <c r="J182" s="88">
        <v>0.7</v>
      </c>
      <c r="K182" s="89"/>
      <c r="M182" s="2" t="b">
        <f t="shared" si="43"/>
        <v>1</v>
      </c>
    </row>
    <row r="183" spans="1:13" ht="15">
      <c r="A183" s="59"/>
      <c r="B183" s="118" t="s">
        <v>53</v>
      </c>
      <c r="C183" s="61"/>
      <c r="D183" s="55">
        <f>SUM(E183:H183)</f>
        <v>1.2</v>
      </c>
      <c r="E183" s="62">
        <v>1.2</v>
      </c>
      <c r="F183" s="61"/>
      <c r="G183" s="61"/>
      <c r="H183" s="63"/>
      <c r="I183" s="62"/>
      <c r="J183" s="61">
        <v>1.2</v>
      </c>
      <c r="K183" s="63"/>
      <c r="M183" s="2" t="b">
        <f t="shared" si="43"/>
        <v>1</v>
      </c>
    </row>
    <row r="184" spans="1:13" s="2" customFormat="1" ht="15">
      <c r="A184" s="41">
        <v>32</v>
      </c>
      <c r="B184" s="119" t="s">
        <v>85</v>
      </c>
      <c r="C184" s="47">
        <f>SUM(C185:C187)</f>
        <v>0</v>
      </c>
      <c r="D184" s="80">
        <f>SUM(D185:D187)</f>
        <v>11</v>
      </c>
      <c r="E184" s="49">
        <f aca="true" t="shared" si="61" ref="E184:K184">SUM(E185:E187)</f>
        <v>11</v>
      </c>
      <c r="F184" s="47">
        <f t="shared" si="61"/>
        <v>0</v>
      </c>
      <c r="G184" s="47">
        <f t="shared" si="61"/>
        <v>0</v>
      </c>
      <c r="H184" s="50">
        <f t="shared" si="61"/>
        <v>0</v>
      </c>
      <c r="I184" s="49">
        <f t="shared" si="61"/>
        <v>0</v>
      </c>
      <c r="J184" s="47">
        <f t="shared" si="61"/>
        <v>11</v>
      </c>
      <c r="K184" s="50">
        <f t="shared" si="61"/>
        <v>0</v>
      </c>
      <c r="M184" s="2" t="b">
        <f t="shared" si="43"/>
        <v>1</v>
      </c>
    </row>
    <row r="185" spans="1:13" ht="15">
      <c r="A185" s="84"/>
      <c r="B185" s="125" t="s">
        <v>53</v>
      </c>
      <c r="C185" s="88"/>
      <c r="D185" s="101">
        <f>SUM(E185:H185)</f>
        <v>2</v>
      </c>
      <c r="E185" s="87">
        <v>2</v>
      </c>
      <c r="F185" s="88"/>
      <c r="G185" s="88"/>
      <c r="H185" s="89"/>
      <c r="I185" s="87"/>
      <c r="J185" s="88">
        <v>2</v>
      </c>
      <c r="K185" s="89"/>
      <c r="M185" s="2" t="b">
        <f t="shared" si="43"/>
        <v>1</v>
      </c>
    </row>
    <row r="186" spans="1:13" ht="15">
      <c r="A186" s="91"/>
      <c r="B186" s="123" t="s">
        <v>55</v>
      </c>
      <c r="C186" s="93"/>
      <c r="D186" s="94">
        <f t="shared" si="27"/>
        <v>6</v>
      </c>
      <c r="E186" s="95">
        <v>6</v>
      </c>
      <c r="F186" s="93"/>
      <c r="G186" s="93"/>
      <c r="H186" s="96"/>
      <c r="I186" s="95"/>
      <c r="J186" s="93">
        <v>6</v>
      </c>
      <c r="K186" s="96"/>
      <c r="M186" s="2" t="b">
        <f t="shared" si="43"/>
        <v>1</v>
      </c>
    </row>
    <row r="187" spans="1:13" ht="15">
      <c r="A187" s="65"/>
      <c r="B187" s="120" t="s">
        <v>56</v>
      </c>
      <c r="C187" s="67"/>
      <c r="D187" s="68">
        <f t="shared" si="27"/>
        <v>3</v>
      </c>
      <c r="E187" s="69">
        <v>3</v>
      </c>
      <c r="F187" s="67"/>
      <c r="G187" s="67"/>
      <c r="H187" s="70"/>
      <c r="I187" s="69"/>
      <c r="J187" s="67">
        <v>3</v>
      </c>
      <c r="K187" s="70"/>
      <c r="M187" s="2" t="b">
        <f t="shared" si="43"/>
        <v>1</v>
      </c>
    </row>
    <row r="188" spans="1:13" s="2" customFormat="1" ht="15">
      <c r="A188" s="41">
        <v>33</v>
      </c>
      <c r="B188" s="119" t="s">
        <v>27</v>
      </c>
      <c r="C188" s="47">
        <f>SUM(C189:C190)</f>
        <v>0</v>
      </c>
      <c r="D188" s="80">
        <f t="shared" si="27"/>
        <v>4.7</v>
      </c>
      <c r="E188" s="49">
        <f aca="true" t="shared" si="62" ref="E188:K188">SUM(E189:E190)</f>
        <v>4.7</v>
      </c>
      <c r="F188" s="47">
        <f t="shared" si="62"/>
        <v>0</v>
      </c>
      <c r="G188" s="47">
        <f t="shared" si="62"/>
        <v>0</v>
      </c>
      <c r="H188" s="50">
        <f t="shared" si="62"/>
        <v>0</v>
      </c>
      <c r="I188" s="49">
        <f t="shared" si="62"/>
        <v>0</v>
      </c>
      <c r="J188" s="47">
        <f t="shared" si="62"/>
        <v>1.7</v>
      </c>
      <c r="K188" s="50">
        <f t="shared" si="62"/>
        <v>3</v>
      </c>
      <c r="M188" s="2" t="b">
        <f t="shared" si="43"/>
        <v>1</v>
      </c>
    </row>
    <row r="189" spans="1:13" ht="15">
      <c r="A189" s="59"/>
      <c r="B189" s="60" t="s">
        <v>55</v>
      </c>
      <c r="C189" s="61"/>
      <c r="D189" s="55">
        <f t="shared" si="27"/>
        <v>0.2</v>
      </c>
      <c r="E189" s="62">
        <v>0.2</v>
      </c>
      <c r="F189" s="61"/>
      <c r="G189" s="61"/>
      <c r="H189" s="63"/>
      <c r="I189" s="62"/>
      <c r="J189" s="61">
        <v>0.2</v>
      </c>
      <c r="K189" s="63"/>
      <c r="M189" s="2" t="b">
        <f t="shared" si="43"/>
        <v>1</v>
      </c>
    </row>
    <row r="190" spans="1:13" ht="15">
      <c r="A190" s="59"/>
      <c r="B190" s="60" t="s">
        <v>53</v>
      </c>
      <c r="C190" s="61"/>
      <c r="D190" s="55">
        <f t="shared" si="27"/>
        <v>4.5</v>
      </c>
      <c r="E190" s="62">
        <v>4.5</v>
      </c>
      <c r="F190" s="61"/>
      <c r="G190" s="61"/>
      <c r="H190" s="63"/>
      <c r="I190" s="62"/>
      <c r="J190" s="61">
        <v>1.5</v>
      </c>
      <c r="K190" s="63">
        <v>3</v>
      </c>
      <c r="M190" s="2" t="b">
        <f t="shared" si="43"/>
        <v>1</v>
      </c>
    </row>
    <row r="191" spans="1:13" s="2" customFormat="1" ht="15">
      <c r="A191" s="41">
        <v>34</v>
      </c>
      <c r="B191" s="119" t="s">
        <v>28</v>
      </c>
      <c r="C191" s="47">
        <f>SUM(C192:C196)</f>
        <v>0</v>
      </c>
      <c r="D191" s="80">
        <f t="shared" si="27"/>
        <v>174.1</v>
      </c>
      <c r="E191" s="49">
        <f aca="true" t="shared" si="63" ref="E191:K191">SUM(E192:E196)</f>
        <v>174.1</v>
      </c>
      <c r="F191" s="47">
        <f t="shared" si="63"/>
        <v>0</v>
      </c>
      <c r="G191" s="47">
        <f t="shared" si="63"/>
        <v>0</v>
      </c>
      <c r="H191" s="50">
        <f t="shared" si="63"/>
        <v>0</v>
      </c>
      <c r="I191" s="49">
        <f t="shared" si="63"/>
        <v>0</v>
      </c>
      <c r="J191" s="47">
        <f t="shared" si="63"/>
        <v>174.1</v>
      </c>
      <c r="K191" s="50">
        <f t="shared" si="63"/>
        <v>0</v>
      </c>
      <c r="M191" s="2" t="b">
        <f t="shared" si="43"/>
        <v>1</v>
      </c>
    </row>
    <row r="192" spans="1:13" ht="15">
      <c r="A192" s="59"/>
      <c r="B192" s="60" t="s">
        <v>50</v>
      </c>
      <c r="C192" s="61"/>
      <c r="D192" s="55">
        <f t="shared" si="27"/>
        <v>6</v>
      </c>
      <c r="E192" s="62">
        <v>6</v>
      </c>
      <c r="F192" s="61"/>
      <c r="G192" s="61"/>
      <c r="H192" s="63"/>
      <c r="I192" s="62"/>
      <c r="J192" s="61">
        <v>6</v>
      </c>
      <c r="K192" s="63"/>
      <c r="M192" s="2" t="b">
        <f t="shared" si="43"/>
        <v>1</v>
      </c>
    </row>
    <row r="193" spans="1:13" ht="15">
      <c r="A193" s="59"/>
      <c r="B193" s="60" t="s">
        <v>51</v>
      </c>
      <c r="C193" s="61"/>
      <c r="D193" s="55">
        <f t="shared" si="27"/>
        <v>8</v>
      </c>
      <c r="E193" s="62">
        <v>8</v>
      </c>
      <c r="F193" s="61"/>
      <c r="G193" s="61"/>
      <c r="H193" s="63"/>
      <c r="I193" s="62"/>
      <c r="J193" s="61">
        <v>8</v>
      </c>
      <c r="K193" s="63"/>
      <c r="M193" s="2" t="b">
        <f t="shared" si="43"/>
        <v>1</v>
      </c>
    </row>
    <row r="194" spans="1:13" ht="15">
      <c r="A194" s="59"/>
      <c r="B194" s="60" t="s">
        <v>52</v>
      </c>
      <c r="C194" s="61"/>
      <c r="D194" s="55">
        <f t="shared" si="27"/>
        <v>10</v>
      </c>
      <c r="E194" s="62">
        <v>10</v>
      </c>
      <c r="F194" s="61"/>
      <c r="G194" s="61"/>
      <c r="H194" s="63"/>
      <c r="I194" s="62"/>
      <c r="J194" s="61">
        <v>10</v>
      </c>
      <c r="K194" s="63"/>
      <c r="M194" s="2" t="b">
        <f t="shared" si="43"/>
        <v>1</v>
      </c>
    </row>
    <row r="195" spans="1:13" ht="15">
      <c r="A195" s="59"/>
      <c r="B195" s="60" t="s">
        <v>53</v>
      </c>
      <c r="C195" s="61"/>
      <c r="D195" s="55">
        <f t="shared" si="27"/>
        <v>143.1</v>
      </c>
      <c r="E195" s="62">
        <v>143.1</v>
      </c>
      <c r="F195" s="61"/>
      <c r="G195" s="61"/>
      <c r="H195" s="63"/>
      <c r="I195" s="62"/>
      <c r="J195" s="61">
        <v>143.1</v>
      </c>
      <c r="K195" s="63"/>
      <c r="M195" s="2" t="b">
        <f t="shared" si="43"/>
        <v>1</v>
      </c>
    </row>
    <row r="196" spans="1:13" ht="15">
      <c r="A196" s="65"/>
      <c r="B196" s="120" t="s">
        <v>56</v>
      </c>
      <c r="C196" s="67"/>
      <c r="D196" s="68">
        <f t="shared" si="27"/>
        <v>7</v>
      </c>
      <c r="E196" s="69">
        <v>7</v>
      </c>
      <c r="F196" s="67"/>
      <c r="G196" s="67"/>
      <c r="H196" s="70"/>
      <c r="I196" s="69"/>
      <c r="J196" s="67">
        <v>7</v>
      </c>
      <c r="K196" s="70"/>
      <c r="M196" s="2" t="b">
        <f t="shared" si="43"/>
        <v>1</v>
      </c>
    </row>
    <row r="197" spans="1:13" ht="15">
      <c r="A197" s="41">
        <v>35</v>
      </c>
      <c r="B197" s="119" t="s">
        <v>101</v>
      </c>
      <c r="C197" s="42">
        <f>SUM(C198)</f>
        <v>0</v>
      </c>
      <c r="D197" s="43">
        <f t="shared" si="27"/>
        <v>0.6</v>
      </c>
      <c r="E197" s="44">
        <f aca="true" t="shared" si="64" ref="E197:K197">SUM(E198)</f>
        <v>0.6</v>
      </c>
      <c r="F197" s="42">
        <f t="shared" si="64"/>
        <v>0</v>
      </c>
      <c r="G197" s="42">
        <f t="shared" si="64"/>
        <v>0</v>
      </c>
      <c r="H197" s="45">
        <f t="shared" si="64"/>
        <v>0</v>
      </c>
      <c r="I197" s="44">
        <f t="shared" si="64"/>
        <v>0</v>
      </c>
      <c r="J197" s="42">
        <f t="shared" si="64"/>
        <v>0.6</v>
      </c>
      <c r="K197" s="45">
        <f t="shared" si="64"/>
        <v>0</v>
      </c>
      <c r="M197" s="2" t="b">
        <f t="shared" si="43"/>
        <v>1</v>
      </c>
    </row>
    <row r="198" spans="1:13" ht="15">
      <c r="A198" s="65"/>
      <c r="B198" s="120" t="s">
        <v>53</v>
      </c>
      <c r="C198" s="67"/>
      <c r="D198" s="68">
        <f t="shared" si="27"/>
        <v>0.6</v>
      </c>
      <c r="E198" s="69">
        <v>0.6</v>
      </c>
      <c r="F198" s="67"/>
      <c r="G198" s="67"/>
      <c r="H198" s="70"/>
      <c r="I198" s="69"/>
      <c r="J198" s="67">
        <v>0.6</v>
      </c>
      <c r="K198" s="70"/>
      <c r="M198" s="2" t="b">
        <f t="shared" si="43"/>
        <v>1</v>
      </c>
    </row>
    <row r="199" spans="1:13" s="2" customFormat="1" ht="15">
      <c r="A199" s="41">
        <v>36</v>
      </c>
      <c r="B199" s="119" t="s">
        <v>29</v>
      </c>
      <c r="C199" s="47">
        <f aca="true" t="shared" si="65" ref="C199:K199">SUM(C200:C202)</f>
        <v>0</v>
      </c>
      <c r="D199" s="80">
        <f t="shared" si="65"/>
        <v>29.2</v>
      </c>
      <c r="E199" s="49">
        <f t="shared" si="65"/>
        <v>26.2</v>
      </c>
      <c r="F199" s="47">
        <f t="shared" si="65"/>
        <v>0</v>
      </c>
      <c r="G199" s="47">
        <f t="shared" si="65"/>
        <v>0</v>
      </c>
      <c r="H199" s="50">
        <f t="shared" si="65"/>
        <v>3</v>
      </c>
      <c r="I199" s="49">
        <f t="shared" si="65"/>
        <v>0</v>
      </c>
      <c r="J199" s="47">
        <f t="shared" si="65"/>
        <v>29.2</v>
      </c>
      <c r="K199" s="50">
        <f t="shared" si="65"/>
        <v>0</v>
      </c>
      <c r="M199" s="2" t="b">
        <f t="shared" si="43"/>
        <v>1</v>
      </c>
    </row>
    <row r="200" spans="1:13" ht="15">
      <c r="A200" s="52"/>
      <c r="B200" s="121" t="s">
        <v>51</v>
      </c>
      <c r="C200" s="54"/>
      <c r="D200" s="86">
        <f>SUM(E200:H200)</f>
        <v>17</v>
      </c>
      <c r="E200" s="56">
        <v>17</v>
      </c>
      <c r="F200" s="54"/>
      <c r="G200" s="54"/>
      <c r="H200" s="57"/>
      <c r="I200" s="56"/>
      <c r="J200" s="54">
        <v>17</v>
      </c>
      <c r="K200" s="57"/>
      <c r="M200" s="2" t="b">
        <f aca="true" t="shared" si="66" ref="M200:M206">IF((E200+F200+G200+H200)=(I200+J200+K200),TRUE,FALSE)</f>
        <v>1</v>
      </c>
    </row>
    <row r="201" spans="1:13" ht="15">
      <c r="A201" s="84"/>
      <c r="B201" s="125" t="s">
        <v>52</v>
      </c>
      <c r="C201" s="88"/>
      <c r="D201" s="86">
        <f>SUM(E201:H201)</f>
        <v>7</v>
      </c>
      <c r="E201" s="87">
        <v>7</v>
      </c>
      <c r="F201" s="88"/>
      <c r="G201" s="88"/>
      <c r="H201" s="89"/>
      <c r="I201" s="87"/>
      <c r="J201" s="88">
        <v>7</v>
      </c>
      <c r="K201" s="89"/>
      <c r="M201" s="2" t="b">
        <f t="shared" si="66"/>
        <v>1</v>
      </c>
    </row>
    <row r="202" spans="1:14" ht="15">
      <c r="A202" s="65"/>
      <c r="B202" s="66" t="s">
        <v>53</v>
      </c>
      <c r="C202" s="67"/>
      <c r="D202" s="68">
        <f>SUM(E202:H202)</f>
        <v>5.2</v>
      </c>
      <c r="E202" s="69">
        <v>2.2</v>
      </c>
      <c r="F202" s="67"/>
      <c r="G202" s="67"/>
      <c r="H202" s="70">
        <v>3</v>
      </c>
      <c r="I202" s="69"/>
      <c r="J202" s="67">
        <v>5.2</v>
      </c>
      <c r="K202" s="70"/>
      <c r="M202" s="2" t="b">
        <f t="shared" si="66"/>
        <v>1</v>
      </c>
      <c r="N202" s="134"/>
    </row>
    <row r="203" spans="1:13" s="2" customFormat="1" ht="15">
      <c r="A203" s="41">
        <v>37</v>
      </c>
      <c r="B203" s="119" t="s">
        <v>30</v>
      </c>
      <c r="C203" s="47">
        <f>SUM(C204:C206)</f>
        <v>0</v>
      </c>
      <c r="D203" s="80">
        <f t="shared" si="27"/>
        <v>91</v>
      </c>
      <c r="E203" s="49">
        <f aca="true" t="shared" si="67" ref="E203:K203">SUM(E204:E206)</f>
        <v>91</v>
      </c>
      <c r="F203" s="47">
        <f t="shared" si="67"/>
        <v>0</v>
      </c>
      <c r="G203" s="47">
        <f t="shared" si="67"/>
        <v>0</v>
      </c>
      <c r="H203" s="50">
        <f t="shared" si="67"/>
        <v>0</v>
      </c>
      <c r="I203" s="49">
        <f t="shared" si="67"/>
        <v>0</v>
      </c>
      <c r="J203" s="47">
        <f t="shared" si="67"/>
        <v>91</v>
      </c>
      <c r="K203" s="50">
        <f t="shared" si="67"/>
        <v>0</v>
      </c>
      <c r="M203" s="2" t="b">
        <f t="shared" si="66"/>
        <v>1</v>
      </c>
    </row>
    <row r="204" spans="1:13" s="2" customFormat="1" ht="15">
      <c r="A204" s="126"/>
      <c r="B204" s="121" t="s">
        <v>51</v>
      </c>
      <c r="C204" s="102"/>
      <c r="D204" s="86">
        <f>SUM(E204:H204)</f>
        <v>20</v>
      </c>
      <c r="E204" s="56">
        <v>20</v>
      </c>
      <c r="F204" s="54"/>
      <c r="G204" s="54"/>
      <c r="H204" s="57"/>
      <c r="I204" s="56"/>
      <c r="J204" s="54">
        <v>20</v>
      </c>
      <c r="K204" s="57"/>
      <c r="M204" s="2" t="b">
        <f t="shared" si="66"/>
        <v>1</v>
      </c>
    </row>
    <row r="205" spans="1:13" ht="15">
      <c r="A205" s="127"/>
      <c r="B205" s="60" t="s">
        <v>52</v>
      </c>
      <c r="C205" s="61"/>
      <c r="D205" s="55">
        <f t="shared" si="27"/>
        <v>70</v>
      </c>
      <c r="E205" s="62">
        <v>70</v>
      </c>
      <c r="F205" s="61"/>
      <c r="G205" s="61"/>
      <c r="H205" s="63"/>
      <c r="I205" s="62"/>
      <c r="J205" s="61">
        <v>70</v>
      </c>
      <c r="K205" s="63"/>
      <c r="M205" s="2" t="b">
        <f t="shared" si="66"/>
        <v>1</v>
      </c>
    </row>
    <row r="206" spans="1:13" ht="15.75" thickBot="1">
      <c r="A206" s="91"/>
      <c r="B206" s="98" t="s">
        <v>55</v>
      </c>
      <c r="C206" s="93"/>
      <c r="D206" s="96">
        <f t="shared" si="27"/>
        <v>1</v>
      </c>
      <c r="E206" s="87">
        <v>1</v>
      </c>
      <c r="F206" s="88"/>
      <c r="G206" s="88"/>
      <c r="H206" s="89"/>
      <c r="I206" s="87"/>
      <c r="J206" s="88">
        <v>1</v>
      </c>
      <c r="K206" s="89"/>
      <c r="M206" s="2" t="b">
        <f t="shared" si="66"/>
        <v>1</v>
      </c>
    </row>
    <row r="207" spans="1:16" s="2" customFormat="1" ht="15.75" thickBot="1">
      <c r="A207" s="221" t="s">
        <v>74</v>
      </c>
      <c r="B207" s="222"/>
      <c r="C207" s="161">
        <f>C71+C77+C81+C85+C90+C95+C102+C104+C111+C115+C120+C127+C134+C136+C139+C143+C146+C148+C151+C154+C156+C167+C170+C173+C176+C178+C180+C184+C188+C191+C199+C203+C83+C93+C163+C165+C197</f>
        <v>214.1</v>
      </c>
      <c r="D207" s="164">
        <f aca="true" t="shared" si="68" ref="D207:K207">D71+D77+D81+D85+D90+D95+D102+D104+D111+D115+D120+D127+D134+D136+D139+D143+D146+D148+D151+D154+D156+D167+D170+D173+D176+D178+D180+D184+D188+D191+D199+D203+D83+D93+D163+D165+D197</f>
        <v>58879.999999999985</v>
      </c>
      <c r="E207" s="162">
        <f t="shared" si="68"/>
        <v>44188.999999999985</v>
      </c>
      <c r="F207" s="163">
        <f t="shared" si="68"/>
        <v>13590</v>
      </c>
      <c r="G207" s="163">
        <f t="shared" si="68"/>
        <v>3</v>
      </c>
      <c r="H207" s="164">
        <f t="shared" si="68"/>
        <v>1098</v>
      </c>
      <c r="I207" s="162">
        <f t="shared" si="68"/>
        <v>4.6</v>
      </c>
      <c r="J207" s="163">
        <f t="shared" si="68"/>
        <v>56034.79999999998</v>
      </c>
      <c r="K207" s="164">
        <f t="shared" si="68"/>
        <v>2840.6</v>
      </c>
      <c r="M207" s="2" t="b">
        <f aca="true" t="shared" si="69" ref="M207:M253">IF((E207+F207+G207+H207)=(I207+J207+K207),TRUE,FALSE)</f>
        <v>1</v>
      </c>
      <c r="P207" s="31"/>
    </row>
    <row r="208" spans="1:13" ht="15">
      <c r="A208" s="156"/>
      <c r="B208" s="157" t="s">
        <v>50</v>
      </c>
      <c r="C208" s="158">
        <f aca="true" t="shared" si="70" ref="C208:K208">C72+C86+C96+C105+C121+C128+C140+C157+C181+C192</f>
        <v>3.5</v>
      </c>
      <c r="D208" s="145">
        <f t="shared" si="70"/>
        <v>1471.7</v>
      </c>
      <c r="E208" s="159">
        <f t="shared" si="70"/>
        <v>1471.7</v>
      </c>
      <c r="F208" s="160">
        <f t="shared" si="70"/>
        <v>0</v>
      </c>
      <c r="G208" s="160">
        <f t="shared" si="70"/>
        <v>0</v>
      </c>
      <c r="H208" s="145">
        <f t="shared" si="70"/>
        <v>0</v>
      </c>
      <c r="I208" s="159">
        <f t="shared" si="70"/>
        <v>3.5</v>
      </c>
      <c r="J208" s="160">
        <f t="shared" si="70"/>
        <v>1461.2</v>
      </c>
      <c r="K208" s="145">
        <f t="shared" si="70"/>
        <v>7</v>
      </c>
      <c r="M208" s="2" t="b">
        <f t="shared" si="69"/>
        <v>1</v>
      </c>
    </row>
    <row r="209" spans="1:13" ht="15">
      <c r="A209" s="21"/>
      <c r="B209" s="128" t="s">
        <v>51</v>
      </c>
      <c r="C209" s="129">
        <f aca="true" t="shared" si="71" ref="C209:K209">C73+C87+C98+C106+C122+C129+C135+C159+C193+C200+C204+C103+C91+C116+C168+C171+C84+C141</f>
        <v>50.5</v>
      </c>
      <c r="D209" s="130">
        <f t="shared" si="71"/>
        <v>9668.5</v>
      </c>
      <c r="E209" s="104">
        <f t="shared" si="71"/>
        <v>4248.5</v>
      </c>
      <c r="F209" s="108">
        <f t="shared" si="71"/>
        <v>5320</v>
      </c>
      <c r="G209" s="108">
        <f t="shared" si="71"/>
        <v>0</v>
      </c>
      <c r="H209" s="109">
        <f t="shared" si="71"/>
        <v>100</v>
      </c>
      <c r="I209" s="107">
        <f t="shared" si="71"/>
        <v>0</v>
      </c>
      <c r="J209" s="108">
        <f t="shared" si="71"/>
        <v>9668.5</v>
      </c>
      <c r="K209" s="109">
        <f t="shared" si="71"/>
        <v>0</v>
      </c>
      <c r="M209" s="2" t="b">
        <f t="shared" si="69"/>
        <v>1</v>
      </c>
    </row>
    <row r="210" spans="1:13" ht="15">
      <c r="A210" s="21"/>
      <c r="B210" s="128" t="s">
        <v>52</v>
      </c>
      <c r="C210" s="129">
        <f>C92+C97+C107+C117+C123+C130+C158+C205+C112+C194+C201+C78</f>
        <v>0</v>
      </c>
      <c r="D210" s="109">
        <f aca="true" t="shared" si="72" ref="D210:K210">D92+D97+D107+D117+D123+D130+D158+D205+D112+D194+D201+D78</f>
        <v>14525.3</v>
      </c>
      <c r="E210" s="104">
        <f t="shared" si="72"/>
        <v>10355.3</v>
      </c>
      <c r="F210" s="108">
        <f t="shared" si="72"/>
        <v>4170</v>
      </c>
      <c r="G210" s="108">
        <f t="shared" si="72"/>
        <v>0</v>
      </c>
      <c r="H210" s="109">
        <f t="shared" si="72"/>
        <v>0</v>
      </c>
      <c r="I210" s="107">
        <f t="shared" si="72"/>
        <v>0</v>
      </c>
      <c r="J210" s="108">
        <f t="shared" si="72"/>
        <v>12675.3</v>
      </c>
      <c r="K210" s="109">
        <f t="shared" si="72"/>
        <v>1850</v>
      </c>
      <c r="M210" s="2" t="b">
        <f t="shared" si="69"/>
        <v>1</v>
      </c>
    </row>
    <row r="211" spans="1:13" ht="15">
      <c r="A211" s="21"/>
      <c r="B211" s="128" t="s">
        <v>53</v>
      </c>
      <c r="C211" s="107">
        <f>C74+C79+C88+C99+C108+C113+C124+C131+C137+C142+C147+C152+C155+C160+C174+C190+C195+C202+C183+C145+C150+C169+C185+C198</f>
        <v>0</v>
      </c>
      <c r="D211" s="109">
        <f aca="true" t="shared" si="73" ref="D211:K211">D74+D79+D88+D99+D108+D113+D124+D131+D137+D142+D147+D152+D155+D160+D174+D190+D195+D202+D183+D145+D150+D169+D185+D198</f>
        <v>10921.600000000002</v>
      </c>
      <c r="E211" s="107">
        <f t="shared" si="73"/>
        <v>9922.600000000002</v>
      </c>
      <c r="F211" s="108">
        <f t="shared" si="73"/>
        <v>0</v>
      </c>
      <c r="G211" s="108">
        <f t="shared" si="73"/>
        <v>1</v>
      </c>
      <c r="H211" s="109">
        <f t="shared" si="73"/>
        <v>998</v>
      </c>
      <c r="I211" s="107">
        <f t="shared" si="73"/>
        <v>0</v>
      </c>
      <c r="J211" s="108">
        <f t="shared" si="73"/>
        <v>10238.000000000002</v>
      </c>
      <c r="K211" s="109">
        <f t="shared" si="73"/>
        <v>683.6</v>
      </c>
      <c r="M211" s="2" t="b">
        <f t="shared" si="69"/>
        <v>1</v>
      </c>
    </row>
    <row r="212" spans="1:13" ht="15">
      <c r="A212" s="21"/>
      <c r="B212" s="128" t="s">
        <v>55</v>
      </c>
      <c r="C212" s="107">
        <f>C75+C80+C89+C100+C109+C118+C125+C132+C153+C161+C172+C175+C186+C144+C177+C179+C182+C94+C149+C164+C166+C189+C206</f>
        <v>160.1</v>
      </c>
      <c r="D212" s="150">
        <f aca="true" t="shared" si="74" ref="D212:K212">D75+D80+D89+D100+D109+D118+D125+D132+D153+D161+D172+D175+D186+D144+D177+D179+D182+D94+D149+D164+D166+D189+D206</f>
        <v>2585.399999999999</v>
      </c>
      <c r="E212" s="107">
        <f t="shared" si="74"/>
        <v>2583.399999999999</v>
      </c>
      <c r="F212" s="108">
        <f t="shared" si="74"/>
        <v>0</v>
      </c>
      <c r="G212" s="108">
        <f t="shared" si="74"/>
        <v>2</v>
      </c>
      <c r="H212" s="109">
        <f t="shared" si="74"/>
        <v>0</v>
      </c>
      <c r="I212" s="107">
        <f t="shared" si="74"/>
        <v>1.1</v>
      </c>
      <c r="J212" s="108">
        <f t="shared" si="74"/>
        <v>2284.299999999999</v>
      </c>
      <c r="K212" s="109">
        <f t="shared" si="74"/>
        <v>300</v>
      </c>
      <c r="M212" s="2" t="b">
        <f t="shared" si="69"/>
        <v>1</v>
      </c>
    </row>
    <row r="213" spans="1:13" ht="15.75" thickBot="1">
      <c r="A213" s="22"/>
      <c r="B213" s="128" t="s">
        <v>56</v>
      </c>
      <c r="C213" s="131">
        <f aca="true" t="shared" si="75" ref="C213:K213">C196+C187+C162+C138+C133+C126+C119+C114+C110+C101+C82+C76</f>
        <v>0</v>
      </c>
      <c r="D213" s="132">
        <f t="shared" si="75"/>
        <v>19707.5</v>
      </c>
      <c r="E213" s="133">
        <f t="shared" si="75"/>
        <v>15607.5</v>
      </c>
      <c r="F213" s="113">
        <f t="shared" si="75"/>
        <v>4100</v>
      </c>
      <c r="G213" s="113">
        <f t="shared" si="75"/>
        <v>0</v>
      </c>
      <c r="H213" s="114">
        <f t="shared" si="75"/>
        <v>0</v>
      </c>
      <c r="I213" s="112">
        <f t="shared" si="75"/>
        <v>0</v>
      </c>
      <c r="J213" s="113">
        <f t="shared" si="75"/>
        <v>19707.5</v>
      </c>
      <c r="K213" s="114">
        <f t="shared" si="75"/>
        <v>0</v>
      </c>
      <c r="M213" s="2" t="b">
        <f>IF((E213+F213+G213+H213)=(I213+J213+K213),TRUE,FALSE)</f>
        <v>1</v>
      </c>
    </row>
    <row r="214" spans="1:13" ht="15">
      <c r="A214" s="223" t="s">
        <v>31</v>
      </c>
      <c r="B214" s="224"/>
      <c r="C214" s="224"/>
      <c r="D214" s="225"/>
      <c r="E214" s="224"/>
      <c r="F214" s="224"/>
      <c r="G214" s="224"/>
      <c r="H214" s="224"/>
      <c r="I214" s="224"/>
      <c r="J214" s="224"/>
      <c r="K214" s="226"/>
      <c r="M214" s="2" t="b">
        <f t="shared" si="69"/>
        <v>1</v>
      </c>
    </row>
    <row r="215" spans="1:13" ht="15">
      <c r="A215" s="135" t="s">
        <v>54</v>
      </c>
      <c r="B215" s="46" t="s">
        <v>68</v>
      </c>
      <c r="C215" s="47">
        <f>SUM(C216)</f>
        <v>0</v>
      </c>
      <c r="D215" s="80">
        <f aca="true" t="shared" si="76" ref="D215:D253">SUM(E215:H215)</f>
        <v>0.05</v>
      </c>
      <c r="E215" s="49">
        <f aca="true" t="shared" si="77" ref="E215:K215">SUM(E216)</f>
        <v>0.05</v>
      </c>
      <c r="F215" s="47">
        <f t="shared" si="77"/>
        <v>0</v>
      </c>
      <c r="G215" s="47">
        <f t="shared" si="77"/>
        <v>0</v>
      </c>
      <c r="H215" s="50">
        <f t="shared" si="77"/>
        <v>0</v>
      </c>
      <c r="I215" s="49">
        <f t="shared" si="77"/>
        <v>0</v>
      </c>
      <c r="J215" s="47">
        <f t="shared" si="77"/>
        <v>0.05</v>
      </c>
      <c r="K215" s="50">
        <f t="shared" si="77"/>
        <v>0</v>
      </c>
      <c r="M215" s="2" t="b">
        <f t="shared" si="69"/>
        <v>1</v>
      </c>
    </row>
    <row r="216" spans="1:13" ht="15">
      <c r="A216" s="136"/>
      <c r="B216" s="66" t="s">
        <v>55</v>
      </c>
      <c r="C216" s="99"/>
      <c r="D216" s="68">
        <f>SUM(E216:H216)</f>
        <v>0.05</v>
      </c>
      <c r="E216" s="69">
        <v>0.05</v>
      </c>
      <c r="F216" s="67"/>
      <c r="G216" s="67"/>
      <c r="H216" s="70"/>
      <c r="I216" s="69"/>
      <c r="J216" s="67">
        <v>0.05</v>
      </c>
      <c r="K216" s="70"/>
      <c r="M216" s="2" t="b">
        <f t="shared" si="69"/>
        <v>1</v>
      </c>
    </row>
    <row r="217" spans="1:13" ht="15">
      <c r="A217" s="135" t="s">
        <v>57</v>
      </c>
      <c r="B217" s="46" t="s">
        <v>69</v>
      </c>
      <c r="C217" s="47">
        <f>SUM(C218:C218)</f>
        <v>0</v>
      </c>
      <c r="D217" s="80">
        <f t="shared" si="76"/>
        <v>4</v>
      </c>
      <c r="E217" s="137">
        <f aca="true" t="shared" si="78" ref="E217:K217">SUM(E218:E218)</f>
        <v>4</v>
      </c>
      <c r="F217" s="80">
        <f t="shared" si="78"/>
        <v>0</v>
      </c>
      <c r="G217" s="80">
        <f t="shared" si="78"/>
        <v>0</v>
      </c>
      <c r="H217" s="50">
        <f t="shared" si="78"/>
        <v>0</v>
      </c>
      <c r="I217" s="137">
        <f t="shared" si="78"/>
        <v>0</v>
      </c>
      <c r="J217" s="80">
        <f t="shared" si="78"/>
        <v>4</v>
      </c>
      <c r="K217" s="50">
        <f t="shared" si="78"/>
        <v>0</v>
      </c>
      <c r="M217" s="2" t="b">
        <f t="shared" si="69"/>
        <v>1</v>
      </c>
    </row>
    <row r="218" spans="1:13" ht="15">
      <c r="A218" s="151"/>
      <c r="B218" s="85" t="s">
        <v>53</v>
      </c>
      <c r="C218" s="88"/>
      <c r="D218" s="101">
        <f>SUM(E218:H218)</f>
        <v>4</v>
      </c>
      <c r="E218" s="138">
        <v>4</v>
      </c>
      <c r="F218" s="101"/>
      <c r="G218" s="101"/>
      <c r="H218" s="89"/>
      <c r="I218" s="138"/>
      <c r="J218" s="101">
        <v>4</v>
      </c>
      <c r="K218" s="89"/>
      <c r="M218" s="2" t="b">
        <f t="shared" si="69"/>
        <v>1</v>
      </c>
    </row>
    <row r="219" spans="1:13" ht="15">
      <c r="A219" s="135" t="s">
        <v>58</v>
      </c>
      <c r="B219" s="46" t="s">
        <v>95</v>
      </c>
      <c r="C219" s="42"/>
      <c r="D219" s="80">
        <f t="shared" si="76"/>
        <v>1</v>
      </c>
      <c r="E219" s="137">
        <f>SUM(E220)</f>
        <v>1</v>
      </c>
      <c r="F219" s="80">
        <f aca="true" t="shared" si="79" ref="F219:K219">SUM(F220)</f>
        <v>0</v>
      </c>
      <c r="G219" s="80">
        <f t="shared" si="79"/>
        <v>0</v>
      </c>
      <c r="H219" s="50">
        <f t="shared" si="79"/>
        <v>0</v>
      </c>
      <c r="I219" s="137">
        <f t="shared" si="79"/>
        <v>0</v>
      </c>
      <c r="J219" s="80">
        <f t="shared" si="79"/>
        <v>1</v>
      </c>
      <c r="K219" s="50">
        <f t="shared" si="79"/>
        <v>0</v>
      </c>
      <c r="M219" s="2"/>
    </row>
    <row r="220" spans="1:13" ht="15">
      <c r="A220" s="136"/>
      <c r="B220" s="66" t="s">
        <v>55</v>
      </c>
      <c r="C220" s="67"/>
      <c r="D220" s="68">
        <f>SUM(E220:H220)</f>
        <v>1</v>
      </c>
      <c r="E220" s="149">
        <v>1</v>
      </c>
      <c r="F220" s="68"/>
      <c r="G220" s="68"/>
      <c r="H220" s="70"/>
      <c r="I220" s="149"/>
      <c r="J220" s="68">
        <v>1</v>
      </c>
      <c r="K220" s="70"/>
      <c r="M220" s="2"/>
    </row>
    <row r="221" spans="1:13" ht="15">
      <c r="A221" s="135" t="s">
        <v>59</v>
      </c>
      <c r="B221" s="46" t="s">
        <v>83</v>
      </c>
      <c r="C221" s="47">
        <f>SUM(C222)</f>
        <v>0</v>
      </c>
      <c r="D221" s="80">
        <f t="shared" si="76"/>
        <v>0.1</v>
      </c>
      <c r="E221" s="137">
        <f aca="true" t="shared" si="80" ref="E221:K221">SUM(E222)</f>
        <v>0.1</v>
      </c>
      <c r="F221" s="80">
        <f t="shared" si="80"/>
        <v>0</v>
      </c>
      <c r="G221" s="80">
        <f t="shared" si="80"/>
        <v>0</v>
      </c>
      <c r="H221" s="50">
        <f t="shared" si="80"/>
        <v>0</v>
      </c>
      <c r="I221" s="137">
        <f t="shared" si="80"/>
        <v>0</v>
      </c>
      <c r="J221" s="80">
        <f t="shared" si="80"/>
        <v>0.1</v>
      </c>
      <c r="K221" s="50">
        <f t="shared" si="80"/>
        <v>0</v>
      </c>
      <c r="M221" s="2" t="b">
        <f t="shared" si="69"/>
        <v>1</v>
      </c>
    </row>
    <row r="222" spans="1:13" ht="15">
      <c r="A222" s="136"/>
      <c r="B222" s="120" t="s">
        <v>53</v>
      </c>
      <c r="C222" s="99"/>
      <c r="D222" s="68">
        <f t="shared" si="76"/>
        <v>0.1</v>
      </c>
      <c r="E222" s="69">
        <v>0.1</v>
      </c>
      <c r="F222" s="67"/>
      <c r="G222" s="67"/>
      <c r="H222" s="70"/>
      <c r="I222" s="69"/>
      <c r="J222" s="67">
        <v>0.1</v>
      </c>
      <c r="K222" s="70"/>
      <c r="M222" s="2" t="b">
        <f t="shared" si="69"/>
        <v>1</v>
      </c>
    </row>
    <row r="223" spans="1:13" ht="15">
      <c r="A223" s="135" t="s">
        <v>79</v>
      </c>
      <c r="B223" s="46" t="s">
        <v>78</v>
      </c>
      <c r="C223" s="47"/>
      <c r="D223" s="80">
        <f>SUM(D224:D225)</f>
        <v>1.2</v>
      </c>
      <c r="E223" s="137">
        <f aca="true" t="shared" si="81" ref="E223:K223">SUM(E224:E225)</f>
        <v>1.2</v>
      </c>
      <c r="F223" s="80">
        <f t="shared" si="81"/>
        <v>0</v>
      </c>
      <c r="G223" s="80">
        <f t="shared" si="81"/>
        <v>0</v>
      </c>
      <c r="H223" s="50">
        <f t="shared" si="81"/>
        <v>0</v>
      </c>
      <c r="I223" s="137">
        <f t="shared" si="81"/>
        <v>0</v>
      </c>
      <c r="J223" s="80">
        <f t="shared" si="81"/>
        <v>1.2</v>
      </c>
      <c r="K223" s="50">
        <f t="shared" si="81"/>
        <v>0</v>
      </c>
      <c r="M223" s="2" t="b">
        <f t="shared" si="69"/>
        <v>1</v>
      </c>
    </row>
    <row r="224" spans="1:13" ht="15">
      <c r="A224" s="127"/>
      <c r="B224" s="118" t="s">
        <v>53</v>
      </c>
      <c r="C224" s="61"/>
      <c r="D224" s="55">
        <f t="shared" si="76"/>
        <v>1</v>
      </c>
      <c r="E224" s="148">
        <v>1</v>
      </c>
      <c r="F224" s="55"/>
      <c r="G224" s="55"/>
      <c r="H224" s="63"/>
      <c r="I224" s="148"/>
      <c r="J224" s="55">
        <v>1</v>
      </c>
      <c r="K224" s="63"/>
      <c r="M224" s="2" t="b">
        <f t="shared" si="69"/>
        <v>1</v>
      </c>
    </row>
    <row r="225" spans="1:13" ht="15">
      <c r="A225" s="136"/>
      <c r="B225" s="120" t="s">
        <v>55</v>
      </c>
      <c r="C225" s="68"/>
      <c r="D225" s="68">
        <f t="shared" si="76"/>
        <v>0.2</v>
      </c>
      <c r="E225" s="149">
        <v>0.2</v>
      </c>
      <c r="F225" s="68"/>
      <c r="G225" s="68"/>
      <c r="H225" s="70"/>
      <c r="I225" s="149"/>
      <c r="J225" s="68">
        <v>0.2</v>
      </c>
      <c r="K225" s="70"/>
      <c r="M225" s="2" t="b">
        <f t="shared" si="69"/>
        <v>1</v>
      </c>
    </row>
    <row r="226" spans="1:13" ht="15">
      <c r="A226" s="135" t="s">
        <v>80</v>
      </c>
      <c r="B226" s="119" t="s">
        <v>84</v>
      </c>
      <c r="C226" s="80">
        <f>SUM(C227)</f>
        <v>0</v>
      </c>
      <c r="D226" s="80">
        <f t="shared" si="76"/>
        <v>0.1</v>
      </c>
      <c r="E226" s="137">
        <f aca="true" t="shared" si="82" ref="E226:K226">SUM(E227)</f>
        <v>0.1</v>
      </c>
      <c r="F226" s="80">
        <f t="shared" si="82"/>
        <v>0</v>
      </c>
      <c r="G226" s="80">
        <f t="shared" si="82"/>
        <v>0</v>
      </c>
      <c r="H226" s="50">
        <f t="shared" si="82"/>
        <v>0</v>
      </c>
      <c r="I226" s="137">
        <f t="shared" si="82"/>
        <v>0</v>
      </c>
      <c r="J226" s="80">
        <f t="shared" si="82"/>
        <v>0.1</v>
      </c>
      <c r="K226" s="50">
        <f t="shared" si="82"/>
        <v>0</v>
      </c>
      <c r="M226" s="2" t="b">
        <f t="shared" si="69"/>
        <v>1</v>
      </c>
    </row>
    <row r="227" spans="1:13" ht="15">
      <c r="A227" s="136"/>
      <c r="B227" s="120" t="s">
        <v>53</v>
      </c>
      <c r="C227" s="99"/>
      <c r="D227" s="68">
        <f t="shared" si="76"/>
        <v>0.1</v>
      </c>
      <c r="E227" s="69">
        <v>0.1</v>
      </c>
      <c r="F227" s="67"/>
      <c r="G227" s="67"/>
      <c r="H227" s="70"/>
      <c r="I227" s="69"/>
      <c r="J227" s="67">
        <v>0.1</v>
      </c>
      <c r="K227" s="70"/>
      <c r="M227" s="2" t="b">
        <f t="shared" si="69"/>
        <v>1</v>
      </c>
    </row>
    <row r="228" spans="1:13" ht="15">
      <c r="A228" s="135" t="s">
        <v>81</v>
      </c>
      <c r="B228" s="46" t="s">
        <v>77</v>
      </c>
      <c r="C228" s="80">
        <f>SUM(C229:C231)</f>
        <v>0</v>
      </c>
      <c r="D228" s="80">
        <f t="shared" si="76"/>
        <v>1.95</v>
      </c>
      <c r="E228" s="137">
        <f aca="true" t="shared" si="83" ref="E228:K228">SUM(E229:E231)</f>
        <v>1.95</v>
      </c>
      <c r="F228" s="80">
        <f t="shared" si="83"/>
        <v>0</v>
      </c>
      <c r="G228" s="80">
        <f t="shared" si="83"/>
        <v>0</v>
      </c>
      <c r="H228" s="50">
        <f t="shared" si="83"/>
        <v>0</v>
      </c>
      <c r="I228" s="137">
        <f t="shared" si="83"/>
        <v>0</v>
      </c>
      <c r="J228" s="80">
        <f t="shared" si="83"/>
        <v>1.95</v>
      </c>
      <c r="K228" s="50">
        <f t="shared" si="83"/>
        <v>0</v>
      </c>
      <c r="M228" s="2" t="b">
        <f t="shared" si="69"/>
        <v>1</v>
      </c>
    </row>
    <row r="229" spans="1:13" ht="15">
      <c r="A229" s="127"/>
      <c r="B229" s="60" t="s">
        <v>51</v>
      </c>
      <c r="C229" s="81"/>
      <c r="D229" s="55">
        <f t="shared" si="76"/>
        <v>1</v>
      </c>
      <c r="E229" s="62">
        <v>1</v>
      </c>
      <c r="F229" s="61"/>
      <c r="G229" s="61"/>
      <c r="H229" s="63"/>
      <c r="I229" s="62"/>
      <c r="J229" s="61">
        <v>1</v>
      </c>
      <c r="K229" s="63"/>
      <c r="M229" s="2" t="b">
        <f t="shared" si="69"/>
        <v>1</v>
      </c>
    </row>
    <row r="230" spans="1:13" ht="15">
      <c r="A230" s="127"/>
      <c r="B230" s="118" t="s">
        <v>53</v>
      </c>
      <c r="C230" s="81"/>
      <c r="D230" s="55">
        <f t="shared" si="76"/>
        <v>0.4</v>
      </c>
      <c r="E230" s="62">
        <v>0.4</v>
      </c>
      <c r="F230" s="61"/>
      <c r="G230" s="61"/>
      <c r="H230" s="63"/>
      <c r="I230" s="62"/>
      <c r="J230" s="61">
        <v>0.4</v>
      </c>
      <c r="K230" s="63"/>
      <c r="M230" s="2" t="b">
        <f t="shared" si="69"/>
        <v>1</v>
      </c>
    </row>
    <row r="231" spans="1:13" ht="15">
      <c r="A231" s="139"/>
      <c r="B231" s="98" t="s">
        <v>55</v>
      </c>
      <c r="C231" s="140"/>
      <c r="D231" s="94">
        <f t="shared" si="76"/>
        <v>0.55</v>
      </c>
      <c r="E231" s="95">
        <v>0.55</v>
      </c>
      <c r="F231" s="93"/>
      <c r="G231" s="93"/>
      <c r="H231" s="96"/>
      <c r="I231" s="95"/>
      <c r="J231" s="93">
        <v>0.55</v>
      </c>
      <c r="K231" s="96"/>
      <c r="M231" s="2" t="b">
        <f t="shared" si="69"/>
        <v>1</v>
      </c>
    </row>
    <row r="232" spans="1:13" s="2" customFormat="1" ht="15">
      <c r="A232" s="135" t="s">
        <v>82</v>
      </c>
      <c r="B232" s="46" t="s">
        <v>70</v>
      </c>
      <c r="C232" s="80">
        <f>SUM(C233:C233)</f>
        <v>0</v>
      </c>
      <c r="D232" s="80">
        <f t="shared" si="76"/>
        <v>0.4</v>
      </c>
      <c r="E232" s="137">
        <f aca="true" t="shared" si="84" ref="E232:K232">SUM(E233:E233)</f>
        <v>0.4</v>
      </c>
      <c r="F232" s="80">
        <f t="shared" si="84"/>
        <v>0</v>
      </c>
      <c r="G232" s="80">
        <f t="shared" si="84"/>
        <v>0</v>
      </c>
      <c r="H232" s="50">
        <f t="shared" si="84"/>
        <v>0</v>
      </c>
      <c r="I232" s="137">
        <f t="shared" si="84"/>
        <v>0</v>
      </c>
      <c r="J232" s="80">
        <f t="shared" si="84"/>
        <v>0.4</v>
      </c>
      <c r="K232" s="50">
        <f t="shared" si="84"/>
        <v>0</v>
      </c>
      <c r="M232" s="2" t="b">
        <f t="shared" si="69"/>
        <v>1</v>
      </c>
    </row>
    <row r="233" spans="1:13" ht="15">
      <c r="A233" s="127"/>
      <c r="B233" s="118" t="s">
        <v>53</v>
      </c>
      <c r="C233" s="81"/>
      <c r="D233" s="55">
        <f t="shared" si="76"/>
        <v>0.4</v>
      </c>
      <c r="E233" s="62">
        <v>0.4</v>
      </c>
      <c r="F233" s="61"/>
      <c r="G233" s="61"/>
      <c r="H233" s="63"/>
      <c r="I233" s="62"/>
      <c r="J233" s="61">
        <v>0.4</v>
      </c>
      <c r="K233" s="63"/>
      <c r="M233" s="2" t="b">
        <f t="shared" si="69"/>
        <v>1</v>
      </c>
    </row>
    <row r="234" spans="1:13" ht="15">
      <c r="A234" s="135" t="s">
        <v>94</v>
      </c>
      <c r="B234" s="46" t="s">
        <v>71</v>
      </c>
      <c r="C234" s="80">
        <f>SUM(C235:C237)</f>
        <v>0</v>
      </c>
      <c r="D234" s="80">
        <f t="shared" si="76"/>
        <v>1.6</v>
      </c>
      <c r="E234" s="137">
        <f aca="true" t="shared" si="85" ref="E234:K234">SUM(E235:E237)</f>
        <v>1.6</v>
      </c>
      <c r="F234" s="80">
        <f t="shared" si="85"/>
        <v>0</v>
      </c>
      <c r="G234" s="80">
        <f t="shared" si="85"/>
        <v>0</v>
      </c>
      <c r="H234" s="50">
        <f t="shared" si="85"/>
        <v>0</v>
      </c>
      <c r="I234" s="137">
        <f t="shared" si="85"/>
        <v>0</v>
      </c>
      <c r="J234" s="80">
        <f t="shared" si="85"/>
        <v>1.3</v>
      </c>
      <c r="K234" s="50">
        <f t="shared" si="85"/>
        <v>0.3</v>
      </c>
      <c r="M234" s="2" t="b">
        <f t="shared" si="69"/>
        <v>1</v>
      </c>
    </row>
    <row r="235" spans="1:13" ht="15">
      <c r="A235" s="126"/>
      <c r="B235" s="121" t="s">
        <v>50</v>
      </c>
      <c r="C235" s="86"/>
      <c r="D235" s="86">
        <f t="shared" si="76"/>
        <v>0.3</v>
      </c>
      <c r="E235" s="141">
        <v>0.3</v>
      </c>
      <c r="F235" s="86"/>
      <c r="G235" s="86"/>
      <c r="H235" s="57"/>
      <c r="I235" s="141"/>
      <c r="J235" s="86"/>
      <c r="K235" s="57">
        <v>0.3</v>
      </c>
      <c r="M235" s="2" t="b">
        <f t="shared" si="69"/>
        <v>1</v>
      </c>
    </row>
    <row r="236" spans="1:13" ht="15">
      <c r="A236" s="126"/>
      <c r="B236" s="121" t="s">
        <v>51</v>
      </c>
      <c r="C236" s="86"/>
      <c r="D236" s="86">
        <f t="shared" si="76"/>
        <v>1</v>
      </c>
      <c r="E236" s="141">
        <v>1</v>
      </c>
      <c r="F236" s="86"/>
      <c r="G236" s="86"/>
      <c r="H236" s="57"/>
      <c r="I236" s="141"/>
      <c r="J236" s="86">
        <v>1</v>
      </c>
      <c r="K236" s="57"/>
      <c r="M236" s="2" t="b">
        <f t="shared" si="69"/>
        <v>1</v>
      </c>
    </row>
    <row r="237" spans="1:13" ht="15">
      <c r="A237" s="127"/>
      <c r="B237" s="118" t="s">
        <v>53</v>
      </c>
      <c r="C237" s="81"/>
      <c r="D237" s="55">
        <f t="shared" si="76"/>
        <v>0.3</v>
      </c>
      <c r="E237" s="62">
        <v>0.3</v>
      </c>
      <c r="F237" s="61"/>
      <c r="G237" s="61"/>
      <c r="H237" s="63"/>
      <c r="I237" s="62"/>
      <c r="J237" s="61">
        <v>0.3</v>
      </c>
      <c r="K237" s="63"/>
      <c r="M237" s="2" t="b">
        <f t="shared" si="69"/>
        <v>1</v>
      </c>
    </row>
    <row r="238" spans="1:13" ht="15">
      <c r="A238" s="135" t="s">
        <v>96</v>
      </c>
      <c r="B238" s="46" t="s">
        <v>72</v>
      </c>
      <c r="C238" s="80">
        <f>SUM(C239:C240)</f>
        <v>0</v>
      </c>
      <c r="D238" s="80">
        <f t="shared" si="76"/>
        <v>0.7</v>
      </c>
      <c r="E238" s="137">
        <f aca="true" t="shared" si="86" ref="E238:K238">SUM(E239:E240)</f>
        <v>0.7</v>
      </c>
      <c r="F238" s="80">
        <f t="shared" si="86"/>
        <v>0</v>
      </c>
      <c r="G238" s="80">
        <f t="shared" si="86"/>
        <v>0</v>
      </c>
      <c r="H238" s="50">
        <f t="shared" si="86"/>
        <v>0</v>
      </c>
      <c r="I238" s="137">
        <f t="shared" si="86"/>
        <v>0</v>
      </c>
      <c r="J238" s="80">
        <f t="shared" si="86"/>
        <v>0.4</v>
      </c>
      <c r="K238" s="50">
        <f t="shared" si="86"/>
        <v>0.3</v>
      </c>
      <c r="M238" s="2" t="b">
        <f t="shared" si="69"/>
        <v>1</v>
      </c>
    </row>
    <row r="239" spans="1:13" ht="15">
      <c r="A239" s="154"/>
      <c r="B239" s="85" t="s">
        <v>50</v>
      </c>
      <c r="C239" s="101"/>
      <c r="D239" s="101">
        <f t="shared" si="76"/>
        <v>0.3</v>
      </c>
      <c r="E239" s="138">
        <v>0.3</v>
      </c>
      <c r="F239" s="101"/>
      <c r="G239" s="101"/>
      <c r="H239" s="89"/>
      <c r="I239" s="138"/>
      <c r="J239" s="101"/>
      <c r="K239" s="89">
        <v>0.3</v>
      </c>
      <c r="M239" s="2" t="b">
        <f t="shared" si="69"/>
        <v>1</v>
      </c>
    </row>
    <row r="240" spans="1:13" ht="15.75" thickBot="1">
      <c r="A240" s="139"/>
      <c r="B240" s="98" t="s">
        <v>53</v>
      </c>
      <c r="C240" s="140"/>
      <c r="D240" s="94">
        <f t="shared" si="76"/>
        <v>0.4</v>
      </c>
      <c r="E240" s="95">
        <v>0.4</v>
      </c>
      <c r="F240" s="93"/>
      <c r="G240" s="93"/>
      <c r="H240" s="96"/>
      <c r="I240" s="95"/>
      <c r="J240" s="93">
        <v>0.4</v>
      </c>
      <c r="K240" s="96"/>
      <c r="M240" s="2" t="b">
        <f t="shared" si="69"/>
        <v>1</v>
      </c>
    </row>
    <row r="241" spans="1:13" ht="15.75" thickBot="1">
      <c r="A241" s="221" t="s">
        <v>73</v>
      </c>
      <c r="B241" s="229"/>
      <c r="C241" s="163">
        <f>C217+C221+C226+C228+C232+C234+C238+C215+C223</f>
        <v>0</v>
      </c>
      <c r="D241" s="164">
        <f>D217+D221+D226+D228+D232+D234+D238+D215+D223+D219</f>
        <v>11.1</v>
      </c>
      <c r="E241" s="162">
        <f aca="true" t="shared" si="87" ref="E241:K241">E217+E221+E226+E228+E232+E234+E238+E215+E223+E219</f>
        <v>11.1</v>
      </c>
      <c r="F241" s="163">
        <f t="shared" si="87"/>
        <v>0</v>
      </c>
      <c r="G241" s="163">
        <f t="shared" si="87"/>
        <v>0</v>
      </c>
      <c r="H241" s="164">
        <f t="shared" si="87"/>
        <v>0</v>
      </c>
      <c r="I241" s="162">
        <f t="shared" si="87"/>
        <v>0</v>
      </c>
      <c r="J241" s="163">
        <f t="shared" si="87"/>
        <v>10.5</v>
      </c>
      <c r="K241" s="164">
        <f t="shared" si="87"/>
        <v>0.6</v>
      </c>
      <c r="M241" s="2" t="b">
        <f t="shared" si="69"/>
        <v>1</v>
      </c>
    </row>
    <row r="242" spans="1:13" ht="15">
      <c r="A242" s="179"/>
      <c r="B242" s="180" t="s">
        <v>50</v>
      </c>
      <c r="C242" s="160"/>
      <c r="D242" s="194">
        <f>SUM(E242:H242)</f>
        <v>0.6</v>
      </c>
      <c r="E242" s="159">
        <f>E235+E239</f>
        <v>0.6</v>
      </c>
      <c r="F242" s="160">
        <f aca="true" t="shared" si="88" ref="F242:K242">F235+F239</f>
        <v>0</v>
      </c>
      <c r="G242" s="160">
        <f t="shared" si="88"/>
        <v>0</v>
      </c>
      <c r="H242" s="145">
        <f t="shared" si="88"/>
        <v>0</v>
      </c>
      <c r="I242" s="159">
        <f t="shared" si="88"/>
        <v>0</v>
      </c>
      <c r="J242" s="160">
        <f t="shared" si="88"/>
        <v>0</v>
      </c>
      <c r="K242" s="145">
        <f t="shared" si="88"/>
        <v>0.6</v>
      </c>
      <c r="M242" s="2" t="b">
        <f t="shared" si="69"/>
        <v>1</v>
      </c>
    </row>
    <row r="243" spans="1:13" ht="15">
      <c r="A243" s="24"/>
      <c r="B243" s="17" t="s">
        <v>51</v>
      </c>
      <c r="C243" s="13">
        <f>C229+C236</f>
        <v>0</v>
      </c>
      <c r="D243" s="16">
        <f aca="true" t="shared" si="89" ref="D243:K243">D229+D236</f>
        <v>2</v>
      </c>
      <c r="E243" s="12">
        <f t="shared" si="89"/>
        <v>2</v>
      </c>
      <c r="F243" s="13">
        <f t="shared" si="89"/>
        <v>0</v>
      </c>
      <c r="G243" s="13">
        <f t="shared" si="89"/>
        <v>0</v>
      </c>
      <c r="H243" s="14">
        <f t="shared" si="89"/>
        <v>0</v>
      </c>
      <c r="I243" s="12">
        <f t="shared" si="89"/>
        <v>0</v>
      </c>
      <c r="J243" s="13">
        <f t="shared" si="89"/>
        <v>2</v>
      </c>
      <c r="K243" s="14">
        <f t="shared" si="89"/>
        <v>0</v>
      </c>
      <c r="M243" s="2" t="b">
        <f t="shared" si="69"/>
        <v>1</v>
      </c>
    </row>
    <row r="244" spans="1:13" ht="15">
      <c r="A244" s="24"/>
      <c r="B244" s="17" t="s">
        <v>53</v>
      </c>
      <c r="C244" s="13">
        <f>C218+C222+C227+C230+C233+C237+C240</f>
        <v>0</v>
      </c>
      <c r="D244" s="10">
        <f>SUM(E244:H244)</f>
        <v>6.7</v>
      </c>
      <c r="E244" s="12">
        <f aca="true" t="shared" si="90" ref="E244:K244">E218+E222+E227+E230+E233+E237+E240+E224</f>
        <v>6.7</v>
      </c>
      <c r="F244" s="13">
        <f t="shared" si="90"/>
        <v>0</v>
      </c>
      <c r="G244" s="13">
        <f t="shared" si="90"/>
        <v>0</v>
      </c>
      <c r="H244" s="14">
        <f t="shared" si="90"/>
        <v>0</v>
      </c>
      <c r="I244" s="12">
        <f t="shared" si="90"/>
        <v>0</v>
      </c>
      <c r="J244" s="13">
        <f t="shared" si="90"/>
        <v>6.7</v>
      </c>
      <c r="K244" s="14">
        <f t="shared" si="90"/>
        <v>0</v>
      </c>
      <c r="M244" s="2" t="b">
        <f t="shared" si="69"/>
        <v>1</v>
      </c>
    </row>
    <row r="245" spans="1:13" ht="15">
      <c r="A245" s="24"/>
      <c r="B245" s="17" t="s">
        <v>55</v>
      </c>
      <c r="C245" s="13">
        <f>C216+C231</f>
        <v>0</v>
      </c>
      <c r="D245" s="16">
        <f>D216+D231+D225+D220</f>
        <v>1.8</v>
      </c>
      <c r="E245" s="12">
        <f aca="true" t="shared" si="91" ref="E245:K245">E216+E231+E225+E220</f>
        <v>1.8</v>
      </c>
      <c r="F245" s="13">
        <f t="shared" si="91"/>
        <v>0</v>
      </c>
      <c r="G245" s="13">
        <f t="shared" si="91"/>
        <v>0</v>
      </c>
      <c r="H245" s="14">
        <f t="shared" si="91"/>
        <v>0</v>
      </c>
      <c r="I245" s="12">
        <f t="shared" si="91"/>
        <v>0</v>
      </c>
      <c r="J245" s="13">
        <f t="shared" si="91"/>
        <v>1.8</v>
      </c>
      <c r="K245" s="14">
        <f t="shared" si="91"/>
        <v>0</v>
      </c>
      <c r="M245" s="2" t="b">
        <f t="shared" si="69"/>
        <v>1</v>
      </c>
    </row>
    <row r="246" spans="1:13" ht="15.75" thickBot="1">
      <c r="A246" s="25"/>
      <c r="B246" s="26" t="s">
        <v>56</v>
      </c>
      <c r="C246" s="19">
        <v>0</v>
      </c>
      <c r="D246" s="23">
        <f>SUM(E246:H246)</f>
        <v>0</v>
      </c>
      <c r="E246" s="18">
        <v>0</v>
      </c>
      <c r="F246" s="19">
        <v>0</v>
      </c>
      <c r="G246" s="19">
        <v>0</v>
      </c>
      <c r="H246" s="20">
        <v>0</v>
      </c>
      <c r="I246" s="18">
        <v>0</v>
      </c>
      <c r="J246" s="19">
        <v>0</v>
      </c>
      <c r="K246" s="20">
        <v>0</v>
      </c>
      <c r="M246" s="2" t="b">
        <f t="shared" si="69"/>
        <v>1</v>
      </c>
    </row>
    <row r="247" spans="1:13" ht="15.75" thickBot="1">
      <c r="A247" s="227" t="s">
        <v>32</v>
      </c>
      <c r="B247" s="228"/>
      <c r="C247" s="189">
        <f>C63+C207+C241</f>
        <v>952.87</v>
      </c>
      <c r="D247" s="190">
        <f>SUM(E247:H247)</f>
        <v>59294.999999999985</v>
      </c>
      <c r="E247" s="191">
        <f aca="true" t="shared" si="92" ref="E247:K249">E63+E207+E241</f>
        <v>44383.249999999985</v>
      </c>
      <c r="F247" s="192">
        <f t="shared" si="92"/>
        <v>13590</v>
      </c>
      <c r="G247" s="192">
        <f t="shared" si="92"/>
        <v>213.75</v>
      </c>
      <c r="H247" s="193">
        <f t="shared" si="92"/>
        <v>1108</v>
      </c>
      <c r="I247" s="191">
        <f t="shared" si="92"/>
        <v>24.85</v>
      </c>
      <c r="J247" s="192">
        <f t="shared" si="92"/>
        <v>56336.04999999998</v>
      </c>
      <c r="K247" s="193">
        <f t="shared" si="92"/>
        <v>2934.1</v>
      </c>
      <c r="M247" s="2" t="b">
        <f t="shared" si="69"/>
        <v>1</v>
      </c>
    </row>
    <row r="248" spans="1:13" ht="15">
      <c r="A248" s="181"/>
      <c r="B248" s="182" t="s">
        <v>50</v>
      </c>
      <c r="C248" s="183">
        <f>C64+C208+C242</f>
        <v>3.5</v>
      </c>
      <c r="D248" s="184">
        <f>SUM(E248:H248)</f>
        <v>1483.2</v>
      </c>
      <c r="E248" s="185">
        <f t="shared" si="92"/>
        <v>1483.2</v>
      </c>
      <c r="F248" s="186">
        <f t="shared" si="92"/>
        <v>0</v>
      </c>
      <c r="G248" s="186">
        <f t="shared" si="92"/>
        <v>0</v>
      </c>
      <c r="H248" s="187">
        <f t="shared" si="92"/>
        <v>0</v>
      </c>
      <c r="I248" s="185">
        <f t="shared" si="92"/>
        <v>3.5</v>
      </c>
      <c r="J248" s="188">
        <f t="shared" si="92"/>
        <v>1464.2</v>
      </c>
      <c r="K248" s="187">
        <f t="shared" si="92"/>
        <v>15.499999999999998</v>
      </c>
      <c r="M248" s="2" t="b">
        <f t="shared" si="69"/>
        <v>1</v>
      </c>
    </row>
    <row r="249" spans="1:13" ht="15">
      <c r="A249" s="27"/>
      <c r="B249" s="17" t="s">
        <v>51</v>
      </c>
      <c r="C249" s="13">
        <f>C65+C209+C243</f>
        <v>50.5</v>
      </c>
      <c r="D249" s="16">
        <f t="shared" si="76"/>
        <v>9679.5</v>
      </c>
      <c r="E249" s="12">
        <f t="shared" si="92"/>
        <v>4259.5</v>
      </c>
      <c r="F249" s="13">
        <f t="shared" si="92"/>
        <v>5320</v>
      </c>
      <c r="G249" s="13">
        <f t="shared" si="92"/>
        <v>0</v>
      </c>
      <c r="H249" s="14">
        <f t="shared" si="92"/>
        <v>100</v>
      </c>
      <c r="I249" s="12">
        <f t="shared" si="92"/>
        <v>0</v>
      </c>
      <c r="J249" s="13">
        <f t="shared" si="92"/>
        <v>9670.5</v>
      </c>
      <c r="K249" s="14">
        <f t="shared" si="92"/>
        <v>9</v>
      </c>
      <c r="M249" s="2" t="b">
        <f t="shared" si="69"/>
        <v>1</v>
      </c>
    </row>
    <row r="250" spans="1:13" ht="15">
      <c r="A250" s="27"/>
      <c r="B250" s="17" t="s">
        <v>52</v>
      </c>
      <c r="C250" s="40">
        <f>C210+C66</f>
        <v>0</v>
      </c>
      <c r="D250" s="16">
        <f aca="true" t="shared" si="93" ref="D250:K250">D210+D66</f>
        <v>14526.3</v>
      </c>
      <c r="E250" s="12">
        <f t="shared" si="93"/>
        <v>10356.3</v>
      </c>
      <c r="F250" s="13">
        <f t="shared" si="93"/>
        <v>4170</v>
      </c>
      <c r="G250" s="13">
        <f t="shared" si="93"/>
        <v>0</v>
      </c>
      <c r="H250" s="14">
        <f t="shared" si="93"/>
        <v>0</v>
      </c>
      <c r="I250" s="12">
        <f t="shared" si="93"/>
        <v>0</v>
      </c>
      <c r="J250" s="13">
        <f t="shared" si="93"/>
        <v>12676.3</v>
      </c>
      <c r="K250" s="14">
        <f t="shared" si="93"/>
        <v>1850</v>
      </c>
      <c r="M250" s="2" t="b">
        <f t="shared" si="69"/>
        <v>1</v>
      </c>
    </row>
    <row r="251" spans="1:13" ht="15">
      <c r="A251" s="27"/>
      <c r="B251" s="17" t="s">
        <v>53</v>
      </c>
      <c r="C251" s="13">
        <f>C211+C67+C244</f>
        <v>91.3</v>
      </c>
      <c r="D251" s="13">
        <f t="shared" si="76"/>
        <v>11114.900000000003</v>
      </c>
      <c r="E251" s="12">
        <f aca="true" t="shared" si="94" ref="E251:K251">E211+E67+E244</f>
        <v>10035.900000000003</v>
      </c>
      <c r="F251" s="13">
        <f t="shared" si="94"/>
        <v>0</v>
      </c>
      <c r="G251" s="13">
        <f t="shared" si="94"/>
        <v>71</v>
      </c>
      <c r="H251" s="14">
        <f t="shared" si="94"/>
        <v>1008</v>
      </c>
      <c r="I251" s="12">
        <f t="shared" si="94"/>
        <v>8</v>
      </c>
      <c r="J251" s="13">
        <f t="shared" si="94"/>
        <v>10390.300000000003</v>
      </c>
      <c r="K251" s="14">
        <f t="shared" si="94"/>
        <v>716.6</v>
      </c>
      <c r="M251" s="2" t="b">
        <f t="shared" si="69"/>
        <v>1</v>
      </c>
    </row>
    <row r="252" spans="1:13" ht="15">
      <c r="A252" s="27"/>
      <c r="B252" s="17" t="s">
        <v>55</v>
      </c>
      <c r="C252" s="13">
        <f aca="true" t="shared" si="95" ref="C252:K252">C245+C212+C68</f>
        <v>807.57</v>
      </c>
      <c r="D252" s="16">
        <f t="shared" si="95"/>
        <v>2751.5999999999995</v>
      </c>
      <c r="E252" s="12">
        <f t="shared" si="95"/>
        <v>2608.8499999999995</v>
      </c>
      <c r="F252" s="13">
        <f t="shared" si="95"/>
        <v>0</v>
      </c>
      <c r="G252" s="13">
        <f t="shared" si="95"/>
        <v>142.75</v>
      </c>
      <c r="H252" s="14">
        <f t="shared" si="95"/>
        <v>0</v>
      </c>
      <c r="I252" s="12">
        <f t="shared" si="95"/>
        <v>13.35</v>
      </c>
      <c r="J252" s="13">
        <f t="shared" si="95"/>
        <v>2427.249999999999</v>
      </c>
      <c r="K252" s="14">
        <f t="shared" si="95"/>
        <v>311</v>
      </c>
      <c r="M252" s="2" t="b">
        <f t="shared" si="69"/>
        <v>1</v>
      </c>
    </row>
    <row r="253" spans="1:13" ht="15.75" thickBot="1">
      <c r="A253" s="28"/>
      <c r="B253" s="26" t="s">
        <v>56</v>
      </c>
      <c r="C253" s="19">
        <f>C246+C213+C69</f>
        <v>0</v>
      </c>
      <c r="D253" s="23">
        <f t="shared" si="76"/>
        <v>19739.5</v>
      </c>
      <c r="E253" s="18">
        <f aca="true" t="shared" si="96" ref="E253:K253">E246+E213+E69</f>
        <v>15639.5</v>
      </c>
      <c r="F253" s="19">
        <f t="shared" si="96"/>
        <v>4100</v>
      </c>
      <c r="G253" s="19">
        <f t="shared" si="96"/>
        <v>0</v>
      </c>
      <c r="H253" s="20">
        <f t="shared" si="96"/>
        <v>0</v>
      </c>
      <c r="I253" s="18">
        <f t="shared" si="96"/>
        <v>0</v>
      </c>
      <c r="J253" s="19">
        <f t="shared" si="96"/>
        <v>19707.5</v>
      </c>
      <c r="K253" s="20">
        <f t="shared" si="96"/>
        <v>32</v>
      </c>
      <c r="M253" s="2" t="b">
        <f t="shared" si="69"/>
        <v>1</v>
      </c>
    </row>
    <row r="254" spans="1:11" ht="15">
      <c r="A254" s="29"/>
      <c r="B254" s="30"/>
      <c r="C254" s="31"/>
      <c r="D254" s="31"/>
      <c r="E254" s="31"/>
      <c r="F254" s="31"/>
      <c r="G254" s="31"/>
      <c r="H254" s="31"/>
      <c r="I254" s="31"/>
      <c r="J254" s="31"/>
      <c r="K254" s="31"/>
    </row>
    <row r="255" spans="1:10" ht="15">
      <c r="A255" s="29"/>
      <c r="B255" s="31"/>
      <c r="C255" s="31"/>
      <c r="D255" s="31"/>
      <c r="E255" s="31"/>
      <c r="F255" s="31"/>
      <c r="G255" s="31"/>
      <c r="H255" s="31"/>
      <c r="I255" s="31"/>
      <c r="J255" s="31"/>
    </row>
    <row r="256" spans="1:10" ht="12.75">
      <c r="A256" s="32"/>
      <c r="B256" s="31"/>
      <c r="C256" s="31"/>
      <c r="D256" s="31"/>
      <c r="E256" s="31"/>
      <c r="F256" s="31"/>
      <c r="G256" s="31"/>
      <c r="H256" s="31"/>
      <c r="I256" s="31"/>
      <c r="J256" s="31"/>
    </row>
    <row r="257" spans="1:2" ht="15.75">
      <c r="A257" s="33"/>
      <c r="B257" s="142"/>
    </row>
    <row r="258" spans="1:6" s="35" customFormat="1" ht="15.75">
      <c r="A258" s="33"/>
      <c r="B258" s="1"/>
      <c r="F258" s="34"/>
    </row>
    <row r="259" s="35" customFormat="1" ht="15.75">
      <c r="A259" s="36"/>
    </row>
    <row r="260" ht="12.75">
      <c r="A260" s="37"/>
    </row>
    <row r="261" spans="1:5" ht="12.75">
      <c r="A261" s="214"/>
      <c r="B261" s="215"/>
      <c r="C261" s="215"/>
      <c r="D261" s="215"/>
      <c r="E261" s="215"/>
    </row>
  </sheetData>
  <sheetProtection/>
  <autoFilter ref="B1:B261"/>
  <mergeCells count="23">
    <mergeCell ref="A261:E261"/>
    <mergeCell ref="A70:K70"/>
    <mergeCell ref="A63:B63"/>
    <mergeCell ref="A207:B207"/>
    <mergeCell ref="A214:K214"/>
    <mergeCell ref="A247:B247"/>
    <mergeCell ref="A241:B241"/>
    <mergeCell ref="A1:K1"/>
    <mergeCell ref="A2:K2"/>
    <mergeCell ref="A5:A8"/>
    <mergeCell ref="C5:C8"/>
    <mergeCell ref="D5:D8"/>
    <mergeCell ref="B5:B8"/>
    <mergeCell ref="A10:K10"/>
    <mergeCell ref="E5:H5"/>
    <mergeCell ref="E6:F6"/>
    <mergeCell ref="E7:E8"/>
    <mergeCell ref="G6:G8"/>
    <mergeCell ref="H6:H8"/>
    <mergeCell ref="I5:K5"/>
    <mergeCell ref="I6:I8"/>
    <mergeCell ref="J6:J8"/>
    <mergeCell ref="K6:K8"/>
  </mergeCells>
  <printOptions/>
  <pageMargins left="0.984251968503937" right="0.3937007874015748" top="0.7874015748031497" bottom="0.3937007874015748" header="0.5118110236220472" footer="0.5118110236220472"/>
  <pageSetup horizontalDpi="600" verticalDpi="600" orientation="landscape" paperSize="9" scale="90" r:id="rId1"/>
  <headerFooter alignWithMargins="0">
    <oddHeader>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G268" sqref="G268"/>
    </sheetView>
  </sheetViews>
  <sheetFormatPr defaultColWidth="9.140625" defaultRowHeight="12.75"/>
  <cols>
    <col min="1" max="1" width="9.140625" style="2" customWidth="1"/>
    <col min="2" max="16384" width="9.140625" style="1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Antonina S. Kostova</cp:lastModifiedBy>
  <cp:lastPrinted>2018-09-25T07:01:20Z</cp:lastPrinted>
  <dcterms:created xsi:type="dcterms:W3CDTF">2011-07-29T12:08:17Z</dcterms:created>
  <dcterms:modified xsi:type="dcterms:W3CDTF">2018-09-25T07:02:38Z</dcterms:modified>
  <cp:category/>
  <cp:version/>
  <cp:contentType/>
  <cp:contentStatus/>
</cp:coreProperties>
</file>