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'Sheet1'!$A:$K,'Sheet1'!$9:$9</definedName>
  </definedNames>
  <calcPr fullCalcOnLoad="1"/>
</workbook>
</file>

<file path=xl/sharedStrings.xml><?xml version="1.0" encoding="utf-8"?>
<sst xmlns="http://schemas.openxmlformats.org/spreadsheetml/2006/main" count="271" uniqueCount="102">
  <si>
    <t>кг</t>
  </si>
  <si>
    <t>Бор бял</t>
  </si>
  <si>
    <t>Бор черен</t>
  </si>
  <si>
    <t>Дуглаcка зелена</t>
  </si>
  <si>
    <t>Кедър атласки</t>
  </si>
  <si>
    <t>Кедър хималайски</t>
  </si>
  <si>
    <t>Кипарис аризонски</t>
  </si>
  <si>
    <t>Кипарис обикновен</t>
  </si>
  <si>
    <t>Лъжекипарис</t>
  </si>
  <si>
    <t>Смърч обикновен</t>
  </si>
  <si>
    <t>Смърч сребрист</t>
  </si>
  <si>
    <t>Туя западна</t>
  </si>
  <si>
    <t>Акация бяла</t>
  </si>
  <si>
    <t>Бреза обикновена</t>
  </si>
  <si>
    <t>Бук обикновен</t>
  </si>
  <si>
    <t>Гледичия тришипна</t>
  </si>
  <si>
    <t>Дъб благун</t>
  </si>
  <si>
    <t>Дъб вардимски</t>
  </si>
  <si>
    <t>Дъб зимен</t>
  </si>
  <si>
    <t>Дъб космат</t>
  </si>
  <si>
    <t>Дъб летен</t>
  </si>
  <si>
    <t>Дъб цер</t>
  </si>
  <si>
    <t>Дъб червен</t>
  </si>
  <si>
    <t>Кестен обикновен</t>
  </si>
  <si>
    <t>Липа дребнолистна</t>
  </si>
  <si>
    <t>Липа едролистна</t>
  </si>
  <si>
    <t>Липа сребролистна</t>
  </si>
  <si>
    <t>Орех обикновен</t>
  </si>
  <si>
    <t>Шестил</t>
  </si>
  <si>
    <t>Явор обикновен</t>
  </si>
  <si>
    <t>Ясен обикновен</t>
  </si>
  <si>
    <t>Ясен полски</t>
  </si>
  <si>
    <t>ІІІ. ХРАСТИ</t>
  </si>
  <si>
    <t>ОБЩО І + ІІ + ІІІ</t>
  </si>
  <si>
    <t>ГОДИШЕН РАЗЧЕТ</t>
  </si>
  <si>
    <t>Дървесни и храстови видове</t>
  </si>
  <si>
    <t>№ по ред</t>
  </si>
  <si>
    <t>Наличен резерв - всичко, кг</t>
  </si>
  <si>
    <t>Необходими семена - всичко, кг</t>
  </si>
  <si>
    <t>Семена за</t>
  </si>
  <si>
    <t>Собствени нужди</t>
  </si>
  <si>
    <t>производство на фиданки, кг</t>
  </si>
  <si>
    <t>залесяване,</t>
  </si>
  <si>
    <t>попълване на резерва, кг</t>
  </si>
  <si>
    <t>други потребители, кг</t>
  </si>
  <si>
    <t>Семената ще се осигурят от</t>
  </si>
  <si>
    <t>наличен резерв, кг</t>
  </si>
  <si>
    <t>собствен добив, кг</t>
  </si>
  <si>
    <t>закупуване, кг</t>
  </si>
  <si>
    <t>І. ИГЛОЛИСТНИ ДЪРВЕСНИ ВИДОВЕ</t>
  </si>
  <si>
    <t>ІІ. ШИРОКОЛИСТНИ ДЪРВЕСНИ ВИДОВЕ</t>
  </si>
  <si>
    <t>СЗДП- Враца</t>
  </si>
  <si>
    <t>СЦДП-Габрово</t>
  </si>
  <si>
    <t>СИДП-Шумен</t>
  </si>
  <si>
    <t>ЮЗДП- Благоевград</t>
  </si>
  <si>
    <t>1.</t>
  </si>
  <si>
    <t xml:space="preserve">ЮЦДП- Смолян </t>
  </si>
  <si>
    <t>ЮИДП-Сливен</t>
  </si>
  <si>
    <t>2.</t>
  </si>
  <si>
    <t>3.</t>
  </si>
  <si>
    <t>4.</t>
  </si>
  <si>
    <t>Туя златиста</t>
  </si>
  <si>
    <t>Туя източна</t>
  </si>
  <si>
    <t>Киселица</t>
  </si>
  <si>
    <t>Кестен конски</t>
  </si>
  <si>
    <t>Круша дива</t>
  </si>
  <si>
    <t>Махалебка</t>
  </si>
  <si>
    <t>Офика</t>
  </si>
  <si>
    <t>Пауловня</t>
  </si>
  <si>
    <t>Арония</t>
  </si>
  <si>
    <t>Аморфа</t>
  </si>
  <si>
    <t>Дюля японска</t>
  </si>
  <si>
    <t>Люляк</t>
  </si>
  <si>
    <t>Ружа дървовидна</t>
  </si>
  <si>
    <t>ВСИЧКО храсти</t>
  </si>
  <si>
    <t>ВСИЧКО широколистни</t>
  </si>
  <si>
    <t>ВСИЧКО иглолистни</t>
  </si>
  <si>
    <t>Златен дъжд</t>
  </si>
  <si>
    <t>Птиче грозде</t>
  </si>
  <si>
    <t>Лавровишна</t>
  </si>
  <si>
    <t>5.</t>
  </si>
  <si>
    <t>6.</t>
  </si>
  <si>
    <t>7.</t>
  </si>
  <si>
    <t>8.</t>
  </si>
  <si>
    <t xml:space="preserve">Котонеастър </t>
  </si>
  <si>
    <t>Пираканта</t>
  </si>
  <si>
    <t>Череша обикновена</t>
  </si>
  <si>
    <t>Ела обикновена</t>
  </si>
  <si>
    <t>Китайски мехурник</t>
  </si>
  <si>
    <t>Платан източен</t>
  </si>
  <si>
    <t>Брекина</t>
  </si>
  <si>
    <t>Туя смарагдова</t>
  </si>
  <si>
    <t>Бор веймутов</t>
  </si>
  <si>
    <t>Платан западен</t>
  </si>
  <si>
    <t xml:space="preserve"> за необходимите семена през 2017/ 2018 г., обобщен за страната по ДП</t>
  </si>
  <si>
    <t>Ела казка</t>
  </si>
  <si>
    <t>Бряст бял</t>
  </si>
  <si>
    <t>Криптомерия японска</t>
  </si>
  <si>
    <t>Хвойна дървовидна</t>
  </si>
  <si>
    <t>Мъждрян</t>
  </si>
  <si>
    <t>Копривка южна</t>
  </si>
  <si>
    <t>9.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</si>
</sst>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#,##0.000\ &quot;лв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2" fontId="4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0" borderId="16" xfId="55" applyNumberFormat="1" applyFont="1" applyFill="1" applyBorder="1" applyAlignment="1">
      <alignment vertical="top"/>
      <protection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4" fillId="0" borderId="17" xfId="55" applyNumberFormat="1" applyFont="1" applyFill="1" applyBorder="1" applyAlignment="1">
      <alignment vertical="top"/>
      <protection/>
    </xf>
    <xf numFmtId="0" fontId="3" fillId="0" borderId="20" xfId="0" applyFont="1" applyBorder="1" applyAlignment="1">
      <alignment vertical="top"/>
    </xf>
    <xf numFmtId="0" fontId="7" fillId="0" borderId="18" xfId="55" applyNumberFormat="1" applyFont="1" applyBorder="1" applyAlignment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7" xfId="55" applyNumberFormat="1" applyFont="1" applyFill="1" applyBorder="1" applyAlignment="1">
      <alignment vertical="top"/>
      <protection/>
    </xf>
    <xf numFmtId="0" fontId="9" fillId="0" borderId="10" xfId="55" applyNumberFormat="1" applyFont="1" applyFill="1" applyBorder="1" applyAlignment="1">
      <alignment vertical="top"/>
      <protection/>
    </xf>
    <xf numFmtId="0" fontId="3" fillId="0" borderId="12" xfId="0" applyFont="1" applyBorder="1" applyAlignment="1">
      <alignment vertical="top"/>
    </xf>
    <xf numFmtId="0" fontId="6" fillId="0" borderId="21" xfId="55" applyNumberFormat="1" applyFont="1" applyFill="1" applyBorder="1" applyAlignment="1">
      <alignment vertical="top"/>
      <protection/>
    </xf>
    <xf numFmtId="0" fontId="6" fillId="0" borderId="22" xfId="55" applyNumberFormat="1" applyFont="1" applyFill="1" applyBorder="1" applyAlignment="1">
      <alignment vertical="top"/>
      <protection/>
    </xf>
    <xf numFmtId="0" fontId="7" fillId="0" borderId="11" xfId="55" applyNumberFormat="1" applyFont="1" applyBorder="1" applyAlignment="1">
      <alignment vertical="top"/>
      <protection/>
    </xf>
    <xf numFmtId="0" fontId="6" fillId="0" borderId="17" xfId="55" applyNumberFormat="1" applyFont="1" applyFill="1" applyBorder="1" applyAlignment="1">
      <alignment vertical="top"/>
      <protection/>
    </xf>
    <xf numFmtId="2" fontId="3" fillId="0" borderId="17" xfId="0" applyNumberFormat="1" applyFont="1" applyBorder="1" applyAlignment="1">
      <alignment vertical="top"/>
    </xf>
    <xf numFmtId="0" fontId="6" fillId="0" borderId="10" xfId="55" applyNumberFormat="1" applyFont="1" applyFill="1" applyBorder="1" applyAlignment="1">
      <alignment vertical="top"/>
      <protection/>
    </xf>
    <xf numFmtId="0" fontId="6" fillId="0" borderId="0" xfId="55" applyNumberFormat="1" applyFont="1" applyFill="1" applyBorder="1" applyAlignment="1">
      <alignment vertical="top"/>
      <protection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55" applyNumberFormat="1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2" fontId="3" fillId="0" borderId="18" xfId="0" applyNumberFormat="1" applyFont="1" applyBorder="1" applyAlignment="1">
      <alignment vertical="top"/>
    </xf>
    <xf numFmtId="2" fontId="3" fillId="0" borderId="19" xfId="0" applyNumberFormat="1" applyFont="1" applyBorder="1" applyAlignment="1">
      <alignment vertical="top"/>
    </xf>
    <xf numFmtId="2" fontId="3" fillId="0" borderId="20" xfId="0" applyNumberFormat="1" applyFont="1" applyBorder="1" applyAlignment="1">
      <alignment vertical="top"/>
    </xf>
    <xf numFmtId="173" fontId="4" fillId="33" borderId="25" xfId="0" applyNumberFormat="1" applyFont="1" applyFill="1" applyBorder="1" applyAlignment="1">
      <alignment vertical="top"/>
    </xf>
    <xf numFmtId="2" fontId="4" fillId="33" borderId="26" xfId="0" applyNumberFormat="1" applyFont="1" applyFill="1" applyBorder="1" applyAlignment="1">
      <alignment vertical="top"/>
    </xf>
    <xf numFmtId="2" fontId="4" fillId="33" borderId="25" xfId="0" applyNumberFormat="1" applyFont="1" applyFill="1" applyBorder="1" applyAlignment="1">
      <alignment vertical="top"/>
    </xf>
    <xf numFmtId="2" fontId="4" fillId="33" borderId="27" xfId="0" applyNumberFormat="1" applyFont="1" applyFill="1" applyBorder="1" applyAlignment="1">
      <alignment vertical="top"/>
    </xf>
    <xf numFmtId="173" fontId="3" fillId="0" borderId="18" xfId="0" applyNumberFormat="1" applyFont="1" applyBorder="1" applyAlignment="1">
      <alignment vertical="top"/>
    </xf>
    <xf numFmtId="173" fontId="3" fillId="0" borderId="20" xfId="0" applyNumberFormat="1" applyFont="1" applyBorder="1" applyAlignment="1">
      <alignment vertical="top"/>
    </xf>
    <xf numFmtId="0" fontId="4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0" fontId="7" fillId="0" borderId="34" xfId="55" applyNumberFormat="1" applyFont="1" applyFill="1" applyBorder="1" applyAlignment="1">
      <alignment vertical="top"/>
      <protection/>
    </xf>
    <xf numFmtId="0" fontId="3" fillId="0" borderId="34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6" fillId="0" borderId="29" xfId="55" applyNumberFormat="1" applyFont="1" applyFill="1" applyBorder="1" applyAlignment="1">
      <alignment vertical="top"/>
      <protection/>
    </xf>
    <xf numFmtId="0" fontId="4" fillId="0" borderId="29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0" fontId="7" fillId="0" borderId="39" xfId="55" applyNumberFormat="1" applyFont="1" applyFill="1" applyBorder="1" applyAlignment="1">
      <alignment vertical="top"/>
      <protection/>
    </xf>
    <xf numFmtId="0" fontId="3" fillId="0" borderId="39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4" fillId="0" borderId="42" xfId="0" applyFont="1" applyFill="1" applyBorder="1" applyAlignment="1">
      <alignment horizontal="center" vertical="top"/>
    </xf>
    <xf numFmtId="0" fontId="7" fillId="0" borderId="43" xfId="55" applyNumberFormat="1" applyFont="1" applyFill="1" applyBorder="1" applyAlignment="1">
      <alignment vertical="top"/>
      <protection/>
    </xf>
    <xf numFmtId="0" fontId="3" fillId="0" borderId="43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0" fontId="3" fillId="0" borderId="44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4" fillId="0" borderId="46" xfId="0" applyFont="1" applyFill="1" applyBorder="1" applyAlignment="1">
      <alignment horizontal="center" vertical="top"/>
    </xf>
    <xf numFmtId="0" fontId="7" fillId="0" borderId="47" xfId="55" applyNumberFormat="1" applyFont="1" applyFill="1" applyBorder="1" applyAlignment="1">
      <alignment vertical="top"/>
      <protection/>
    </xf>
    <xf numFmtId="0" fontId="3" fillId="0" borderId="47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46" xfId="0" applyFont="1" applyFill="1" applyBorder="1" applyAlignment="1">
      <alignment vertical="top"/>
    </xf>
    <xf numFmtId="0" fontId="3" fillId="0" borderId="48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2" fontId="4" fillId="0" borderId="29" xfId="0" applyNumberFormat="1" applyFont="1" applyFill="1" applyBorder="1" applyAlignment="1">
      <alignment vertical="top"/>
    </xf>
    <xf numFmtId="173" fontId="4" fillId="0" borderId="30" xfId="0" applyNumberFormat="1" applyFont="1" applyFill="1" applyBorder="1" applyAlignment="1">
      <alignment vertical="top"/>
    </xf>
    <xf numFmtId="173" fontId="4" fillId="0" borderId="28" xfId="0" applyNumberFormat="1" applyFont="1" applyFill="1" applyBorder="1" applyAlignment="1">
      <alignment vertical="top"/>
    </xf>
    <xf numFmtId="2" fontId="4" fillId="0" borderId="31" xfId="0" applyNumberFormat="1" applyFont="1" applyFill="1" applyBorder="1" applyAlignment="1">
      <alignment vertical="top"/>
    </xf>
    <xf numFmtId="173" fontId="4" fillId="0" borderId="32" xfId="0" applyNumberFormat="1" applyFont="1" applyFill="1" applyBorder="1" applyAlignment="1">
      <alignment vertical="top"/>
    </xf>
    <xf numFmtId="173" fontId="3" fillId="0" borderId="43" xfId="0" applyNumberFormat="1" applyFont="1" applyFill="1" applyBorder="1" applyAlignment="1">
      <alignment vertical="top"/>
    </xf>
    <xf numFmtId="173" fontId="3" fillId="0" borderId="45" xfId="0" applyNumberFormat="1" applyFont="1" applyFill="1" applyBorder="1" applyAlignment="1">
      <alignment vertical="top"/>
    </xf>
    <xf numFmtId="173" fontId="3" fillId="0" borderId="49" xfId="0" applyNumberFormat="1" applyFont="1" applyFill="1" applyBorder="1" applyAlignment="1">
      <alignment vertical="top"/>
    </xf>
    <xf numFmtId="0" fontId="4" fillId="0" borderId="30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0" xfId="0" applyFont="1" applyFill="1" applyBorder="1" applyAlignment="1">
      <alignment horizontal="center" vertical="top"/>
    </xf>
    <xf numFmtId="0" fontId="7" fillId="0" borderId="51" xfId="55" applyNumberFormat="1" applyFont="1" applyFill="1" applyBorder="1" applyAlignment="1">
      <alignment vertical="top"/>
      <protection/>
    </xf>
    <xf numFmtId="0" fontId="3" fillId="0" borderId="52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0" fontId="3" fillId="0" borderId="51" xfId="0" applyFont="1" applyFill="1" applyBorder="1" applyAlignment="1">
      <alignment vertical="top"/>
    </xf>
    <xf numFmtId="0" fontId="3" fillId="0" borderId="53" xfId="0" applyFont="1" applyFill="1" applyBorder="1" applyAlignment="1">
      <alignment vertical="top"/>
    </xf>
    <xf numFmtId="0" fontId="3" fillId="0" borderId="54" xfId="0" applyFont="1" applyFill="1" applyBorder="1" applyAlignment="1">
      <alignment vertical="top"/>
    </xf>
    <xf numFmtId="0" fontId="4" fillId="0" borderId="55" xfId="0" applyFont="1" applyFill="1" applyBorder="1" applyAlignment="1">
      <alignment horizontal="center" vertical="top"/>
    </xf>
    <xf numFmtId="0" fontId="7" fillId="0" borderId="56" xfId="55" applyFont="1" applyFill="1" applyBorder="1" applyAlignment="1">
      <alignment vertical="top"/>
      <protection/>
    </xf>
    <xf numFmtId="0" fontId="3" fillId="0" borderId="56" xfId="0" applyFont="1" applyFill="1" applyBorder="1" applyAlignment="1">
      <alignment vertical="top"/>
    </xf>
    <xf numFmtId="0" fontId="3" fillId="0" borderId="57" xfId="0" applyFont="1" applyFill="1" applyBorder="1" applyAlignment="1">
      <alignment vertical="top"/>
    </xf>
    <xf numFmtId="0" fontId="3" fillId="0" borderId="55" xfId="0" applyFont="1" applyFill="1" applyBorder="1" applyAlignment="1">
      <alignment vertical="top"/>
    </xf>
    <xf numFmtId="0" fontId="3" fillId="0" borderId="58" xfId="0" applyFont="1" applyFill="1" applyBorder="1" applyAlignment="1">
      <alignment vertical="top"/>
    </xf>
    <xf numFmtId="0" fontId="3" fillId="0" borderId="59" xfId="0" applyFont="1" applyFill="1" applyBorder="1" applyAlignment="1">
      <alignment vertical="top"/>
    </xf>
    <xf numFmtId="0" fontId="7" fillId="0" borderId="56" xfId="55" applyNumberFormat="1" applyFont="1" applyFill="1" applyBorder="1" applyAlignment="1">
      <alignment vertical="top"/>
      <protection/>
    </xf>
    <xf numFmtId="0" fontId="4" fillId="0" borderId="47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3" fillId="0" borderId="60" xfId="0" applyFont="1" applyFill="1" applyBorder="1" applyAlignment="1">
      <alignment vertical="top"/>
    </xf>
    <xf numFmtId="0" fontId="4" fillId="0" borderId="39" xfId="0" applyFont="1" applyFill="1" applyBorder="1" applyAlignment="1">
      <alignment vertical="top"/>
    </xf>
    <xf numFmtId="0" fontId="7" fillId="0" borderId="18" xfId="55" applyNumberFormat="1" applyFont="1" applyFill="1" applyBorder="1" applyAlignment="1">
      <alignment vertical="top"/>
      <protection/>
    </xf>
    <xf numFmtId="173" fontId="3" fillId="0" borderId="23" xfId="0" applyNumberFormat="1" applyFont="1" applyFill="1" applyBorder="1" applyAlignment="1">
      <alignment vertical="top"/>
    </xf>
    <xf numFmtId="173" fontId="3" fillId="0" borderId="61" xfId="0" applyNumberFormat="1" applyFont="1" applyFill="1" applyBorder="1" applyAlignment="1">
      <alignment vertical="top"/>
    </xf>
    <xf numFmtId="173" fontId="3" fillId="0" borderId="17" xfId="0" applyNumberFormat="1" applyFont="1" applyFill="1" applyBorder="1" applyAlignment="1">
      <alignment vertical="top"/>
    </xf>
    <xf numFmtId="173" fontId="3" fillId="0" borderId="18" xfId="0" applyNumberFormat="1" applyFont="1" applyFill="1" applyBorder="1" applyAlignment="1">
      <alignment vertical="top"/>
    </xf>
    <xf numFmtId="173" fontId="3" fillId="0" borderId="19" xfId="0" applyNumberFormat="1" applyFont="1" applyFill="1" applyBorder="1" applyAlignment="1">
      <alignment vertical="top"/>
    </xf>
    <xf numFmtId="173" fontId="3" fillId="0" borderId="16" xfId="0" applyNumberFormat="1" applyFont="1" applyFill="1" applyBorder="1" applyAlignment="1">
      <alignment vertical="top"/>
    </xf>
    <xf numFmtId="173" fontId="3" fillId="0" borderId="62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2" fontId="3" fillId="0" borderId="18" xfId="0" applyNumberFormat="1" applyFont="1" applyFill="1" applyBorder="1" applyAlignment="1">
      <alignment vertical="top"/>
    </xf>
    <xf numFmtId="2" fontId="3" fillId="0" borderId="19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3" fontId="6" fillId="14" borderId="63" xfId="0" applyNumberFormat="1" applyFont="1" applyFill="1" applyBorder="1" applyAlignment="1">
      <alignment vertical="top"/>
    </xf>
    <xf numFmtId="0" fontId="6" fillId="0" borderId="52" xfId="55" applyNumberFormat="1" applyFont="1" applyFill="1" applyBorder="1" applyAlignment="1">
      <alignment vertical="top"/>
      <protection/>
    </xf>
    <xf numFmtId="0" fontId="4" fillId="0" borderId="52" xfId="0" applyFont="1" applyFill="1" applyBorder="1" applyAlignment="1">
      <alignment vertical="top"/>
    </xf>
    <xf numFmtId="0" fontId="4" fillId="0" borderId="38" xfId="0" applyFont="1" applyFill="1" applyBorder="1" applyAlignment="1">
      <alignment vertical="top"/>
    </xf>
    <xf numFmtId="0" fontId="7" fillId="0" borderId="37" xfId="55" applyNumberFormat="1" applyFont="1" applyFill="1" applyBorder="1" applyAlignment="1">
      <alignment vertical="top"/>
      <protection/>
    </xf>
    <xf numFmtId="0" fontId="6" fillId="0" borderId="30" xfId="55" applyNumberFormat="1" applyFont="1" applyFill="1" applyBorder="1" applyAlignment="1">
      <alignment vertical="top"/>
      <protection/>
    </xf>
    <xf numFmtId="0" fontId="7" fillId="0" borderId="15" xfId="55" applyNumberFormat="1" applyFont="1" applyFill="1" applyBorder="1" applyAlignment="1">
      <alignment vertical="top"/>
      <protection/>
    </xf>
    <xf numFmtId="0" fontId="7" fillId="0" borderId="52" xfId="55" applyNumberFormat="1" applyFont="1" applyFill="1" applyBorder="1" applyAlignment="1">
      <alignment vertical="top"/>
      <protection/>
    </xf>
    <xf numFmtId="0" fontId="49" fillId="0" borderId="43" xfId="0" applyFont="1" applyFill="1" applyBorder="1" applyAlignment="1">
      <alignment vertical="top"/>
    </xf>
    <xf numFmtId="0" fontId="7" fillId="0" borderId="57" xfId="55" applyNumberFormat="1" applyFont="1" applyFill="1" applyBorder="1" applyAlignment="1">
      <alignment vertical="top"/>
      <protection/>
    </xf>
    <xf numFmtId="0" fontId="6" fillId="0" borderId="30" xfId="55" applyNumberFormat="1" applyFont="1" applyFill="1" applyBorder="1" applyAlignment="1">
      <alignment horizontal="left" vertical="top"/>
      <protection/>
    </xf>
    <xf numFmtId="0" fontId="7" fillId="0" borderId="60" xfId="55" applyNumberFormat="1" applyFont="1" applyFill="1" applyBorder="1" applyAlignment="1">
      <alignment vertical="top"/>
      <protection/>
    </xf>
    <xf numFmtId="0" fontId="4" fillId="0" borderId="64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7" fillId="0" borderId="20" xfId="55" applyNumberFormat="1" applyFont="1" applyFill="1" applyBorder="1" applyAlignment="1">
      <alignment vertical="top"/>
      <protection/>
    </xf>
    <xf numFmtId="0" fontId="3" fillId="0" borderId="21" xfId="0" applyFont="1" applyFill="1" applyBorder="1" applyAlignment="1">
      <alignment vertical="top"/>
    </xf>
    <xf numFmtId="172" fontId="3" fillId="0" borderId="19" xfId="0" applyNumberFormat="1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2" fontId="3" fillId="0" borderId="13" xfId="0" applyNumberFormat="1" applyFont="1" applyFill="1" applyBorder="1" applyAlignment="1">
      <alignment vertical="top"/>
    </xf>
    <xf numFmtId="173" fontId="3" fillId="0" borderId="10" xfId="0" applyNumberFormat="1" applyFont="1" applyFill="1" applyBorder="1" applyAlignment="1">
      <alignment vertical="top"/>
    </xf>
    <xf numFmtId="0" fontId="4" fillId="14" borderId="21" xfId="0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4" fillId="0" borderId="66" xfId="0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/>
    </xf>
    <xf numFmtId="0" fontId="4" fillId="0" borderId="66" xfId="0" applyFont="1" applyFill="1" applyBorder="1" applyAlignment="1">
      <alignment vertical="top"/>
    </xf>
    <xf numFmtId="0" fontId="3" fillId="0" borderId="68" xfId="0" applyFont="1" applyFill="1" applyBorder="1" applyAlignment="1">
      <alignment vertical="top"/>
    </xf>
    <xf numFmtId="0" fontId="4" fillId="0" borderId="69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vertical="top"/>
    </xf>
    <xf numFmtId="0" fontId="3" fillId="0" borderId="64" xfId="0" applyFont="1" applyFill="1" applyBorder="1" applyAlignment="1">
      <alignment vertical="top"/>
    </xf>
    <xf numFmtId="0" fontId="4" fillId="14" borderId="63" xfId="0" applyFont="1" applyFill="1" applyBorder="1" applyAlignment="1">
      <alignment vertical="top"/>
    </xf>
    <xf numFmtId="0" fontId="4" fillId="14" borderId="70" xfId="0" applyFont="1" applyFill="1" applyBorder="1" applyAlignment="1">
      <alignment vertical="top"/>
    </xf>
    <xf numFmtId="0" fontId="4" fillId="14" borderId="71" xfId="0" applyFont="1" applyFill="1" applyBorder="1" applyAlignment="1">
      <alignment vertical="top"/>
    </xf>
    <xf numFmtId="173" fontId="4" fillId="33" borderId="72" xfId="0" applyNumberFormat="1" applyFont="1" applyFill="1" applyBorder="1" applyAlignment="1">
      <alignment vertical="top"/>
    </xf>
    <xf numFmtId="14" fontId="3" fillId="0" borderId="0" xfId="0" applyNumberFormat="1" applyFont="1" applyAlignment="1">
      <alignment vertical="top"/>
    </xf>
    <xf numFmtId="2" fontId="3" fillId="0" borderId="73" xfId="0" applyNumberFormat="1" applyFont="1" applyFill="1" applyBorder="1" applyAlignment="1">
      <alignment vertical="top"/>
    </xf>
    <xf numFmtId="0" fontId="6" fillId="0" borderId="39" xfId="55" applyNumberFormat="1" applyFont="1" applyFill="1" applyBorder="1" applyAlignment="1">
      <alignment vertical="top"/>
      <protection/>
    </xf>
    <xf numFmtId="0" fontId="3" fillId="0" borderId="74" xfId="0" applyFont="1" applyFill="1" applyBorder="1" applyAlignment="1">
      <alignment vertical="top"/>
    </xf>
    <xf numFmtId="0" fontId="4" fillId="14" borderId="17" xfId="0" applyFont="1" applyFill="1" applyBorder="1" applyAlignment="1">
      <alignment vertical="top"/>
    </xf>
    <xf numFmtId="0" fontId="4" fillId="14" borderId="18" xfId="0" applyFont="1" applyFill="1" applyBorder="1" applyAlignment="1">
      <alignment vertical="top"/>
    </xf>
    <xf numFmtId="0" fontId="4" fillId="14" borderId="19" xfId="0" applyFont="1" applyFill="1" applyBorder="1" applyAlignment="1">
      <alignment vertical="top"/>
    </xf>
    <xf numFmtId="173" fontId="6" fillId="14" borderId="70" xfId="0" applyNumberFormat="1" applyFont="1" applyFill="1" applyBorder="1" applyAlignment="1">
      <alignment vertical="top"/>
    </xf>
    <xf numFmtId="0" fontId="3" fillId="0" borderId="73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  <xf numFmtId="173" fontId="6" fillId="14" borderId="75" xfId="0" applyNumberFormat="1" applyFont="1" applyFill="1" applyBorder="1" applyAlignment="1">
      <alignment vertical="top"/>
    </xf>
    <xf numFmtId="173" fontId="6" fillId="14" borderId="27" xfId="0" applyNumberFormat="1" applyFont="1" applyFill="1" applyBorder="1" applyAlignment="1">
      <alignment vertical="top"/>
    </xf>
    <xf numFmtId="0" fontId="3" fillId="0" borderId="65" xfId="0" applyFont="1" applyFill="1" applyBorder="1" applyAlignment="1">
      <alignment vertical="top"/>
    </xf>
    <xf numFmtId="0" fontId="3" fillId="0" borderId="6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3" fillId="0" borderId="76" xfId="0" applyFont="1" applyFill="1" applyBorder="1" applyAlignment="1">
      <alignment vertical="top"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77" xfId="0" applyFont="1" applyBorder="1" applyAlignment="1">
      <alignment vertical="top"/>
    </xf>
    <xf numFmtId="0" fontId="4" fillId="0" borderId="78" xfId="0" applyFont="1" applyBorder="1" applyAlignment="1">
      <alignment vertical="top"/>
    </xf>
    <xf numFmtId="0" fontId="4" fillId="0" borderId="79" xfId="0" applyFont="1" applyBorder="1" applyAlignment="1">
      <alignment vertical="top"/>
    </xf>
    <xf numFmtId="0" fontId="6" fillId="14" borderId="71" xfId="55" applyNumberFormat="1" applyFont="1" applyFill="1" applyBorder="1" applyAlignment="1">
      <alignment vertical="top"/>
      <protection/>
    </xf>
    <xf numFmtId="0" fontId="7" fillId="14" borderId="63" xfId="0" applyFont="1" applyFill="1" applyBorder="1" applyAlignment="1">
      <alignment vertical="top"/>
    </xf>
    <xf numFmtId="0" fontId="6" fillId="14" borderId="80" xfId="55" applyNumberFormat="1" applyFont="1" applyFill="1" applyBorder="1" applyAlignment="1">
      <alignment vertical="top"/>
      <protection/>
    </xf>
    <xf numFmtId="0" fontId="6" fillId="14" borderId="81" xfId="0" applyFont="1" applyFill="1" applyBorder="1" applyAlignment="1">
      <alignment vertical="top"/>
    </xf>
    <xf numFmtId="0" fontId="6" fillId="0" borderId="80" xfId="0" applyFont="1" applyBorder="1" applyAlignment="1">
      <alignment vertical="top"/>
    </xf>
    <xf numFmtId="0" fontId="6" fillId="0" borderId="8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2" xfId="0" applyFont="1" applyBorder="1" applyAlignment="1">
      <alignment vertical="top"/>
    </xf>
    <xf numFmtId="0" fontId="6" fillId="33" borderId="77" xfId="55" applyNumberFormat="1" applyFont="1" applyFill="1" applyBorder="1" applyAlignment="1">
      <alignment vertical="top"/>
      <protection/>
    </xf>
    <xf numFmtId="0" fontId="6" fillId="33" borderId="78" xfId="0" applyFont="1" applyFill="1" applyBorder="1" applyAlignment="1">
      <alignment vertical="top"/>
    </xf>
    <xf numFmtId="0" fontId="7" fillId="14" borderId="81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63" xfId="55" applyNumberFormat="1" applyFont="1" applyBorder="1" applyAlignment="1">
      <alignment horizontal="center" vertical="top" wrapText="1"/>
      <protection/>
    </xf>
    <xf numFmtId="0" fontId="7" fillId="0" borderId="5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6" fillId="0" borderId="77" xfId="0" applyFont="1" applyBorder="1" applyAlignment="1">
      <alignment vertical="top"/>
    </xf>
    <xf numFmtId="0" fontId="6" fillId="0" borderId="78" xfId="0" applyFont="1" applyBorder="1" applyAlignment="1">
      <alignment vertical="top"/>
    </xf>
    <xf numFmtId="0" fontId="6" fillId="0" borderId="79" xfId="0" applyFont="1" applyBorder="1" applyAlignment="1">
      <alignment vertical="top"/>
    </xf>
    <xf numFmtId="0" fontId="6" fillId="0" borderId="2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83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zchet_semena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workbookViewId="0" topLeftCell="A220">
      <selection activeCell="H259" sqref="H259"/>
    </sheetView>
  </sheetViews>
  <sheetFormatPr defaultColWidth="9.140625" defaultRowHeight="12.75"/>
  <cols>
    <col min="1" max="1" width="5.421875" style="2" customWidth="1"/>
    <col min="2" max="2" width="25.00390625" style="1" customWidth="1"/>
    <col min="3" max="3" width="13.28125" style="1" customWidth="1"/>
    <col min="4" max="4" width="14.57421875" style="1" customWidth="1"/>
    <col min="5" max="5" width="15.140625" style="1" customWidth="1"/>
    <col min="6" max="6" width="12.28125" style="1" customWidth="1"/>
    <col min="7" max="7" width="10.8515625" style="1" customWidth="1"/>
    <col min="8" max="8" width="14.28125" style="1" customWidth="1"/>
    <col min="9" max="9" width="9.140625" style="1" customWidth="1"/>
    <col min="10" max="10" width="10.28125" style="1" customWidth="1"/>
    <col min="11" max="11" width="11.7109375" style="1" customWidth="1"/>
    <col min="12" max="16384" width="9.140625" style="1" customWidth="1"/>
  </cols>
  <sheetData>
    <row r="1" spans="1:11" ht="15.75">
      <c r="A1" s="207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>
      <c r="A2" s="207" t="s">
        <v>94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8:10" ht="12.75">
      <c r="H3" s="3"/>
      <c r="I3" s="3"/>
      <c r="J3" s="3"/>
    </row>
    <row r="4" spans="8:10" ht="13.5" thickBot="1">
      <c r="H4" s="3"/>
      <c r="I4" s="3"/>
      <c r="J4" s="3"/>
    </row>
    <row r="5" spans="1:11" ht="14.25" customHeight="1">
      <c r="A5" s="210" t="s">
        <v>36</v>
      </c>
      <c r="B5" s="216" t="s">
        <v>35</v>
      </c>
      <c r="C5" s="212" t="s">
        <v>37</v>
      </c>
      <c r="D5" s="214" t="s">
        <v>38</v>
      </c>
      <c r="E5" s="210" t="s">
        <v>39</v>
      </c>
      <c r="F5" s="212"/>
      <c r="G5" s="212"/>
      <c r="H5" s="222"/>
      <c r="I5" s="224" t="s">
        <v>45</v>
      </c>
      <c r="J5" s="212"/>
      <c r="K5" s="222"/>
    </row>
    <row r="6" spans="1:11" ht="15">
      <c r="A6" s="211"/>
      <c r="B6" s="217"/>
      <c r="C6" s="213"/>
      <c r="D6" s="215"/>
      <c r="E6" s="211" t="s">
        <v>40</v>
      </c>
      <c r="F6" s="213"/>
      <c r="G6" s="213" t="s">
        <v>43</v>
      </c>
      <c r="H6" s="223" t="s">
        <v>44</v>
      </c>
      <c r="I6" s="225" t="s">
        <v>46</v>
      </c>
      <c r="J6" s="213" t="s">
        <v>47</v>
      </c>
      <c r="K6" s="223" t="s">
        <v>48</v>
      </c>
    </row>
    <row r="7" spans="1:11" ht="15">
      <c r="A7" s="211"/>
      <c r="B7" s="217"/>
      <c r="C7" s="213"/>
      <c r="D7" s="215"/>
      <c r="E7" s="211" t="s">
        <v>41</v>
      </c>
      <c r="F7" s="41" t="s">
        <v>42</v>
      </c>
      <c r="G7" s="213"/>
      <c r="H7" s="223"/>
      <c r="I7" s="225"/>
      <c r="J7" s="213"/>
      <c r="K7" s="223"/>
    </row>
    <row r="8" spans="1:11" ht="30" customHeight="1">
      <c r="A8" s="211"/>
      <c r="B8" s="218"/>
      <c r="C8" s="213"/>
      <c r="D8" s="215"/>
      <c r="E8" s="211"/>
      <c r="F8" s="42" t="s">
        <v>0</v>
      </c>
      <c r="G8" s="213"/>
      <c r="H8" s="223"/>
      <c r="I8" s="225"/>
      <c r="J8" s="213"/>
      <c r="K8" s="223"/>
    </row>
    <row r="9" spans="1:11" ht="13.5" thickBot="1">
      <c r="A9" s="4">
        <v>1</v>
      </c>
      <c r="B9" s="5">
        <v>2</v>
      </c>
      <c r="C9" s="5">
        <v>3</v>
      </c>
      <c r="D9" s="6">
        <v>4</v>
      </c>
      <c r="E9" s="7">
        <v>5</v>
      </c>
      <c r="F9" s="5">
        <v>6</v>
      </c>
      <c r="G9" s="5">
        <v>7</v>
      </c>
      <c r="H9" s="8">
        <v>8</v>
      </c>
      <c r="I9" s="9">
        <v>9</v>
      </c>
      <c r="J9" s="5">
        <v>10</v>
      </c>
      <c r="K9" s="8">
        <v>11</v>
      </c>
    </row>
    <row r="10" spans="1:11" ht="15">
      <c r="A10" s="219" t="s">
        <v>49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1"/>
    </row>
    <row r="11" spans="1:11" s="2" customFormat="1" ht="15">
      <c r="A11" s="52">
        <v>1</v>
      </c>
      <c r="B11" s="63" t="s">
        <v>1</v>
      </c>
      <c r="C11" s="64">
        <f>SUM(C12:C13)</f>
        <v>461.52000000000004</v>
      </c>
      <c r="D11" s="65">
        <f aca="true" t="shared" si="0" ref="D11:D22">SUM(E11:H11)</f>
        <v>112.5</v>
      </c>
      <c r="E11" s="66">
        <f>SUM(E12:E13)</f>
        <v>24.5</v>
      </c>
      <c r="F11" s="64">
        <f>SUM(F12:F13)</f>
        <v>0</v>
      </c>
      <c r="G11" s="64">
        <f>SUM(G12:G13)</f>
        <v>84</v>
      </c>
      <c r="H11" s="67">
        <f>SUM(H12:H13)</f>
        <v>4</v>
      </c>
      <c r="I11" s="68">
        <f>SUM(I12:I13)</f>
        <v>3.1</v>
      </c>
      <c r="J11" s="64">
        <f>SUM(J12:J13)</f>
        <v>109.4</v>
      </c>
      <c r="K11" s="67">
        <f>SUM(K12:K13)</f>
        <v>0</v>
      </c>
    </row>
    <row r="12" spans="1:11" ht="15">
      <c r="A12" s="76"/>
      <c r="B12" s="77" t="s">
        <v>54</v>
      </c>
      <c r="C12" s="78">
        <v>45.3</v>
      </c>
      <c r="D12" s="72">
        <f t="shared" si="0"/>
        <v>44.4</v>
      </c>
      <c r="E12" s="79">
        <v>21.4</v>
      </c>
      <c r="F12" s="78"/>
      <c r="G12" s="78">
        <v>19</v>
      </c>
      <c r="H12" s="80">
        <v>4</v>
      </c>
      <c r="I12" s="81"/>
      <c r="J12" s="78">
        <f>33.5+10.9</f>
        <v>44.4</v>
      </c>
      <c r="K12" s="80"/>
    </row>
    <row r="13" spans="1:11" ht="15">
      <c r="A13" s="76"/>
      <c r="B13" s="77" t="s">
        <v>56</v>
      </c>
      <c r="C13" s="78">
        <v>416.22</v>
      </c>
      <c r="D13" s="72">
        <f t="shared" si="0"/>
        <v>68.1</v>
      </c>
      <c r="E13" s="79">
        <v>3.1</v>
      </c>
      <c r="F13" s="78"/>
      <c r="G13" s="78">
        <v>65</v>
      </c>
      <c r="H13" s="80"/>
      <c r="I13" s="81">
        <v>3.1</v>
      </c>
      <c r="J13" s="78">
        <v>65</v>
      </c>
      <c r="K13" s="80"/>
    </row>
    <row r="14" spans="1:11" ht="15">
      <c r="A14" s="52">
        <v>2</v>
      </c>
      <c r="B14" s="63" t="s">
        <v>92</v>
      </c>
      <c r="C14" s="64">
        <f>SUM(C15)</f>
        <v>0</v>
      </c>
      <c r="D14" s="67">
        <f t="shared" si="0"/>
        <v>0.1</v>
      </c>
      <c r="E14" s="68">
        <f aca="true" t="shared" si="1" ref="E14:K14">SUM(E15)</f>
        <v>0.1</v>
      </c>
      <c r="F14" s="64">
        <f t="shared" si="1"/>
        <v>0</v>
      </c>
      <c r="G14" s="64">
        <f t="shared" si="1"/>
        <v>0</v>
      </c>
      <c r="H14" s="67">
        <f t="shared" si="1"/>
        <v>0</v>
      </c>
      <c r="I14" s="68">
        <f t="shared" si="1"/>
        <v>0</v>
      </c>
      <c r="J14" s="64">
        <f t="shared" si="1"/>
        <v>0.1</v>
      </c>
      <c r="K14" s="67">
        <f t="shared" si="1"/>
        <v>0</v>
      </c>
    </row>
    <row r="15" spans="1:11" ht="15">
      <c r="A15" s="82"/>
      <c r="B15" s="83" t="s">
        <v>56</v>
      </c>
      <c r="C15" s="84"/>
      <c r="D15" s="87">
        <f t="shared" si="0"/>
        <v>0.1</v>
      </c>
      <c r="E15" s="88">
        <v>0.1</v>
      </c>
      <c r="F15" s="84"/>
      <c r="G15" s="84"/>
      <c r="H15" s="87"/>
      <c r="I15" s="88"/>
      <c r="J15" s="84">
        <v>0.1</v>
      </c>
      <c r="K15" s="87"/>
    </row>
    <row r="16" spans="1:13" s="2" customFormat="1" ht="15">
      <c r="A16" s="52">
        <v>3</v>
      </c>
      <c r="B16" s="63" t="s">
        <v>2</v>
      </c>
      <c r="C16" s="89">
        <f>SUM(C17:C22)</f>
        <v>138.25</v>
      </c>
      <c r="D16" s="90">
        <f t="shared" si="0"/>
        <v>179.45</v>
      </c>
      <c r="E16" s="91">
        <f>SUM(E17:E22)</f>
        <v>76.5</v>
      </c>
      <c r="F16" s="89">
        <f aca="true" t="shared" si="2" ref="F16:K16">SUM(F17:F22)</f>
        <v>4.75</v>
      </c>
      <c r="G16" s="89">
        <f>SUM(G17:G22)</f>
        <v>98.2</v>
      </c>
      <c r="H16" s="92">
        <f t="shared" si="2"/>
        <v>0</v>
      </c>
      <c r="I16" s="93">
        <f t="shared" si="2"/>
        <v>14.25</v>
      </c>
      <c r="J16" s="89">
        <f t="shared" si="2"/>
        <v>148.2</v>
      </c>
      <c r="K16" s="92">
        <f t="shared" si="2"/>
        <v>17</v>
      </c>
      <c r="M16" s="11"/>
    </row>
    <row r="17" spans="1:11" ht="15">
      <c r="A17" s="76"/>
      <c r="B17" s="77" t="s">
        <v>51</v>
      </c>
      <c r="C17" s="94"/>
      <c r="D17" s="72">
        <f t="shared" si="0"/>
        <v>7</v>
      </c>
      <c r="E17" s="79">
        <v>7</v>
      </c>
      <c r="F17" s="78"/>
      <c r="G17" s="78"/>
      <c r="H17" s="80"/>
      <c r="I17" s="95"/>
      <c r="J17" s="78">
        <v>5</v>
      </c>
      <c r="K17" s="80">
        <v>2</v>
      </c>
    </row>
    <row r="18" spans="1:11" ht="15">
      <c r="A18" s="76"/>
      <c r="B18" s="77" t="s">
        <v>52</v>
      </c>
      <c r="C18" s="94"/>
      <c r="D18" s="72">
        <f t="shared" si="0"/>
        <v>7</v>
      </c>
      <c r="E18" s="79">
        <v>7</v>
      </c>
      <c r="F18" s="78"/>
      <c r="G18" s="78"/>
      <c r="H18" s="80"/>
      <c r="I18" s="95"/>
      <c r="J18" s="78"/>
      <c r="K18" s="80">
        <v>7</v>
      </c>
    </row>
    <row r="19" spans="1:11" ht="15">
      <c r="A19" s="76"/>
      <c r="B19" s="77" t="s">
        <v>53</v>
      </c>
      <c r="C19" s="94"/>
      <c r="D19" s="72">
        <f t="shared" si="0"/>
        <v>1</v>
      </c>
      <c r="E19" s="79">
        <v>1</v>
      </c>
      <c r="F19" s="78"/>
      <c r="G19" s="78"/>
      <c r="H19" s="80"/>
      <c r="I19" s="95"/>
      <c r="J19" s="78"/>
      <c r="K19" s="80">
        <v>1</v>
      </c>
    </row>
    <row r="20" spans="1:11" ht="15">
      <c r="A20" s="76"/>
      <c r="B20" s="77" t="s">
        <v>54</v>
      </c>
      <c r="C20" s="78">
        <v>60.2</v>
      </c>
      <c r="D20" s="72">
        <f t="shared" si="0"/>
        <v>79.75</v>
      </c>
      <c r="E20" s="79">
        <v>46</v>
      </c>
      <c r="F20" s="78">
        <v>4.75</v>
      </c>
      <c r="G20" s="78">
        <v>29</v>
      </c>
      <c r="H20" s="80"/>
      <c r="I20" s="95">
        <v>5.75</v>
      </c>
      <c r="J20" s="78">
        <v>74</v>
      </c>
      <c r="K20" s="80"/>
    </row>
    <row r="21" spans="1:11" ht="15">
      <c r="A21" s="76"/>
      <c r="B21" s="77" t="s">
        <v>56</v>
      </c>
      <c r="C21" s="78">
        <v>78.05</v>
      </c>
      <c r="D21" s="72">
        <f t="shared" si="0"/>
        <v>77.7</v>
      </c>
      <c r="E21" s="79">
        <v>8.5</v>
      </c>
      <c r="F21" s="78"/>
      <c r="G21" s="78">
        <v>69.2</v>
      </c>
      <c r="H21" s="80"/>
      <c r="I21" s="95">
        <v>8.5</v>
      </c>
      <c r="J21" s="78">
        <v>69.2</v>
      </c>
      <c r="K21" s="80"/>
    </row>
    <row r="22" spans="1:11" ht="15">
      <c r="A22" s="82"/>
      <c r="B22" s="83" t="s">
        <v>57</v>
      </c>
      <c r="C22" s="84"/>
      <c r="D22" s="85">
        <f t="shared" si="0"/>
        <v>7</v>
      </c>
      <c r="E22" s="86">
        <v>7</v>
      </c>
      <c r="F22" s="84"/>
      <c r="G22" s="84"/>
      <c r="H22" s="87"/>
      <c r="I22" s="96"/>
      <c r="J22" s="84"/>
      <c r="K22" s="87">
        <v>7</v>
      </c>
    </row>
    <row r="23" spans="1:11" s="2" customFormat="1" ht="15">
      <c r="A23" s="52">
        <v>4</v>
      </c>
      <c r="B23" s="63" t="s">
        <v>3</v>
      </c>
      <c r="C23" s="64">
        <f>SUM(C24:C25)</f>
        <v>0</v>
      </c>
      <c r="D23" s="97">
        <f>SUM(E23:H23)</f>
        <v>1.8</v>
      </c>
      <c r="E23" s="66">
        <f aca="true" t="shared" si="3" ref="E23:K23">SUM(E24:E25)</f>
        <v>1.8</v>
      </c>
      <c r="F23" s="64">
        <f t="shared" si="3"/>
        <v>0</v>
      </c>
      <c r="G23" s="64">
        <f t="shared" si="3"/>
        <v>0</v>
      </c>
      <c r="H23" s="67">
        <f t="shared" si="3"/>
        <v>0</v>
      </c>
      <c r="I23" s="68">
        <f t="shared" si="3"/>
        <v>0</v>
      </c>
      <c r="J23" s="64">
        <f t="shared" si="3"/>
        <v>0.8</v>
      </c>
      <c r="K23" s="67">
        <f t="shared" si="3"/>
        <v>1</v>
      </c>
    </row>
    <row r="24" spans="1:11" s="2" customFormat="1" ht="15">
      <c r="A24" s="76"/>
      <c r="B24" s="77" t="s">
        <v>54</v>
      </c>
      <c r="C24" s="98"/>
      <c r="D24" s="72">
        <f>SUM(E24:H24)</f>
        <v>1.5</v>
      </c>
      <c r="E24" s="79">
        <v>1.5</v>
      </c>
      <c r="F24" s="98"/>
      <c r="G24" s="98"/>
      <c r="H24" s="99"/>
      <c r="I24" s="100"/>
      <c r="J24" s="78">
        <v>0.5</v>
      </c>
      <c r="K24" s="80">
        <v>1</v>
      </c>
    </row>
    <row r="25" spans="1:11" s="2" customFormat="1" ht="15">
      <c r="A25" s="82"/>
      <c r="B25" s="83" t="s">
        <v>56</v>
      </c>
      <c r="C25" s="84"/>
      <c r="D25" s="85">
        <f>SUM(E25:H25)</f>
        <v>0.3</v>
      </c>
      <c r="E25" s="86">
        <v>0.3</v>
      </c>
      <c r="F25" s="84"/>
      <c r="G25" s="84"/>
      <c r="H25" s="87"/>
      <c r="I25" s="88"/>
      <c r="J25" s="84">
        <v>0.3</v>
      </c>
      <c r="K25" s="87"/>
    </row>
    <row r="26" spans="1:11" s="2" customFormat="1" ht="15">
      <c r="A26" s="69">
        <v>5</v>
      </c>
      <c r="B26" s="173" t="s">
        <v>95</v>
      </c>
      <c r="C26" s="71">
        <f>SUM(C27)</f>
        <v>0</v>
      </c>
      <c r="D26" s="103">
        <f>SUM(D27:D28)</f>
        <v>0.8</v>
      </c>
      <c r="E26" s="73">
        <f aca="true" t="shared" si="4" ref="E26:K26">SUM(E27:E28)</f>
        <v>0.8</v>
      </c>
      <c r="F26" s="71">
        <f t="shared" si="4"/>
        <v>0</v>
      </c>
      <c r="G26" s="71">
        <f t="shared" si="4"/>
        <v>0</v>
      </c>
      <c r="H26" s="74">
        <f t="shared" si="4"/>
        <v>0</v>
      </c>
      <c r="I26" s="75">
        <f t="shared" si="4"/>
        <v>0</v>
      </c>
      <c r="J26" s="71">
        <f t="shared" si="4"/>
        <v>0</v>
      </c>
      <c r="K26" s="74">
        <f t="shared" si="4"/>
        <v>0.8</v>
      </c>
    </row>
    <row r="27" spans="1:11" s="2" customFormat="1" ht="15">
      <c r="A27" s="69"/>
      <c r="B27" s="70" t="s">
        <v>51</v>
      </c>
      <c r="C27" s="71"/>
      <c r="D27" s="103">
        <f>SUM(E27:H27)</f>
        <v>0.5</v>
      </c>
      <c r="E27" s="73">
        <v>0.5</v>
      </c>
      <c r="F27" s="71"/>
      <c r="G27" s="71"/>
      <c r="H27" s="74"/>
      <c r="I27" s="75"/>
      <c r="J27" s="71"/>
      <c r="K27" s="74">
        <v>0.5</v>
      </c>
    </row>
    <row r="28" spans="1:11" s="2" customFormat="1" ht="15">
      <c r="A28" s="69"/>
      <c r="B28" s="70" t="s">
        <v>54</v>
      </c>
      <c r="C28" s="71"/>
      <c r="D28" s="103">
        <f>SUM(E28:H28)</f>
        <v>0.3</v>
      </c>
      <c r="E28" s="73">
        <v>0.3</v>
      </c>
      <c r="F28" s="71"/>
      <c r="G28" s="71"/>
      <c r="H28" s="74"/>
      <c r="I28" s="75"/>
      <c r="J28" s="71"/>
      <c r="K28" s="74">
        <v>0.3</v>
      </c>
    </row>
    <row r="29" spans="1:11" s="2" customFormat="1" ht="15">
      <c r="A29" s="52">
        <v>6</v>
      </c>
      <c r="B29" s="63" t="s">
        <v>87</v>
      </c>
      <c r="C29" s="64">
        <f>SUM(C31:C31)</f>
        <v>0</v>
      </c>
      <c r="D29" s="67">
        <f>SUM(D30:D31)</f>
        <v>12</v>
      </c>
      <c r="E29" s="66">
        <f aca="true" t="shared" si="5" ref="E29:K29">SUM(E30:E31)</f>
        <v>12</v>
      </c>
      <c r="F29" s="64">
        <f t="shared" si="5"/>
        <v>0</v>
      </c>
      <c r="G29" s="64">
        <f t="shared" si="5"/>
        <v>0</v>
      </c>
      <c r="H29" s="67">
        <f t="shared" si="5"/>
        <v>0</v>
      </c>
      <c r="I29" s="68">
        <f t="shared" si="5"/>
        <v>0</v>
      </c>
      <c r="J29" s="64">
        <f t="shared" si="5"/>
        <v>0</v>
      </c>
      <c r="K29" s="67">
        <f t="shared" si="5"/>
        <v>12</v>
      </c>
    </row>
    <row r="30" spans="1:11" ht="15">
      <c r="A30" s="101"/>
      <c r="B30" s="102" t="s">
        <v>53</v>
      </c>
      <c r="C30" s="105"/>
      <c r="D30" s="119">
        <f>SUM(E30:H30)</f>
        <v>5</v>
      </c>
      <c r="E30" s="104">
        <v>5</v>
      </c>
      <c r="F30" s="105"/>
      <c r="G30" s="105"/>
      <c r="H30" s="106"/>
      <c r="I30" s="107"/>
      <c r="J30" s="105"/>
      <c r="K30" s="106">
        <v>5</v>
      </c>
    </row>
    <row r="31" spans="1:11" ht="15">
      <c r="A31" s="108"/>
      <c r="B31" s="109" t="s">
        <v>54</v>
      </c>
      <c r="C31" s="110"/>
      <c r="D31" s="111">
        <f>SUM(E31:H31)</f>
        <v>7</v>
      </c>
      <c r="E31" s="112">
        <v>7</v>
      </c>
      <c r="F31" s="110"/>
      <c r="G31" s="110"/>
      <c r="H31" s="113"/>
      <c r="I31" s="114"/>
      <c r="J31" s="110"/>
      <c r="K31" s="113">
        <v>7</v>
      </c>
    </row>
    <row r="32" spans="1:11" s="2" customFormat="1" ht="15">
      <c r="A32" s="52">
        <v>7</v>
      </c>
      <c r="B32" s="63" t="s">
        <v>4</v>
      </c>
      <c r="C32" s="64">
        <f>SUM(C33:C35)</f>
        <v>0</v>
      </c>
      <c r="D32" s="97">
        <f>SUM(E32:H32)</f>
        <v>41.4</v>
      </c>
      <c r="E32" s="66">
        <f aca="true" t="shared" si="6" ref="E32:K32">SUM(E33:E35)</f>
        <v>41.4</v>
      </c>
      <c r="F32" s="64">
        <f t="shared" si="6"/>
        <v>0</v>
      </c>
      <c r="G32" s="64">
        <f t="shared" si="6"/>
        <v>0</v>
      </c>
      <c r="H32" s="67">
        <f t="shared" si="6"/>
        <v>0</v>
      </c>
      <c r="I32" s="68">
        <f t="shared" si="6"/>
        <v>0</v>
      </c>
      <c r="J32" s="64">
        <f t="shared" si="6"/>
        <v>2.4</v>
      </c>
      <c r="K32" s="67">
        <f t="shared" si="6"/>
        <v>39</v>
      </c>
    </row>
    <row r="33" spans="1:11" ht="15">
      <c r="A33" s="76"/>
      <c r="B33" s="77" t="s">
        <v>54</v>
      </c>
      <c r="C33" s="78"/>
      <c r="D33" s="72">
        <f>SUM(E33:H33)</f>
        <v>3.4</v>
      </c>
      <c r="E33" s="79">
        <v>3.4</v>
      </c>
      <c r="F33" s="78"/>
      <c r="G33" s="78"/>
      <c r="H33" s="80"/>
      <c r="I33" s="81"/>
      <c r="J33" s="78">
        <v>2.4</v>
      </c>
      <c r="K33" s="80">
        <v>1</v>
      </c>
    </row>
    <row r="34" spans="1:11" ht="15">
      <c r="A34" s="108"/>
      <c r="B34" s="115" t="s">
        <v>56</v>
      </c>
      <c r="C34" s="110"/>
      <c r="D34" s="72">
        <f>SUM(E34:H34)</f>
        <v>12</v>
      </c>
      <c r="E34" s="112">
        <v>12</v>
      </c>
      <c r="F34" s="110"/>
      <c r="G34" s="110"/>
      <c r="H34" s="113"/>
      <c r="I34" s="114"/>
      <c r="J34" s="110"/>
      <c r="K34" s="113">
        <v>12</v>
      </c>
    </row>
    <row r="35" spans="1:11" ht="15">
      <c r="A35" s="82"/>
      <c r="B35" s="83" t="s">
        <v>57</v>
      </c>
      <c r="C35" s="84"/>
      <c r="D35" s="85">
        <f aca="true" t="shared" si="7" ref="D35:D65">SUM(E35:H35)</f>
        <v>26</v>
      </c>
      <c r="E35" s="86">
        <v>26</v>
      </c>
      <c r="F35" s="84"/>
      <c r="G35" s="84"/>
      <c r="H35" s="87"/>
      <c r="I35" s="88"/>
      <c r="J35" s="84"/>
      <c r="K35" s="87">
        <v>26</v>
      </c>
    </row>
    <row r="36" spans="1:11" s="2" customFormat="1" ht="15">
      <c r="A36" s="52">
        <v>8</v>
      </c>
      <c r="B36" s="63" t="s">
        <v>5</v>
      </c>
      <c r="C36" s="64">
        <f>SUM(C37:C37)</f>
        <v>0</v>
      </c>
      <c r="D36" s="97">
        <f t="shared" si="7"/>
        <v>1.4</v>
      </c>
      <c r="E36" s="66">
        <f>SUM(E37:E37)</f>
        <v>1.4</v>
      </c>
      <c r="F36" s="64">
        <f>SUM(F37:F37)</f>
        <v>0</v>
      </c>
      <c r="G36" s="64">
        <f>SUM(G37:G37)</f>
        <v>0</v>
      </c>
      <c r="H36" s="67">
        <f>SUM(H37:H37)</f>
        <v>0</v>
      </c>
      <c r="I36" s="68">
        <f>SUM(I37:I37)</f>
        <v>0</v>
      </c>
      <c r="J36" s="64">
        <f>SUM(J37:J37)</f>
        <v>0.4</v>
      </c>
      <c r="K36" s="67">
        <f>SUM(K37:K37)</f>
        <v>1</v>
      </c>
    </row>
    <row r="37" spans="1:11" ht="15">
      <c r="A37" s="76"/>
      <c r="B37" s="77" t="s">
        <v>54</v>
      </c>
      <c r="C37" s="78"/>
      <c r="D37" s="72">
        <f t="shared" si="7"/>
        <v>1.4</v>
      </c>
      <c r="E37" s="79">
        <v>1.4</v>
      </c>
      <c r="F37" s="78"/>
      <c r="G37" s="78"/>
      <c r="H37" s="80"/>
      <c r="I37" s="81"/>
      <c r="J37" s="78">
        <v>0.4</v>
      </c>
      <c r="K37" s="80">
        <v>1</v>
      </c>
    </row>
    <row r="38" spans="1:11" s="2" customFormat="1" ht="15">
      <c r="A38" s="52">
        <v>9</v>
      </c>
      <c r="B38" s="63" t="s">
        <v>6</v>
      </c>
      <c r="C38" s="64">
        <f>SUM(C40:C40)</f>
        <v>0</v>
      </c>
      <c r="D38" s="97">
        <f>SUM(E38:H38)</f>
        <v>1.9000000000000001</v>
      </c>
      <c r="E38" s="66">
        <f>SUM(E39:E41)</f>
        <v>1.9000000000000001</v>
      </c>
      <c r="F38" s="64">
        <f aca="true" t="shared" si="8" ref="F38:K38">SUM(F39:F41)</f>
        <v>0</v>
      </c>
      <c r="G38" s="64">
        <f t="shared" si="8"/>
        <v>0</v>
      </c>
      <c r="H38" s="67">
        <f t="shared" si="8"/>
        <v>0</v>
      </c>
      <c r="I38" s="68">
        <f t="shared" si="8"/>
        <v>0</v>
      </c>
      <c r="J38" s="64">
        <f t="shared" si="8"/>
        <v>1.5</v>
      </c>
      <c r="K38" s="67">
        <f t="shared" si="8"/>
        <v>0.4</v>
      </c>
    </row>
    <row r="39" spans="1:11" ht="15">
      <c r="A39" s="69"/>
      <c r="B39" s="70" t="s">
        <v>51</v>
      </c>
      <c r="C39" s="71"/>
      <c r="D39" s="103">
        <f t="shared" si="7"/>
        <v>0.1</v>
      </c>
      <c r="E39" s="73">
        <v>0.1</v>
      </c>
      <c r="F39" s="71"/>
      <c r="G39" s="71"/>
      <c r="H39" s="74"/>
      <c r="I39" s="75"/>
      <c r="J39" s="71"/>
      <c r="K39" s="74">
        <v>0.1</v>
      </c>
    </row>
    <row r="40" spans="1:11" ht="15">
      <c r="A40" s="76"/>
      <c r="B40" s="77" t="s">
        <v>54</v>
      </c>
      <c r="C40" s="78"/>
      <c r="D40" s="72">
        <f t="shared" si="7"/>
        <v>1.7</v>
      </c>
      <c r="E40" s="79">
        <v>1.7</v>
      </c>
      <c r="F40" s="78"/>
      <c r="G40" s="78"/>
      <c r="H40" s="80"/>
      <c r="I40" s="81"/>
      <c r="J40" s="78">
        <v>1.4</v>
      </c>
      <c r="K40" s="80">
        <v>0.3</v>
      </c>
    </row>
    <row r="41" spans="1:11" ht="15">
      <c r="A41" s="69"/>
      <c r="B41" s="70" t="s">
        <v>56</v>
      </c>
      <c r="C41" s="71"/>
      <c r="D41" s="72">
        <f t="shared" si="7"/>
        <v>0.1</v>
      </c>
      <c r="E41" s="73">
        <v>0.1</v>
      </c>
      <c r="F41" s="71"/>
      <c r="G41" s="71"/>
      <c r="H41" s="74"/>
      <c r="I41" s="75"/>
      <c r="J41" s="71">
        <v>0.1</v>
      </c>
      <c r="K41" s="74"/>
    </row>
    <row r="42" spans="1:11" ht="15">
      <c r="A42" s="52">
        <v>10</v>
      </c>
      <c r="B42" s="63" t="s">
        <v>7</v>
      </c>
      <c r="C42" s="64">
        <f>SUM(C44:C45)</f>
        <v>0</v>
      </c>
      <c r="D42" s="97">
        <f t="shared" si="7"/>
        <v>1.4</v>
      </c>
      <c r="E42" s="66">
        <f>SUM(E43:E45)</f>
        <v>1.4</v>
      </c>
      <c r="F42" s="64">
        <f aca="true" t="shared" si="9" ref="F42:K42">SUM(F43:F45)</f>
        <v>0</v>
      </c>
      <c r="G42" s="64">
        <f t="shared" si="9"/>
        <v>0</v>
      </c>
      <c r="H42" s="67">
        <f t="shared" si="9"/>
        <v>0</v>
      </c>
      <c r="I42" s="68">
        <f t="shared" si="9"/>
        <v>0</v>
      </c>
      <c r="J42" s="64">
        <f t="shared" si="9"/>
        <v>1.3</v>
      </c>
      <c r="K42" s="67">
        <f t="shared" si="9"/>
        <v>0.1</v>
      </c>
    </row>
    <row r="43" spans="1:11" ht="15">
      <c r="A43" s="101"/>
      <c r="B43" s="102" t="s">
        <v>51</v>
      </c>
      <c r="C43" s="105"/>
      <c r="D43" s="119">
        <f t="shared" si="7"/>
        <v>0.1</v>
      </c>
      <c r="E43" s="104">
        <v>0.1</v>
      </c>
      <c r="F43" s="105"/>
      <c r="G43" s="105"/>
      <c r="H43" s="106"/>
      <c r="I43" s="107"/>
      <c r="J43" s="105"/>
      <c r="K43" s="106">
        <v>0.1</v>
      </c>
    </row>
    <row r="44" spans="1:11" ht="15">
      <c r="A44" s="108"/>
      <c r="B44" s="115" t="s">
        <v>54</v>
      </c>
      <c r="C44" s="110"/>
      <c r="D44" s="111">
        <f>SUM(E44:H44)</f>
        <v>0.8</v>
      </c>
      <c r="E44" s="112">
        <v>0.8</v>
      </c>
      <c r="F44" s="110"/>
      <c r="G44" s="110"/>
      <c r="H44" s="113"/>
      <c r="I44" s="114"/>
      <c r="J44" s="110">
        <v>0.8</v>
      </c>
      <c r="K44" s="113"/>
    </row>
    <row r="45" spans="1:11" ht="15">
      <c r="A45" s="82"/>
      <c r="B45" s="83" t="s">
        <v>57</v>
      </c>
      <c r="C45" s="84"/>
      <c r="D45" s="85">
        <f>SUM(E45:H45)</f>
        <v>0.5</v>
      </c>
      <c r="E45" s="86">
        <v>0.5</v>
      </c>
      <c r="F45" s="84"/>
      <c r="G45" s="84"/>
      <c r="H45" s="87"/>
      <c r="I45" s="88"/>
      <c r="J45" s="84">
        <v>0.5</v>
      </c>
      <c r="K45" s="87"/>
    </row>
    <row r="46" spans="1:11" ht="15">
      <c r="A46" s="52"/>
      <c r="B46" s="63" t="s">
        <v>97</v>
      </c>
      <c r="C46" s="64">
        <f>SUM(C47:C48)</f>
        <v>0</v>
      </c>
      <c r="D46" s="97">
        <f>SUM(E46:H46)</f>
        <v>0.1</v>
      </c>
      <c r="E46" s="66">
        <f>SUM(E47)</f>
        <v>0.1</v>
      </c>
      <c r="F46" s="64">
        <f aca="true" t="shared" si="10" ref="F46:K46">SUM(F47)</f>
        <v>0</v>
      </c>
      <c r="G46" s="64">
        <f t="shared" si="10"/>
        <v>0</v>
      </c>
      <c r="H46" s="67">
        <f t="shared" si="10"/>
        <v>0</v>
      </c>
      <c r="I46" s="68">
        <f t="shared" si="10"/>
        <v>0</v>
      </c>
      <c r="J46" s="64">
        <f t="shared" si="10"/>
        <v>0.1</v>
      </c>
      <c r="K46" s="67">
        <f t="shared" si="10"/>
        <v>0</v>
      </c>
    </row>
    <row r="47" spans="1:11" ht="15">
      <c r="A47" s="76"/>
      <c r="B47" s="77" t="s">
        <v>54</v>
      </c>
      <c r="C47" s="78"/>
      <c r="D47" s="72">
        <f>SUM(E47:H47)</f>
        <v>0.1</v>
      </c>
      <c r="E47" s="79">
        <v>0.1</v>
      </c>
      <c r="F47" s="78"/>
      <c r="G47" s="78"/>
      <c r="H47" s="80"/>
      <c r="I47" s="81"/>
      <c r="J47" s="78">
        <v>0.1</v>
      </c>
      <c r="K47" s="80"/>
    </row>
    <row r="48" spans="1:11" ht="15">
      <c r="A48" s="52">
        <v>11</v>
      </c>
      <c r="B48" s="63" t="s">
        <v>8</v>
      </c>
      <c r="C48" s="64">
        <f>SUM(C50:C50)</f>
        <v>0</v>
      </c>
      <c r="D48" s="97">
        <f t="shared" si="7"/>
        <v>0.6</v>
      </c>
      <c r="E48" s="66">
        <f>SUM(E49:E50)</f>
        <v>0.6</v>
      </c>
      <c r="F48" s="64">
        <f aca="true" t="shared" si="11" ref="F48:K48">SUM(F49:F50)</f>
        <v>0</v>
      </c>
      <c r="G48" s="64">
        <f t="shared" si="11"/>
        <v>0</v>
      </c>
      <c r="H48" s="67">
        <f t="shared" si="11"/>
        <v>0</v>
      </c>
      <c r="I48" s="68">
        <f t="shared" si="11"/>
        <v>0</v>
      </c>
      <c r="J48" s="64">
        <f t="shared" si="11"/>
        <v>0.5</v>
      </c>
      <c r="K48" s="67">
        <f t="shared" si="11"/>
        <v>0.1</v>
      </c>
    </row>
    <row r="49" spans="1:11" ht="15">
      <c r="A49" s="101"/>
      <c r="B49" s="102" t="s">
        <v>51</v>
      </c>
      <c r="C49" s="105"/>
      <c r="D49" s="119">
        <f t="shared" si="7"/>
        <v>0.1</v>
      </c>
      <c r="E49" s="104">
        <v>0.1</v>
      </c>
      <c r="F49" s="105"/>
      <c r="G49" s="105"/>
      <c r="H49" s="106"/>
      <c r="I49" s="107"/>
      <c r="J49" s="105"/>
      <c r="K49" s="106">
        <v>0.1</v>
      </c>
    </row>
    <row r="50" spans="1:11" ht="15">
      <c r="A50" s="108"/>
      <c r="B50" s="115" t="s">
        <v>54</v>
      </c>
      <c r="C50" s="110"/>
      <c r="D50" s="111">
        <f t="shared" si="7"/>
        <v>0.5</v>
      </c>
      <c r="E50" s="112">
        <v>0.5</v>
      </c>
      <c r="F50" s="110"/>
      <c r="G50" s="110"/>
      <c r="H50" s="113"/>
      <c r="I50" s="114"/>
      <c r="J50" s="110">
        <v>0.5</v>
      </c>
      <c r="K50" s="113"/>
    </row>
    <row r="51" spans="1:11" ht="15">
      <c r="A51" s="52">
        <v>12</v>
      </c>
      <c r="B51" s="63" t="s">
        <v>9</v>
      </c>
      <c r="C51" s="64">
        <f>SUM(C52:C55)</f>
        <v>158.65</v>
      </c>
      <c r="D51" s="97">
        <f t="shared" si="7"/>
        <v>53.8</v>
      </c>
      <c r="E51" s="66">
        <f aca="true" t="shared" si="12" ref="E51:K51">SUM(E52:E55)</f>
        <v>8.8</v>
      </c>
      <c r="F51" s="64">
        <f t="shared" si="12"/>
        <v>0</v>
      </c>
      <c r="G51" s="64">
        <f t="shared" si="12"/>
        <v>39</v>
      </c>
      <c r="H51" s="67">
        <f t="shared" si="12"/>
        <v>6</v>
      </c>
      <c r="I51" s="68">
        <f t="shared" si="12"/>
        <v>1.8</v>
      </c>
      <c r="J51" s="64">
        <f t="shared" si="12"/>
        <v>45.5</v>
      </c>
      <c r="K51" s="67">
        <f t="shared" si="12"/>
        <v>6.5</v>
      </c>
    </row>
    <row r="52" spans="1:11" ht="15">
      <c r="A52" s="69"/>
      <c r="B52" s="70" t="s">
        <v>51</v>
      </c>
      <c r="C52" s="71"/>
      <c r="D52" s="103">
        <f>SUM(E52:H52)</f>
        <v>1.5</v>
      </c>
      <c r="E52" s="73">
        <v>1.5</v>
      </c>
      <c r="F52" s="71"/>
      <c r="G52" s="71"/>
      <c r="H52" s="74"/>
      <c r="I52" s="75"/>
      <c r="J52" s="71"/>
      <c r="K52" s="74">
        <v>1.5</v>
      </c>
    </row>
    <row r="53" spans="1:11" ht="15">
      <c r="A53" s="69"/>
      <c r="B53" s="70" t="s">
        <v>53</v>
      </c>
      <c r="C53" s="71"/>
      <c r="D53" s="103">
        <f>SUM(E53:H53)</f>
        <v>0.5</v>
      </c>
      <c r="E53" s="73">
        <v>0.5</v>
      </c>
      <c r="F53" s="71"/>
      <c r="G53" s="71"/>
      <c r="H53" s="74"/>
      <c r="I53" s="75"/>
      <c r="J53" s="71"/>
      <c r="K53" s="74">
        <v>0.5</v>
      </c>
    </row>
    <row r="54" spans="1:11" ht="15">
      <c r="A54" s="76"/>
      <c r="B54" s="77" t="s">
        <v>54</v>
      </c>
      <c r="C54" s="78">
        <v>9.4</v>
      </c>
      <c r="D54" s="72">
        <f t="shared" si="7"/>
        <v>14.5</v>
      </c>
      <c r="E54" s="79">
        <v>5</v>
      </c>
      <c r="F54" s="78"/>
      <c r="G54" s="78">
        <v>3.5</v>
      </c>
      <c r="H54" s="80">
        <v>6</v>
      </c>
      <c r="I54" s="81"/>
      <c r="J54" s="78">
        <v>10</v>
      </c>
      <c r="K54" s="80">
        <v>4.5</v>
      </c>
    </row>
    <row r="55" spans="1:11" ht="15">
      <c r="A55" s="82"/>
      <c r="B55" s="83" t="s">
        <v>56</v>
      </c>
      <c r="C55" s="84">
        <v>149.25</v>
      </c>
      <c r="D55" s="85">
        <f t="shared" si="7"/>
        <v>37.3</v>
      </c>
      <c r="E55" s="86">
        <v>1.8</v>
      </c>
      <c r="F55" s="84"/>
      <c r="G55" s="84">
        <v>35.5</v>
      </c>
      <c r="H55" s="87"/>
      <c r="I55" s="88">
        <v>1.8</v>
      </c>
      <c r="J55" s="84">
        <v>35.5</v>
      </c>
      <c r="K55" s="87"/>
    </row>
    <row r="56" spans="1:11" s="2" customFormat="1" ht="15">
      <c r="A56" s="52">
        <v>13</v>
      </c>
      <c r="B56" s="63" t="s">
        <v>10</v>
      </c>
      <c r="C56" s="64">
        <f>SUM(C57:C57)</f>
        <v>0</v>
      </c>
      <c r="D56" s="67">
        <f t="shared" si="7"/>
        <v>0.3</v>
      </c>
      <c r="E56" s="66">
        <f aca="true" t="shared" si="13" ref="E56:K56">SUM(E57:E57)</f>
        <v>0</v>
      </c>
      <c r="F56" s="64">
        <f t="shared" si="13"/>
        <v>0</v>
      </c>
      <c r="G56" s="64">
        <f t="shared" si="13"/>
        <v>0</v>
      </c>
      <c r="H56" s="67">
        <f t="shared" si="13"/>
        <v>0.3</v>
      </c>
      <c r="I56" s="68">
        <f t="shared" si="13"/>
        <v>0</v>
      </c>
      <c r="J56" s="64">
        <f t="shared" si="13"/>
        <v>0</v>
      </c>
      <c r="K56" s="67">
        <f t="shared" si="13"/>
        <v>0.3</v>
      </c>
    </row>
    <row r="57" spans="1:11" s="2" customFormat="1" ht="15">
      <c r="A57" s="101"/>
      <c r="B57" s="102" t="s">
        <v>54</v>
      </c>
      <c r="C57" s="117"/>
      <c r="D57" s="119">
        <f t="shared" si="7"/>
        <v>0.3</v>
      </c>
      <c r="E57" s="104"/>
      <c r="F57" s="105"/>
      <c r="G57" s="105"/>
      <c r="H57" s="106">
        <v>0.3</v>
      </c>
      <c r="I57" s="107"/>
      <c r="J57" s="105"/>
      <c r="K57" s="106">
        <v>0.3</v>
      </c>
    </row>
    <row r="58" spans="1:11" s="2" customFormat="1" ht="15">
      <c r="A58" s="52">
        <v>14</v>
      </c>
      <c r="B58" s="63" t="s">
        <v>11</v>
      </c>
      <c r="C58" s="64">
        <f>SUM(C60:C60)</f>
        <v>0</v>
      </c>
      <c r="D58" s="97">
        <f>SUM(E58:H58)</f>
        <v>1</v>
      </c>
      <c r="E58" s="66">
        <f>SUM(E59:E60)</f>
        <v>1</v>
      </c>
      <c r="F58" s="64">
        <f aca="true" t="shared" si="14" ref="F58:K58">SUM(F59:F60)</f>
        <v>0</v>
      </c>
      <c r="G58" s="64">
        <f t="shared" si="14"/>
        <v>0</v>
      </c>
      <c r="H58" s="67">
        <f t="shared" si="14"/>
        <v>0</v>
      </c>
      <c r="I58" s="68">
        <f t="shared" si="14"/>
        <v>0</v>
      </c>
      <c r="J58" s="64">
        <f t="shared" si="14"/>
        <v>0.5</v>
      </c>
      <c r="K58" s="67">
        <f t="shared" si="14"/>
        <v>0.5</v>
      </c>
    </row>
    <row r="59" spans="1:11" ht="15">
      <c r="A59" s="69"/>
      <c r="B59" s="70" t="s">
        <v>51</v>
      </c>
      <c r="C59" s="71"/>
      <c r="D59" s="103">
        <f>SUM(E59:H59)</f>
        <v>0.2</v>
      </c>
      <c r="E59" s="73">
        <v>0.2</v>
      </c>
      <c r="F59" s="71"/>
      <c r="G59" s="71"/>
      <c r="H59" s="74"/>
      <c r="I59" s="75"/>
      <c r="J59" s="71"/>
      <c r="K59" s="74">
        <v>0.2</v>
      </c>
    </row>
    <row r="60" spans="1:11" ht="15">
      <c r="A60" s="76"/>
      <c r="B60" s="77" t="s">
        <v>54</v>
      </c>
      <c r="C60" s="78"/>
      <c r="D60" s="72">
        <f>SUM(E60:H60)</f>
        <v>0.8</v>
      </c>
      <c r="E60" s="79">
        <v>0.8</v>
      </c>
      <c r="F60" s="78"/>
      <c r="G60" s="78"/>
      <c r="H60" s="80"/>
      <c r="I60" s="81"/>
      <c r="J60" s="78">
        <v>0.5</v>
      </c>
      <c r="K60" s="80">
        <v>0.3</v>
      </c>
    </row>
    <row r="61" spans="1:11" ht="15">
      <c r="A61" s="52">
        <v>15</v>
      </c>
      <c r="B61" s="63" t="s">
        <v>61</v>
      </c>
      <c r="C61" s="64">
        <f>SUM(C62)</f>
        <v>0</v>
      </c>
      <c r="D61" s="97">
        <f t="shared" si="7"/>
        <v>0.05</v>
      </c>
      <c r="E61" s="66">
        <f aca="true" t="shared" si="15" ref="E61:K61">SUM(E62)</f>
        <v>0.05</v>
      </c>
      <c r="F61" s="64">
        <f t="shared" si="15"/>
        <v>0</v>
      </c>
      <c r="G61" s="64">
        <f t="shared" si="15"/>
        <v>0</v>
      </c>
      <c r="H61" s="67">
        <f t="shared" si="15"/>
        <v>0</v>
      </c>
      <c r="I61" s="68">
        <f t="shared" si="15"/>
        <v>0</v>
      </c>
      <c r="J61" s="64">
        <f t="shared" si="15"/>
        <v>0.05</v>
      </c>
      <c r="K61" s="67">
        <f t="shared" si="15"/>
        <v>0</v>
      </c>
    </row>
    <row r="62" spans="1:11" ht="15">
      <c r="A62" s="82"/>
      <c r="B62" s="83" t="s">
        <v>56</v>
      </c>
      <c r="C62" s="84"/>
      <c r="D62" s="85">
        <f>SUM(E62:H62)</f>
        <v>0.05</v>
      </c>
      <c r="E62" s="86">
        <v>0.05</v>
      </c>
      <c r="F62" s="84"/>
      <c r="G62" s="84"/>
      <c r="H62" s="87"/>
      <c r="I62" s="88"/>
      <c r="J62" s="84">
        <v>0.05</v>
      </c>
      <c r="K62" s="87"/>
    </row>
    <row r="63" spans="1:11" ht="15">
      <c r="A63" s="52">
        <v>16</v>
      </c>
      <c r="B63" s="63" t="s">
        <v>62</v>
      </c>
      <c r="C63" s="64">
        <f>SUM(C64:C66)</f>
        <v>0</v>
      </c>
      <c r="D63" s="67">
        <f>SUM(E63:H63)</f>
        <v>4.5</v>
      </c>
      <c r="E63" s="68">
        <f>SUM(E64:E66)</f>
        <v>4.2</v>
      </c>
      <c r="F63" s="64">
        <f>SUM(F64:F66)</f>
        <v>0</v>
      </c>
      <c r="G63" s="64">
        <f>SUM(G64:G66)</f>
        <v>0</v>
      </c>
      <c r="H63" s="67">
        <f>SUM(H64:H66)</f>
        <v>0.3</v>
      </c>
      <c r="I63" s="68">
        <f>SUM(I64:I66)</f>
        <v>0</v>
      </c>
      <c r="J63" s="64">
        <f>SUM(J64:J66)</f>
        <v>4.2</v>
      </c>
      <c r="K63" s="67">
        <f>SUM(K64:K66)</f>
        <v>0.3</v>
      </c>
    </row>
    <row r="64" spans="1:11" ht="15">
      <c r="A64" s="69"/>
      <c r="B64" s="70" t="s">
        <v>52</v>
      </c>
      <c r="C64" s="71"/>
      <c r="D64" s="80">
        <f t="shared" si="7"/>
        <v>2</v>
      </c>
      <c r="E64" s="75">
        <v>2</v>
      </c>
      <c r="F64" s="71"/>
      <c r="G64" s="71"/>
      <c r="H64" s="74"/>
      <c r="I64" s="75"/>
      <c r="J64" s="71">
        <v>2</v>
      </c>
      <c r="K64" s="74"/>
    </row>
    <row r="65" spans="1:11" ht="15">
      <c r="A65" s="76"/>
      <c r="B65" s="77" t="s">
        <v>54</v>
      </c>
      <c r="C65" s="78"/>
      <c r="D65" s="74">
        <f t="shared" si="7"/>
        <v>2</v>
      </c>
      <c r="E65" s="81">
        <v>1.7</v>
      </c>
      <c r="F65" s="78"/>
      <c r="G65" s="78"/>
      <c r="H65" s="80">
        <v>0.3</v>
      </c>
      <c r="I65" s="81"/>
      <c r="J65" s="78">
        <v>1.7</v>
      </c>
      <c r="K65" s="80">
        <v>0.3</v>
      </c>
    </row>
    <row r="66" spans="1:11" ht="15">
      <c r="A66" s="108"/>
      <c r="B66" s="115" t="s">
        <v>57</v>
      </c>
      <c r="C66" s="110"/>
      <c r="D66" s="174">
        <f>SUM(E66:H66)</f>
        <v>0.5</v>
      </c>
      <c r="E66" s="114">
        <v>0.5</v>
      </c>
      <c r="F66" s="110"/>
      <c r="G66" s="110"/>
      <c r="H66" s="113"/>
      <c r="I66" s="114"/>
      <c r="J66" s="110">
        <v>0.5</v>
      </c>
      <c r="K66" s="113"/>
    </row>
    <row r="67" spans="1:11" ht="15">
      <c r="A67" s="52">
        <v>17</v>
      </c>
      <c r="B67" s="63" t="s">
        <v>91</v>
      </c>
      <c r="C67" s="64">
        <f>SUM(C68)</f>
        <v>0</v>
      </c>
      <c r="D67" s="97">
        <f>SUM(D68:D69)</f>
        <v>0.35</v>
      </c>
      <c r="E67" s="66">
        <f aca="true" t="shared" si="16" ref="E67:K67">SUM(E68:E69)</f>
        <v>0.35</v>
      </c>
      <c r="F67" s="64">
        <f t="shared" si="16"/>
        <v>0</v>
      </c>
      <c r="G67" s="64">
        <f t="shared" si="16"/>
        <v>0</v>
      </c>
      <c r="H67" s="67">
        <f t="shared" si="16"/>
        <v>0</v>
      </c>
      <c r="I67" s="68">
        <f t="shared" si="16"/>
        <v>0</v>
      </c>
      <c r="J67" s="64">
        <f t="shared" si="16"/>
        <v>0.05</v>
      </c>
      <c r="K67" s="67">
        <f t="shared" si="16"/>
        <v>0.3</v>
      </c>
    </row>
    <row r="68" spans="1:11" ht="15">
      <c r="A68" s="108"/>
      <c r="B68" s="115" t="s">
        <v>56</v>
      </c>
      <c r="C68" s="110"/>
      <c r="D68" s="111">
        <f>SUM(E68:H68)</f>
        <v>0.05</v>
      </c>
      <c r="E68" s="112">
        <v>0.05</v>
      </c>
      <c r="F68" s="110"/>
      <c r="G68" s="110"/>
      <c r="H68" s="113"/>
      <c r="I68" s="114"/>
      <c r="J68" s="110">
        <v>0.05</v>
      </c>
      <c r="K68" s="113"/>
    </row>
    <row r="69" spans="1:11" ht="15.75" thickBot="1">
      <c r="A69" s="58"/>
      <c r="B69" s="59" t="s">
        <v>54</v>
      </c>
      <c r="C69" s="60"/>
      <c r="D69" s="61">
        <f>SUM(E69:H69)</f>
        <v>0.3</v>
      </c>
      <c r="E69" s="62">
        <v>0.3</v>
      </c>
      <c r="F69" s="60"/>
      <c r="G69" s="60"/>
      <c r="H69" s="61"/>
      <c r="I69" s="62"/>
      <c r="J69" s="60"/>
      <c r="K69" s="61">
        <v>0.3</v>
      </c>
    </row>
    <row r="70" spans="1:11" ht="15">
      <c r="A70" s="52">
        <v>18</v>
      </c>
      <c r="B70" s="63" t="s">
        <v>98</v>
      </c>
      <c r="C70" s="64">
        <f>SUM(C71)</f>
        <v>0</v>
      </c>
      <c r="D70" s="97">
        <f>SUM(E70:H70)</f>
        <v>100</v>
      </c>
      <c r="E70" s="66">
        <f aca="true" t="shared" si="17" ref="E70:K70">SUM(E71)</f>
        <v>100</v>
      </c>
      <c r="F70" s="64">
        <f t="shared" si="17"/>
        <v>0</v>
      </c>
      <c r="G70" s="64">
        <f t="shared" si="17"/>
        <v>0</v>
      </c>
      <c r="H70" s="67">
        <f t="shared" si="17"/>
        <v>0</v>
      </c>
      <c r="I70" s="68">
        <f t="shared" si="17"/>
        <v>0</v>
      </c>
      <c r="J70" s="64">
        <f t="shared" si="17"/>
        <v>100</v>
      </c>
      <c r="K70" s="67">
        <f t="shared" si="17"/>
        <v>0</v>
      </c>
    </row>
    <row r="71" spans="1:11" ht="15.75" thickBot="1">
      <c r="A71" s="82"/>
      <c r="B71" s="83" t="s">
        <v>54</v>
      </c>
      <c r="C71" s="84"/>
      <c r="D71" s="85">
        <f>SUM(E71:H71)</f>
        <v>100</v>
      </c>
      <c r="E71" s="86">
        <v>100</v>
      </c>
      <c r="F71" s="84"/>
      <c r="G71" s="84"/>
      <c r="H71" s="87"/>
      <c r="I71" s="88"/>
      <c r="J71" s="84">
        <v>100</v>
      </c>
      <c r="K71" s="87"/>
    </row>
    <row r="72" spans="1:11" s="12" customFormat="1" ht="15">
      <c r="A72" s="196" t="s">
        <v>76</v>
      </c>
      <c r="B72" s="197"/>
      <c r="C72" s="138">
        <f>C11+C16+C23+C29+C32+C36+C38+C42+C48+C51+C56+C58+C61+C63+C67+C14+C26+C46+C70</f>
        <v>758.42</v>
      </c>
      <c r="D72" s="138">
        <f>D11+D16+D23+D29+D32+D36+D38+D42+D48+D51+D56+D58+D61+D63+D67+D14+D26+D46+D70</f>
        <v>513.45</v>
      </c>
      <c r="E72" s="138">
        <f>E11+E16+E23+E29+E32+E36+E38+E42+E48+E51+E56+E58+E61+E63+E67+E14+E26+E46+E70</f>
        <v>276.9</v>
      </c>
      <c r="F72" s="138">
        <f>F11+F16+F23+F29+F32+F36+F38+F42+F48+F51+F56+F58+F61+F63+F67+F14+F26+F46+F70</f>
        <v>4.75</v>
      </c>
      <c r="G72" s="138">
        <f>G11+G16+G23+G29+G32+G36+G38+G42+G48+G51+G56+G58+G61+G63+G67+G14+G26+G46+G70</f>
        <v>221.2</v>
      </c>
      <c r="H72" s="182">
        <f>H11+H16+H23+H29+H32+H36+H38+H42+H48+H51+H56+H58+H61+H63+H67+H14+H26+H46+H70</f>
        <v>10.600000000000001</v>
      </c>
      <c r="I72" s="181">
        <f>I11+I16+I23+I29+I32+I36+I38+I42+I48+I51+I56+I58+I61+I63+I67+I14+I26+I46+I70</f>
        <v>19.150000000000002</v>
      </c>
      <c r="J72" s="138">
        <f>J11+J16+J23+J29+J32+J36+J38+J42+J48+J51+J56+J58+J61+J63+J67+J14+J26+J46+J70</f>
        <v>415.00000000000006</v>
      </c>
      <c r="K72" s="178">
        <f>K11+K16+K23+K29+K32+K36+K38+K42+K48+K51+K56+K58+K61+K63+K67+K14+K26+K46+K70</f>
        <v>79.29999999999998</v>
      </c>
    </row>
    <row r="73" spans="1:11" ht="15">
      <c r="A73" s="13"/>
      <c r="B73" s="121" t="s">
        <v>51</v>
      </c>
      <c r="C73" s="122">
        <f>C17+C52+C27+C39+C43+C49+C59</f>
        <v>0</v>
      </c>
      <c r="D73" s="123">
        <f aca="true" t="shared" si="18" ref="D73:K73">D17+D52+D27+D39+D43+D49+D59</f>
        <v>9.499999999999998</v>
      </c>
      <c r="E73" s="124">
        <f t="shared" si="18"/>
        <v>9.499999999999998</v>
      </c>
      <c r="F73" s="125">
        <f t="shared" si="18"/>
        <v>0</v>
      </c>
      <c r="G73" s="125">
        <f t="shared" si="18"/>
        <v>0</v>
      </c>
      <c r="H73" s="126">
        <f t="shared" si="18"/>
        <v>0</v>
      </c>
      <c r="I73" s="127">
        <f t="shared" si="18"/>
        <v>0</v>
      </c>
      <c r="J73" s="122">
        <f t="shared" si="18"/>
        <v>5</v>
      </c>
      <c r="K73" s="128">
        <f t="shared" si="18"/>
        <v>4.499999999999999</v>
      </c>
    </row>
    <row r="74" spans="1:11" ht="15">
      <c r="A74" s="17"/>
      <c r="B74" s="121" t="s">
        <v>52</v>
      </c>
      <c r="C74" s="125">
        <f>C18+C64</f>
        <v>0</v>
      </c>
      <c r="D74" s="129">
        <f>SUM(E74:H74)</f>
        <v>9</v>
      </c>
      <c r="E74" s="130">
        <f>E18+E64</f>
        <v>9</v>
      </c>
      <c r="F74" s="131">
        <f>F18+F64</f>
        <v>0</v>
      </c>
      <c r="G74" s="131">
        <f>G18+G64</f>
        <v>0</v>
      </c>
      <c r="H74" s="132">
        <f>H18+H64</f>
        <v>0</v>
      </c>
      <c r="I74" s="130">
        <f>I18+I64</f>
        <v>0</v>
      </c>
      <c r="J74" s="131">
        <f>J18+J64</f>
        <v>2</v>
      </c>
      <c r="K74" s="132">
        <f>K18+K64</f>
        <v>7</v>
      </c>
    </row>
    <row r="75" spans="1:11" ht="15">
      <c r="A75" s="17"/>
      <c r="B75" s="121" t="s">
        <v>53</v>
      </c>
      <c r="C75" s="125">
        <f>C19+C30+C53</f>
        <v>0</v>
      </c>
      <c r="D75" s="129">
        <f>SUM(E75:H75)</f>
        <v>6.5</v>
      </c>
      <c r="E75" s="130">
        <f>E19+E30+E53</f>
        <v>6.5</v>
      </c>
      <c r="F75" s="131">
        <f>F19+F30+F53</f>
        <v>0</v>
      </c>
      <c r="G75" s="131">
        <f>G19+G30+G53</f>
        <v>0</v>
      </c>
      <c r="H75" s="132">
        <f>H19+H30+H53</f>
        <v>0</v>
      </c>
      <c r="I75" s="130">
        <f>I19+I30+I53</f>
        <v>0</v>
      </c>
      <c r="J75" s="131">
        <f>J19+J30+J53</f>
        <v>0</v>
      </c>
      <c r="K75" s="132">
        <f>K19+K30+K53</f>
        <v>6.5</v>
      </c>
    </row>
    <row r="76" spans="1:11" ht="15">
      <c r="A76" s="17"/>
      <c r="B76" s="121" t="s">
        <v>54</v>
      </c>
      <c r="C76" s="131">
        <f>C12+C20+C24+C31+C33+C37+C40+C44+C50+C54+C60+C65+C28+C47+C57+C69+C71</f>
        <v>114.9</v>
      </c>
      <c r="D76" s="129">
        <f>D12+D20+D24+D31+D33+D37+D40+D44+D50+D54+D60+D65+D28+D47+D57+D69+D71</f>
        <v>258.75000000000006</v>
      </c>
      <c r="E76" s="130">
        <f>E12+E20+E24+E31+E33+E37+E40+E44+E50+E54+E60+E65+E28+E47+E57+E69+E71</f>
        <v>191.9</v>
      </c>
      <c r="F76" s="131">
        <f>F12+F20+F24+F31+F33+F37+F40+F44+F50+F54+F60+F65+F28+F47+F57+F69+F71</f>
        <v>4.75</v>
      </c>
      <c r="G76" s="131">
        <f>G12+G20+G24+G31+G33+G37+G40+G44+G50+G54+G60+G65+G28+G47+G57+G69+G71</f>
        <v>51.5</v>
      </c>
      <c r="H76" s="132">
        <f>H12+H20+H24+H31+H33+H37+H40+H44+H50+H54+H60+H65+H28+H47+H57+H69+H71</f>
        <v>10.600000000000001</v>
      </c>
      <c r="I76" s="179">
        <f>I12+I20+I24+I31+I33+I37+I40+I44+I50+I54+I60+I65+I28+I47+I57+I69+I71</f>
        <v>5.75</v>
      </c>
      <c r="J76" s="131">
        <f>J12+J20+J24+J31+J33+J37+J40+J44+J50+J54+J60+J65+J28+J47+J57+J69+J71</f>
        <v>236.70000000000002</v>
      </c>
      <c r="K76" s="132">
        <f>K12+K20+K24+K31+K33+K37+K40+K44+K50+K54+K60+K65+K28+K47+K57+K69+K71</f>
        <v>16.300000000000004</v>
      </c>
    </row>
    <row r="77" spans="1:11" ht="15">
      <c r="A77" s="17"/>
      <c r="B77" s="121" t="s">
        <v>56</v>
      </c>
      <c r="C77" s="133">
        <f>C13+C21+C55+C62+C68+C14+C25+C34</f>
        <v>643.52</v>
      </c>
      <c r="D77" s="134">
        <f aca="true" t="shared" si="19" ref="D77:K77">D13+D21+D55+D62+D68+D14+D25+D34</f>
        <v>195.60000000000005</v>
      </c>
      <c r="E77" s="172">
        <f t="shared" si="19"/>
        <v>25.900000000000002</v>
      </c>
      <c r="F77" s="133">
        <f t="shared" si="19"/>
        <v>0</v>
      </c>
      <c r="G77" s="133">
        <f t="shared" si="19"/>
        <v>169.7</v>
      </c>
      <c r="H77" s="134">
        <f t="shared" si="19"/>
        <v>0</v>
      </c>
      <c r="I77" s="172">
        <f t="shared" si="19"/>
        <v>13.4</v>
      </c>
      <c r="J77" s="133">
        <f t="shared" si="19"/>
        <v>170.20000000000002</v>
      </c>
      <c r="K77" s="134">
        <f t="shared" si="19"/>
        <v>12</v>
      </c>
    </row>
    <row r="78" spans="1:11" ht="15.75" thickBot="1">
      <c r="A78" s="17"/>
      <c r="B78" s="121" t="s">
        <v>57</v>
      </c>
      <c r="C78" s="131">
        <f>C22+C35+C45+C66</f>
        <v>0</v>
      </c>
      <c r="D78" s="129">
        <f aca="true" t="shared" si="20" ref="D78:K78">D22+D35+D45+D66</f>
        <v>34</v>
      </c>
      <c r="E78" s="135">
        <f t="shared" si="20"/>
        <v>34</v>
      </c>
      <c r="F78" s="136">
        <f t="shared" si="20"/>
        <v>0</v>
      </c>
      <c r="G78" s="136">
        <f t="shared" si="20"/>
        <v>0</v>
      </c>
      <c r="H78" s="137">
        <f t="shared" si="20"/>
        <v>0</v>
      </c>
      <c r="I78" s="180">
        <f t="shared" si="20"/>
        <v>0</v>
      </c>
      <c r="J78" s="136">
        <f t="shared" si="20"/>
        <v>1</v>
      </c>
      <c r="K78" s="137">
        <f t="shared" si="20"/>
        <v>33</v>
      </c>
    </row>
    <row r="79" spans="1:11" ht="12.75">
      <c r="A79" s="193" t="s">
        <v>50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5"/>
    </row>
    <row r="80" spans="1:11" s="2" customFormat="1" ht="15">
      <c r="A80" s="69">
        <v>1</v>
      </c>
      <c r="B80" s="139" t="s">
        <v>12</v>
      </c>
      <c r="C80" s="120">
        <f>SUM(C81:C86)</f>
        <v>219.75</v>
      </c>
      <c r="D80" s="140">
        <f aca="true" t="shared" si="21" ref="D80:D210">SUM(E80:H80)</f>
        <v>101.7</v>
      </c>
      <c r="E80" s="141">
        <f aca="true" t="shared" si="22" ref="E80:K80">SUM(E81:E86)</f>
        <v>84.7</v>
      </c>
      <c r="F80" s="120">
        <f t="shared" si="22"/>
        <v>10</v>
      </c>
      <c r="G80" s="120">
        <f t="shared" si="22"/>
        <v>2</v>
      </c>
      <c r="H80" s="118">
        <f t="shared" si="22"/>
        <v>5</v>
      </c>
      <c r="I80" s="141">
        <f t="shared" si="22"/>
        <v>10.7</v>
      </c>
      <c r="J80" s="120">
        <f t="shared" si="22"/>
        <v>77</v>
      </c>
      <c r="K80" s="118">
        <f t="shared" si="22"/>
        <v>14</v>
      </c>
    </row>
    <row r="81" spans="1:11" ht="15">
      <c r="A81" s="76"/>
      <c r="B81" s="77" t="s">
        <v>51</v>
      </c>
      <c r="C81" s="78">
        <v>5</v>
      </c>
      <c r="D81" s="103">
        <f t="shared" si="21"/>
        <v>11</v>
      </c>
      <c r="E81" s="79">
        <v>11</v>
      </c>
      <c r="F81" s="78"/>
      <c r="G81" s="78"/>
      <c r="H81" s="80"/>
      <c r="I81" s="79">
        <v>5</v>
      </c>
      <c r="J81" s="78"/>
      <c r="K81" s="80">
        <v>6</v>
      </c>
    </row>
    <row r="82" spans="1:11" ht="15">
      <c r="A82" s="76"/>
      <c r="B82" s="77" t="s">
        <v>52</v>
      </c>
      <c r="C82" s="78">
        <v>50.5</v>
      </c>
      <c r="D82" s="72">
        <f>SUM(E82:H82)</f>
        <v>10</v>
      </c>
      <c r="E82" s="79">
        <v>10</v>
      </c>
      <c r="F82" s="78"/>
      <c r="G82" s="78"/>
      <c r="H82" s="80"/>
      <c r="I82" s="79"/>
      <c r="J82" s="78">
        <v>10</v>
      </c>
      <c r="K82" s="80"/>
    </row>
    <row r="83" spans="1:11" ht="15">
      <c r="A83" s="76"/>
      <c r="B83" s="77" t="s">
        <v>53</v>
      </c>
      <c r="C83" s="78"/>
      <c r="D83" s="72">
        <f t="shared" si="21"/>
        <v>15</v>
      </c>
      <c r="E83" s="79">
        <v>5</v>
      </c>
      <c r="F83" s="78">
        <v>10</v>
      </c>
      <c r="G83" s="78"/>
      <c r="H83" s="80"/>
      <c r="I83" s="79"/>
      <c r="J83" s="78">
        <v>15</v>
      </c>
      <c r="K83" s="80"/>
    </row>
    <row r="84" spans="1:11" ht="15">
      <c r="A84" s="76"/>
      <c r="B84" s="77" t="s">
        <v>54</v>
      </c>
      <c r="C84" s="78"/>
      <c r="D84" s="72">
        <f t="shared" si="21"/>
        <v>26</v>
      </c>
      <c r="E84" s="79">
        <v>21</v>
      </c>
      <c r="F84" s="78"/>
      <c r="G84" s="78"/>
      <c r="H84" s="80">
        <v>5</v>
      </c>
      <c r="I84" s="79"/>
      <c r="J84" s="78">
        <v>18</v>
      </c>
      <c r="K84" s="80">
        <v>8</v>
      </c>
    </row>
    <row r="85" spans="1:11" ht="15">
      <c r="A85" s="76"/>
      <c r="B85" s="142" t="s">
        <v>56</v>
      </c>
      <c r="C85" s="78">
        <v>164.25</v>
      </c>
      <c r="D85" s="72">
        <f t="shared" si="21"/>
        <v>7.7</v>
      </c>
      <c r="E85" s="79">
        <v>5.7</v>
      </c>
      <c r="F85" s="78"/>
      <c r="G85" s="78">
        <v>2</v>
      </c>
      <c r="H85" s="80"/>
      <c r="I85" s="79">
        <v>5.7</v>
      </c>
      <c r="J85" s="78">
        <v>2</v>
      </c>
      <c r="K85" s="80"/>
    </row>
    <row r="86" spans="1:11" ht="15">
      <c r="A86" s="82"/>
      <c r="B86" s="83" t="s">
        <v>57</v>
      </c>
      <c r="C86" s="84"/>
      <c r="D86" s="85">
        <f t="shared" si="21"/>
        <v>32</v>
      </c>
      <c r="E86" s="86">
        <v>32</v>
      </c>
      <c r="F86" s="84"/>
      <c r="G86" s="84"/>
      <c r="H86" s="87"/>
      <c r="I86" s="86"/>
      <c r="J86" s="84">
        <v>32</v>
      </c>
      <c r="K86" s="87"/>
    </row>
    <row r="87" spans="1:11" s="2" customFormat="1" ht="15">
      <c r="A87" s="52">
        <v>2</v>
      </c>
      <c r="B87" s="143" t="s">
        <v>13</v>
      </c>
      <c r="C87" s="64">
        <f>SUM(C88:C89)</f>
        <v>0</v>
      </c>
      <c r="D87" s="97">
        <f>SUM(E87:H87)</f>
        <v>21.299999999999997</v>
      </c>
      <c r="E87" s="66">
        <f aca="true" t="shared" si="23" ref="E87:K87">SUM(E88:E89)</f>
        <v>21.299999999999997</v>
      </c>
      <c r="F87" s="64">
        <f t="shared" si="23"/>
        <v>0</v>
      </c>
      <c r="G87" s="64">
        <f t="shared" si="23"/>
        <v>0</v>
      </c>
      <c r="H87" s="67">
        <f t="shared" si="23"/>
        <v>0</v>
      </c>
      <c r="I87" s="66">
        <f t="shared" si="23"/>
        <v>0</v>
      </c>
      <c r="J87" s="64">
        <f t="shared" si="23"/>
        <v>21.299999999999997</v>
      </c>
      <c r="K87" s="67">
        <f t="shared" si="23"/>
        <v>0</v>
      </c>
    </row>
    <row r="88" spans="1:11" ht="15">
      <c r="A88" s="76"/>
      <c r="B88" s="77" t="s">
        <v>54</v>
      </c>
      <c r="C88" s="78"/>
      <c r="D88" s="72">
        <f t="shared" si="21"/>
        <v>20.9</v>
      </c>
      <c r="E88" s="79">
        <v>20.9</v>
      </c>
      <c r="F88" s="78"/>
      <c r="G88" s="78"/>
      <c r="H88" s="80"/>
      <c r="I88" s="79"/>
      <c r="J88" s="78">
        <v>20.9</v>
      </c>
      <c r="K88" s="80"/>
    </row>
    <row r="89" spans="1:11" ht="15">
      <c r="A89" s="76"/>
      <c r="B89" s="142" t="s">
        <v>56</v>
      </c>
      <c r="C89" s="78"/>
      <c r="D89" s="72">
        <f t="shared" si="21"/>
        <v>0.4</v>
      </c>
      <c r="E89" s="79">
        <v>0.4</v>
      </c>
      <c r="F89" s="78"/>
      <c r="G89" s="78"/>
      <c r="H89" s="80"/>
      <c r="I89" s="79"/>
      <c r="J89" s="78">
        <v>0.4</v>
      </c>
      <c r="K89" s="80"/>
    </row>
    <row r="90" spans="1:11" ht="15">
      <c r="A90" s="52">
        <v>3</v>
      </c>
      <c r="B90" s="143" t="s">
        <v>90</v>
      </c>
      <c r="C90" s="64">
        <f>SUM(C91)</f>
        <v>0</v>
      </c>
      <c r="D90" s="67">
        <f>SUM(D91)</f>
        <v>3</v>
      </c>
      <c r="E90" s="68">
        <f aca="true" t="shared" si="24" ref="E90:K90">SUM(E91)</f>
        <v>3</v>
      </c>
      <c r="F90" s="64">
        <f t="shared" si="24"/>
        <v>0</v>
      </c>
      <c r="G90" s="64">
        <f t="shared" si="24"/>
        <v>0</v>
      </c>
      <c r="H90" s="67">
        <f t="shared" si="24"/>
        <v>0</v>
      </c>
      <c r="I90" s="68">
        <f t="shared" si="24"/>
        <v>0</v>
      </c>
      <c r="J90" s="64">
        <f t="shared" si="24"/>
        <v>3</v>
      </c>
      <c r="K90" s="67">
        <f t="shared" si="24"/>
        <v>0</v>
      </c>
    </row>
    <row r="91" spans="1:11" ht="15">
      <c r="A91" s="82"/>
      <c r="B91" s="144" t="s">
        <v>57</v>
      </c>
      <c r="C91" s="84"/>
      <c r="D91" s="85">
        <f>SUM(E91:H91)</f>
        <v>3</v>
      </c>
      <c r="E91" s="86">
        <v>3</v>
      </c>
      <c r="F91" s="84"/>
      <c r="G91" s="84"/>
      <c r="H91" s="87"/>
      <c r="I91" s="86"/>
      <c r="J91" s="84">
        <v>3</v>
      </c>
      <c r="K91" s="87"/>
    </row>
    <row r="92" spans="1:11" ht="15">
      <c r="A92" s="52">
        <v>4</v>
      </c>
      <c r="B92" s="143" t="s">
        <v>96</v>
      </c>
      <c r="C92" s="64">
        <v>0</v>
      </c>
      <c r="D92" s="97">
        <f>SUM(E92:H92)</f>
        <v>5</v>
      </c>
      <c r="E92" s="66">
        <f>SUM(E93)</f>
        <v>5</v>
      </c>
      <c r="F92" s="64">
        <f aca="true" t="shared" si="25" ref="F92:K92">SUM(F93)</f>
        <v>0</v>
      </c>
      <c r="G92" s="64">
        <f t="shared" si="25"/>
        <v>0</v>
      </c>
      <c r="H92" s="67">
        <f t="shared" si="25"/>
        <v>0</v>
      </c>
      <c r="I92" s="66">
        <f t="shared" si="25"/>
        <v>0</v>
      </c>
      <c r="J92" s="64">
        <f t="shared" si="25"/>
        <v>5</v>
      </c>
      <c r="K92" s="67">
        <f t="shared" si="25"/>
        <v>0</v>
      </c>
    </row>
    <row r="93" spans="1:11" ht="15">
      <c r="A93" s="101"/>
      <c r="B93" s="149" t="s">
        <v>52</v>
      </c>
      <c r="C93" s="105"/>
      <c r="D93" s="119">
        <f>SUM(E93:H93)</f>
        <v>5</v>
      </c>
      <c r="E93" s="104">
        <v>5</v>
      </c>
      <c r="F93" s="105"/>
      <c r="G93" s="105"/>
      <c r="H93" s="106"/>
      <c r="I93" s="104"/>
      <c r="J93" s="105">
        <v>5</v>
      </c>
      <c r="K93" s="106"/>
    </row>
    <row r="94" spans="1:11" s="2" customFormat="1" ht="15">
      <c r="A94" s="52">
        <v>5</v>
      </c>
      <c r="B94" s="143" t="s">
        <v>14</v>
      </c>
      <c r="C94" s="64">
        <f>SUM(C95:C98)</f>
        <v>0</v>
      </c>
      <c r="D94" s="97">
        <f>SUM(E94:H94)</f>
        <v>510</v>
      </c>
      <c r="E94" s="66">
        <f>SUM(E95:E98)</f>
        <v>390</v>
      </c>
      <c r="F94" s="64">
        <f>SUM(F95:F98)</f>
        <v>20</v>
      </c>
      <c r="G94" s="64">
        <f>SUM(G95:G98)</f>
        <v>0</v>
      </c>
      <c r="H94" s="67">
        <f>SUM(H95:H98)</f>
        <v>100</v>
      </c>
      <c r="I94" s="66">
        <f>SUM(I95:I98)</f>
        <v>0</v>
      </c>
      <c r="J94" s="64">
        <f>SUM(J95:J98)</f>
        <v>460</v>
      </c>
      <c r="K94" s="67">
        <f>SUM(K95:K98)</f>
        <v>50</v>
      </c>
    </row>
    <row r="95" spans="1:11" ht="15">
      <c r="A95" s="76"/>
      <c r="B95" s="77" t="s">
        <v>51</v>
      </c>
      <c r="C95" s="78"/>
      <c r="D95" s="72">
        <f t="shared" si="21"/>
        <v>65</v>
      </c>
      <c r="E95" s="79">
        <v>65</v>
      </c>
      <c r="F95" s="78"/>
      <c r="G95" s="78"/>
      <c r="H95" s="80"/>
      <c r="I95" s="79"/>
      <c r="J95" s="78">
        <v>15</v>
      </c>
      <c r="K95" s="80">
        <v>50</v>
      </c>
    </row>
    <row r="96" spans="1:11" ht="15">
      <c r="A96" s="76"/>
      <c r="B96" s="77" t="s">
        <v>52</v>
      </c>
      <c r="C96" s="78"/>
      <c r="D96" s="72">
        <f t="shared" si="21"/>
        <v>200</v>
      </c>
      <c r="E96" s="79">
        <v>80</v>
      </c>
      <c r="F96" s="78">
        <v>20</v>
      </c>
      <c r="G96" s="78"/>
      <c r="H96" s="80">
        <v>100</v>
      </c>
      <c r="I96" s="79"/>
      <c r="J96" s="78">
        <v>200</v>
      </c>
      <c r="K96" s="80"/>
    </row>
    <row r="97" spans="1:11" ht="15">
      <c r="A97" s="76"/>
      <c r="B97" s="77" t="s">
        <v>54</v>
      </c>
      <c r="C97" s="78"/>
      <c r="D97" s="72">
        <f t="shared" si="21"/>
        <v>190</v>
      </c>
      <c r="E97" s="79">
        <v>190</v>
      </c>
      <c r="F97" s="78"/>
      <c r="G97" s="78"/>
      <c r="H97" s="80"/>
      <c r="I97" s="79"/>
      <c r="J97" s="78">
        <v>190</v>
      </c>
      <c r="K97" s="80"/>
    </row>
    <row r="98" spans="1:11" ht="15">
      <c r="A98" s="82"/>
      <c r="B98" s="144" t="s">
        <v>56</v>
      </c>
      <c r="C98" s="84"/>
      <c r="D98" s="85">
        <f t="shared" si="21"/>
        <v>55</v>
      </c>
      <c r="E98" s="86">
        <v>55</v>
      </c>
      <c r="F98" s="84"/>
      <c r="G98" s="84"/>
      <c r="H98" s="87"/>
      <c r="I98" s="86"/>
      <c r="J98" s="84">
        <v>55</v>
      </c>
      <c r="K98" s="87"/>
    </row>
    <row r="99" spans="1:11" s="2" customFormat="1" ht="15">
      <c r="A99" s="52">
        <v>6</v>
      </c>
      <c r="B99" s="143" t="s">
        <v>15</v>
      </c>
      <c r="C99" s="64">
        <f aca="true" t="shared" si="26" ref="C99:K99">SUM(C100:C101)</f>
        <v>0</v>
      </c>
      <c r="D99" s="97">
        <f t="shared" si="26"/>
        <v>15</v>
      </c>
      <c r="E99" s="66">
        <f t="shared" si="26"/>
        <v>15</v>
      </c>
      <c r="F99" s="64">
        <f t="shared" si="26"/>
        <v>0</v>
      </c>
      <c r="G99" s="64">
        <f t="shared" si="26"/>
        <v>0</v>
      </c>
      <c r="H99" s="67">
        <f t="shared" si="26"/>
        <v>0</v>
      </c>
      <c r="I99" s="66">
        <f t="shared" si="26"/>
        <v>0</v>
      </c>
      <c r="J99" s="64">
        <f t="shared" si="26"/>
        <v>15</v>
      </c>
      <c r="K99" s="67">
        <f t="shared" si="26"/>
        <v>0</v>
      </c>
    </row>
    <row r="100" spans="1:11" s="2" customFormat="1" ht="15">
      <c r="A100" s="101"/>
      <c r="B100" s="145" t="s">
        <v>52</v>
      </c>
      <c r="C100" s="105"/>
      <c r="D100" s="103">
        <f t="shared" si="21"/>
        <v>5</v>
      </c>
      <c r="E100" s="104">
        <v>5</v>
      </c>
      <c r="F100" s="105"/>
      <c r="G100" s="105"/>
      <c r="H100" s="106"/>
      <c r="I100" s="104"/>
      <c r="J100" s="105">
        <v>5</v>
      </c>
      <c r="K100" s="106"/>
    </row>
    <row r="101" spans="1:11" ht="15">
      <c r="A101" s="108"/>
      <c r="B101" s="115" t="s">
        <v>53</v>
      </c>
      <c r="C101" s="110"/>
      <c r="D101" s="111">
        <f t="shared" si="21"/>
        <v>10</v>
      </c>
      <c r="E101" s="112">
        <v>10</v>
      </c>
      <c r="F101" s="110"/>
      <c r="G101" s="110"/>
      <c r="H101" s="113"/>
      <c r="I101" s="112"/>
      <c r="J101" s="110">
        <v>10</v>
      </c>
      <c r="K101" s="113"/>
    </row>
    <row r="102" spans="1:11" s="2" customFormat="1" ht="15">
      <c r="A102" s="52">
        <v>7</v>
      </c>
      <c r="B102" s="143" t="s">
        <v>16</v>
      </c>
      <c r="C102" s="64">
        <f>SUM(C103:C108)</f>
        <v>0</v>
      </c>
      <c r="D102" s="97">
        <f>SUM(E102:H102)</f>
        <v>4150</v>
      </c>
      <c r="E102" s="66">
        <f aca="true" t="shared" si="27" ref="E102:J102">SUM(E103:E108)</f>
        <v>4050</v>
      </c>
      <c r="F102" s="64">
        <f t="shared" si="27"/>
        <v>0</v>
      </c>
      <c r="G102" s="64">
        <f t="shared" si="27"/>
        <v>0</v>
      </c>
      <c r="H102" s="67">
        <f t="shared" si="27"/>
        <v>100</v>
      </c>
      <c r="I102" s="66">
        <f t="shared" si="27"/>
        <v>0</v>
      </c>
      <c r="J102" s="64">
        <f t="shared" si="27"/>
        <v>4150</v>
      </c>
      <c r="K102" s="67">
        <f>SUM(K103:K108)</f>
        <v>0</v>
      </c>
    </row>
    <row r="103" spans="1:11" ht="15">
      <c r="A103" s="76"/>
      <c r="B103" s="77" t="s">
        <v>51</v>
      </c>
      <c r="C103" s="78"/>
      <c r="D103" s="72">
        <f>SUM(E103:H103)</f>
        <v>300</v>
      </c>
      <c r="E103" s="79">
        <v>300</v>
      </c>
      <c r="F103" s="78"/>
      <c r="G103" s="78"/>
      <c r="H103" s="80"/>
      <c r="I103" s="79"/>
      <c r="J103" s="78">
        <v>300</v>
      </c>
      <c r="K103" s="80"/>
    </row>
    <row r="104" spans="1:11" ht="15">
      <c r="A104" s="76"/>
      <c r="B104" s="77" t="s">
        <v>53</v>
      </c>
      <c r="C104" s="78"/>
      <c r="D104" s="72">
        <f>SUM(E104:H104)</f>
        <v>300</v>
      </c>
      <c r="E104" s="79">
        <v>300</v>
      </c>
      <c r="F104" s="78"/>
      <c r="G104" s="78"/>
      <c r="H104" s="80"/>
      <c r="I104" s="79"/>
      <c r="J104" s="78">
        <v>300</v>
      </c>
      <c r="K104" s="80"/>
    </row>
    <row r="105" spans="1:11" ht="15">
      <c r="A105" s="76"/>
      <c r="B105" s="77" t="s">
        <v>52</v>
      </c>
      <c r="C105" s="78"/>
      <c r="D105" s="72">
        <f>SUM(E105:H105)</f>
        <v>100</v>
      </c>
      <c r="E105" s="79">
        <v>100</v>
      </c>
      <c r="F105" s="78"/>
      <c r="G105" s="78"/>
      <c r="H105" s="80"/>
      <c r="I105" s="79"/>
      <c r="J105" s="78">
        <v>100</v>
      </c>
      <c r="K105" s="80"/>
    </row>
    <row r="106" spans="1:11" ht="15">
      <c r="A106" s="76"/>
      <c r="B106" s="77" t="s">
        <v>54</v>
      </c>
      <c r="C106" s="78"/>
      <c r="D106" s="72">
        <f t="shared" si="21"/>
        <v>600</v>
      </c>
      <c r="E106" s="79">
        <v>500</v>
      </c>
      <c r="F106" s="78"/>
      <c r="G106" s="78"/>
      <c r="H106" s="80">
        <v>100</v>
      </c>
      <c r="I106" s="79"/>
      <c r="J106" s="78">
        <v>600</v>
      </c>
      <c r="K106" s="80"/>
    </row>
    <row r="107" spans="1:11" ht="15">
      <c r="A107" s="76"/>
      <c r="B107" s="142" t="s">
        <v>56</v>
      </c>
      <c r="C107" s="78"/>
      <c r="D107" s="72">
        <f t="shared" si="21"/>
        <v>1000</v>
      </c>
      <c r="E107" s="79">
        <v>1000</v>
      </c>
      <c r="F107" s="78"/>
      <c r="G107" s="78"/>
      <c r="H107" s="80"/>
      <c r="I107" s="79"/>
      <c r="J107" s="78">
        <v>1000</v>
      </c>
      <c r="K107" s="80"/>
    </row>
    <row r="108" spans="1:11" ht="15">
      <c r="A108" s="82"/>
      <c r="B108" s="144" t="s">
        <v>57</v>
      </c>
      <c r="C108" s="84"/>
      <c r="D108" s="85">
        <f t="shared" si="21"/>
        <v>1850</v>
      </c>
      <c r="E108" s="86">
        <v>1850</v>
      </c>
      <c r="F108" s="84"/>
      <c r="G108" s="84"/>
      <c r="H108" s="87"/>
      <c r="I108" s="86"/>
      <c r="J108" s="84">
        <v>1850</v>
      </c>
      <c r="K108" s="87"/>
    </row>
    <row r="109" spans="1:11" s="2" customFormat="1" ht="15">
      <c r="A109" s="52">
        <v>8</v>
      </c>
      <c r="B109" s="143" t="s">
        <v>17</v>
      </c>
      <c r="C109" s="64">
        <f>SUM(C110)</f>
        <v>0</v>
      </c>
      <c r="D109" s="97">
        <f t="shared" si="21"/>
        <v>300</v>
      </c>
      <c r="E109" s="66">
        <f aca="true" t="shared" si="28" ref="E109:K109">SUM(E110)</f>
        <v>300</v>
      </c>
      <c r="F109" s="64">
        <f t="shared" si="28"/>
        <v>0</v>
      </c>
      <c r="G109" s="64">
        <f t="shared" si="28"/>
        <v>0</v>
      </c>
      <c r="H109" s="67">
        <f t="shared" si="28"/>
        <v>0</v>
      </c>
      <c r="I109" s="66">
        <f t="shared" si="28"/>
        <v>0</v>
      </c>
      <c r="J109" s="64">
        <f t="shared" si="28"/>
        <v>300</v>
      </c>
      <c r="K109" s="67">
        <f t="shared" si="28"/>
        <v>0</v>
      </c>
    </row>
    <row r="110" spans="1:11" ht="15">
      <c r="A110" s="82"/>
      <c r="B110" s="83" t="s">
        <v>52</v>
      </c>
      <c r="C110" s="84"/>
      <c r="D110" s="85">
        <f t="shared" si="21"/>
        <v>300</v>
      </c>
      <c r="E110" s="86">
        <v>300</v>
      </c>
      <c r="F110" s="84"/>
      <c r="G110" s="84"/>
      <c r="H110" s="87"/>
      <c r="I110" s="86"/>
      <c r="J110" s="84">
        <v>300</v>
      </c>
      <c r="K110" s="87"/>
    </row>
    <row r="111" spans="1:11" s="2" customFormat="1" ht="15">
      <c r="A111" s="52">
        <v>9</v>
      </c>
      <c r="B111" s="143" t="s">
        <v>18</v>
      </c>
      <c r="C111" s="64">
        <f>SUM(C112:C117)</f>
        <v>0</v>
      </c>
      <c r="D111" s="97">
        <f t="shared" si="21"/>
        <v>12702</v>
      </c>
      <c r="E111" s="66">
        <f aca="true" t="shared" si="29" ref="E111:K111">SUM(E112:E117)</f>
        <v>11000</v>
      </c>
      <c r="F111" s="64">
        <f t="shared" si="29"/>
        <v>852</v>
      </c>
      <c r="G111" s="64">
        <f t="shared" si="29"/>
        <v>0</v>
      </c>
      <c r="H111" s="67">
        <f t="shared" si="29"/>
        <v>850</v>
      </c>
      <c r="I111" s="66">
        <f t="shared" si="29"/>
        <v>0</v>
      </c>
      <c r="J111" s="64">
        <f t="shared" si="29"/>
        <v>11362</v>
      </c>
      <c r="K111" s="67">
        <f t="shared" si="29"/>
        <v>1340</v>
      </c>
    </row>
    <row r="112" spans="1:11" ht="15">
      <c r="A112" s="76"/>
      <c r="B112" s="77" t="s">
        <v>51</v>
      </c>
      <c r="C112" s="78"/>
      <c r="D112" s="72">
        <f t="shared" si="21"/>
        <v>370</v>
      </c>
      <c r="E112" s="79">
        <v>350</v>
      </c>
      <c r="F112" s="78">
        <v>20</v>
      </c>
      <c r="G112" s="78"/>
      <c r="H112" s="80"/>
      <c r="I112" s="79"/>
      <c r="J112" s="78">
        <v>300</v>
      </c>
      <c r="K112" s="80">
        <v>70</v>
      </c>
    </row>
    <row r="113" spans="1:11" ht="15">
      <c r="A113" s="76"/>
      <c r="B113" s="77" t="s">
        <v>52</v>
      </c>
      <c r="C113" s="78"/>
      <c r="D113" s="72">
        <f t="shared" si="21"/>
        <v>650</v>
      </c>
      <c r="E113" s="79">
        <v>650</v>
      </c>
      <c r="F113" s="78"/>
      <c r="G113" s="78"/>
      <c r="H113" s="80"/>
      <c r="I113" s="79"/>
      <c r="J113" s="78">
        <v>650</v>
      </c>
      <c r="K113" s="80"/>
    </row>
    <row r="114" spans="1:11" ht="15">
      <c r="A114" s="76"/>
      <c r="B114" s="77" t="s">
        <v>53</v>
      </c>
      <c r="C114" s="78"/>
      <c r="D114" s="72">
        <f t="shared" si="21"/>
        <v>750</v>
      </c>
      <c r="E114" s="79">
        <v>750</v>
      </c>
      <c r="F114" s="78"/>
      <c r="G114" s="78"/>
      <c r="H114" s="80"/>
      <c r="I114" s="79"/>
      <c r="J114" s="78">
        <v>750</v>
      </c>
      <c r="K114" s="80"/>
    </row>
    <row r="115" spans="1:11" ht="15">
      <c r="A115" s="76"/>
      <c r="B115" s="77" t="s">
        <v>54</v>
      </c>
      <c r="C115" s="78"/>
      <c r="D115" s="72">
        <f t="shared" si="21"/>
        <v>7360</v>
      </c>
      <c r="E115" s="79">
        <v>6510</v>
      </c>
      <c r="F115" s="78"/>
      <c r="G115" s="78"/>
      <c r="H115" s="80">
        <v>850</v>
      </c>
      <c r="I115" s="79"/>
      <c r="J115" s="78">
        <v>6090</v>
      </c>
      <c r="K115" s="80">
        <v>1270</v>
      </c>
    </row>
    <row r="116" spans="1:11" ht="15">
      <c r="A116" s="76"/>
      <c r="B116" s="142" t="s">
        <v>56</v>
      </c>
      <c r="C116" s="78"/>
      <c r="D116" s="72">
        <f t="shared" si="21"/>
        <v>1722</v>
      </c>
      <c r="E116" s="79">
        <v>890</v>
      </c>
      <c r="F116" s="78">
        <v>832</v>
      </c>
      <c r="G116" s="78"/>
      <c r="H116" s="80"/>
      <c r="I116" s="79"/>
      <c r="J116" s="78">
        <v>1722</v>
      </c>
      <c r="K116" s="80"/>
    </row>
    <row r="117" spans="1:11" ht="15">
      <c r="A117" s="82"/>
      <c r="B117" s="144" t="s">
        <v>57</v>
      </c>
      <c r="C117" s="84"/>
      <c r="D117" s="85">
        <f t="shared" si="21"/>
        <v>1850</v>
      </c>
      <c r="E117" s="86">
        <v>1850</v>
      </c>
      <c r="F117" s="84"/>
      <c r="G117" s="84"/>
      <c r="H117" s="87"/>
      <c r="I117" s="86"/>
      <c r="J117" s="84">
        <v>1850</v>
      </c>
      <c r="K117" s="87"/>
    </row>
    <row r="118" spans="1:11" s="2" customFormat="1" ht="15">
      <c r="A118" s="52">
        <v>10</v>
      </c>
      <c r="B118" s="143" t="s">
        <v>19</v>
      </c>
      <c r="C118" s="64">
        <f>SUM(C119:C121)</f>
        <v>0</v>
      </c>
      <c r="D118" s="97">
        <f>SUM(E118:H118)</f>
        <v>880</v>
      </c>
      <c r="E118" s="66">
        <f>SUM(E119:E121)</f>
        <v>680</v>
      </c>
      <c r="F118" s="64">
        <f>SUM(F119:F121)</f>
        <v>0</v>
      </c>
      <c r="G118" s="64">
        <f>SUM(G119:G121)</f>
        <v>0</v>
      </c>
      <c r="H118" s="67">
        <f>SUM(H119:H121)</f>
        <v>200</v>
      </c>
      <c r="I118" s="66">
        <f>SUM(I119:I121)</f>
        <v>0</v>
      </c>
      <c r="J118" s="64">
        <f>SUM(J119:J121)</f>
        <v>880</v>
      </c>
      <c r="K118" s="67">
        <f>SUM(K119:K121)</f>
        <v>0</v>
      </c>
    </row>
    <row r="119" spans="1:11" ht="15">
      <c r="A119" s="69"/>
      <c r="B119" s="145" t="s">
        <v>53</v>
      </c>
      <c r="C119" s="71"/>
      <c r="D119" s="103">
        <f t="shared" si="21"/>
        <v>150</v>
      </c>
      <c r="E119" s="73">
        <v>150</v>
      </c>
      <c r="F119" s="71"/>
      <c r="G119" s="71"/>
      <c r="H119" s="74"/>
      <c r="I119" s="73"/>
      <c r="J119" s="71">
        <v>150</v>
      </c>
      <c r="K119" s="74"/>
    </row>
    <row r="120" spans="1:11" ht="15">
      <c r="A120" s="76"/>
      <c r="B120" s="142" t="s">
        <v>54</v>
      </c>
      <c r="C120" s="78"/>
      <c r="D120" s="80">
        <f t="shared" si="21"/>
        <v>630</v>
      </c>
      <c r="E120" s="79">
        <v>430</v>
      </c>
      <c r="F120" s="78"/>
      <c r="G120" s="78"/>
      <c r="H120" s="80">
        <v>200</v>
      </c>
      <c r="I120" s="79"/>
      <c r="J120" s="78">
        <v>630</v>
      </c>
      <c r="K120" s="80"/>
    </row>
    <row r="121" spans="1:11" ht="15">
      <c r="A121" s="82"/>
      <c r="B121" s="144" t="s">
        <v>57</v>
      </c>
      <c r="C121" s="84"/>
      <c r="D121" s="85">
        <f t="shared" si="21"/>
        <v>100</v>
      </c>
      <c r="E121" s="86">
        <v>100</v>
      </c>
      <c r="F121" s="84"/>
      <c r="G121" s="84"/>
      <c r="H121" s="87"/>
      <c r="I121" s="86"/>
      <c r="J121" s="84">
        <v>100</v>
      </c>
      <c r="K121" s="87"/>
    </row>
    <row r="122" spans="1:11" s="2" customFormat="1" ht="15">
      <c r="A122" s="52">
        <v>11</v>
      </c>
      <c r="B122" s="143" t="s">
        <v>20</v>
      </c>
      <c r="C122" s="64">
        <f>SUM(C123:C125)</f>
        <v>0</v>
      </c>
      <c r="D122" s="67">
        <f>SUM(E122:H122)</f>
        <v>1000</v>
      </c>
      <c r="E122" s="68">
        <f>SUM(E123:E125)</f>
        <v>1000</v>
      </c>
      <c r="F122" s="64">
        <f>SUM(F123:F125)</f>
        <v>0</v>
      </c>
      <c r="G122" s="64">
        <f>SUM(G123:G125)</f>
        <v>0</v>
      </c>
      <c r="H122" s="97">
        <f>SUM(H123:H125)</f>
        <v>0</v>
      </c>
      <c r="I122" s="66">
        <f>SUM(I123:I125)</f>
        <v>0</v>
      </c>
      <c r="J122" s="64">
        <f>SUM(J123:J125)</f>
        <v>1000</v>
      </c>
      <c r="K122" s="67">
        <f>SUM(K123:K125)</f>
        <v>0</v>
      </c>
    </row>
    <row r="123" spans="1:11" ht="15">
      <c r="A123" s="69"/>
      <c r="B123" s="145" t="s">
        <v>52</v>
      </c>
      <c r="C123" s="71"/>
      <c r="D123" s="74">
        <f t="shared" si="21"/>
        <v>200</v>
      </c>
      <c r="E123" s="75">
        <v>200</v>
      </c>
      <c r="F123" s="71"/>
      <c r="G123" s="71"/>
      <c r="H123" s="74"/>
      <c r="I123" s="73"/>
      <c r="J123" s="71">
        <v>200</v>
      </c>
      <c r="K123" s="74"/>
    </row>
    <row r="124" spans="1:11" ht="15">
      <c r="A124" s="69"/>
      <c r="B124" s="77" t="s">
        <v>53</v>
      </c>
      <c r="C124" s="71"/>
      <c r="D124" s="74">
        <f t="shared" si="21"/>
        <v>400</v>
      </c>
      <c r="E124" s="75">
        <v>400</v>
      </c>
      <c r="F124" s="71"/>
      <c r="G124" s="71"/>
      <c r="H124" s="74"/>
      <c r="I124" s="73"/>
      <c r="J124" s="71">
        <v>400</v>
      </c>
      <c r="K124" s="74"/>
    </row>
    <row r="125" spans="1:11" ht="15">
      <c r="A125" s="76"/>
      <c r="B125" s="142" t="s">
        <v>56</v>
      </c>
      <c r="C125" s="78"/>
      <c r="D125" s="80">
        <f t="shared" si="21"/>
        <v>400</v>
      </c>
      <c r="E125" s="81">
        <v>400</v>
      </c>
      <c r="F125" s="78"/>
      <c r="G125" s="78"/>
      <c r="H125" s="80"/>
      <c r="I125" s="79"/>
      <c r="J125" s="78">
        <v>400</v>
      </c>
      <c r="K125" s="80"/>
    </row>
    <row r="126" spans="1:11" s="2" customFormat="1" ht="15">
      <c r="A126" s="52">
        <v>12</v>
      </c>
      <c r="B126" s="143" t="s">
        <v>21</v>
      </c>
      <c r="C126" s="64">
        <f>SUM(C127:C132)</f>
        <v>0</v>
      </c>
      <c r="D126" s="97">
        <f t="shared" si="21"/>
        <v>30725</v>
      </c>
      <c r="E126" s="66">
        <f aca="true" t="shared" si="30" ref="E126:K126">SUM(E127:E132)</f>
        <v>15835</v>
      </c>
      <c r="F126" s="64">
        <f t="shared" si="30"/>
        <v>14140</v>
      </c>
      <c r="G126" s="64">
        <f t="shared" si="30"/>
        <v>0</v>
      </c>
      <c r="H126" s="67">
        <f t="shared" si="30"/>
        <v>750</v>
      </c>
      <c r="I126" s="66">
        <f t="shared" si="30"/>
        <v>0</v>
      </c>
      <c r="J126" s="64">
        <f t="shared" si="30"/>
        <v>28575</v>
      </c>
      <c r="K126" s="67">
        <f t="shared" si="30"/>
        <v>2150</v>
      </c>
    </row>
    <row r="127" spans="1:11" ht="15">
      <c r="A127" s="76"/>
      <c r="B127" s="77" t="s">
        <v>51</v>
      </c>
      <c r="C127" s="78"/>
      <c r="D127" s="72">
        <f t="shared" si="21"/>
        <v>770</v>
      </c>
      <c r="E127" s="79">
        <v>550</v>
      </c>
      <c r="F127" s="78">
        <v>20</v>
      </c>
      <c r="G127" s="78"/>
      <c r="H127" s="80">
        <v>200</v>
      </c>
      <c r="I127" s="79"/>
      <c r="J127" s="78">
        <v>770</v>
      </c>
      <c r="K127" s="80"/>
    </row>
    <row r="128" spans="1:11" ht="15">
      <c r="A128" s="76"/>
      <c r="B128" s="77" t="s">
        <v>52</v>
      </c>
      <c r="C128" s="78"/>
      <c r="D128" s="72">
        <f t="shared" si="21"/>
        <v>7850</v>
      </c>
      <c r="E128" s="79">
        <v>2550</v>
      </c>
      <c r="F128" s="78">
        <v>5300</v>
      </c>
      <c r="G128" s="78"/>
      <c r="H128" s="80"/>
      <c r="I128" s="79"/>
      <c r="J128" s="78">
        <v>7850</v>
      </c>
      <c r="K128" s="80"/>
    </row>
    <row r="129" spans="1:11" ht="15">
      <c r="A129" s="76"/>
      <c r="B129" s="77" t="s">
        <v>53</v>
      </c>
      <c r="C129" s="146"/>
      <c r="D129" s="72">
        <f t="shared" si="21"/>
        <v>11470</v>
      </c>
      <c r="E129" s="79">
        <v>2650</v>
      </c>
      <c r="F129" s="78">
        <v>8820</v>
      </c>
      <c r="G129" s="78"/>
      <c r="H129" s="80"/>
      <c r="I129" s="79"/>
      <c r="J129" s="78">
        <v>9320</v>
      </c>
      <c r="K129" s="80">
        <v>2150</v>
      </c>
    </row>
    <row r="130" spans="1:11" ht="15">
      <c r="A130" s="76"/>
      <c r="B130" s="77" t="s">
        <v>54</v>
      </c>
      <c r="C130" s="78"/>
      <c r="D130" s="72">
        <f t="shared" si="21"/>
        <v>2610</v>
      </c>
      <c r="E130" s="79">
        <v>2060</v>
      </c>
      <c r="F130" s="78"/>
      <c r="G130" s="78"/>
      <c r="H130" s="80">
        <v>550</v>
      </c>
      <c r="I130" s="79"/>
      <c r="J130" s="78">
        <v>2610</v>
      </c>
      <c r="K130" s="80"/>
    </row>
    <row r="131" spans="1:11" ht="15">
      <c r="A131" s="76"/>
      <c r="B131" s="142" t="s">
        <v>56</v>
      </c>
      <c r="C131" s="78"/>
      <c r="D131" s="72">
        <f t="shared" si="21"/>
        <v>330</v>
      </c>
      <c r="E131" s="79">
        <v>330</v>
      </c>
      <c r="F131" s="78"/>
      <c r="G131" s="78"/>
      <c r="H131" s="80"/>
      <c r="I131" s="79"/>
      <c r="J131" s="78">
        <v>330</v>
      </c>
      <c r="K131" s="80"/>
    </row>
    <row r="132" spans="1:11" ht="15">
      <c r="A132" s="82"/>
      <c r="B132" s="144" t="s">
        <v>57</v>
      </c>
      <c r="C132" s="84"/>
      <c r="D132" s="85">
        <f t="shared" si="21"/>
        <v>7695</v>
      </c>
      <c r="E132" s="86">
        <v>7695</v>
      </c>
      <c r="F132" s="84"/>
      <c r="G132" s="84"/>
      <c r="H132" s="87"/>
      <c r="I132" s="86"/>
      <c r="J132" s="84">
        <v>7695</v>
      </c>
      <c r="K132" s="87"/>
    </row>
    <row r="133" spans="1:11" s="2" customFormat="1" ht="15">
      <c r="A133" s="52">
        <v>13</v>
      </c>
      <c r="B133" s="143" t="s">
        <v>22</v>
      </c>
      <c r="C133" s="64">
        <f>SUM(C134:C139)</f>
        <v>0</v>
      </c>
      <c r="D133" s="97">
        <f t="shared" si="21"/>
        <v>6435</v>
      </c>
      <c r="E133" s="66">
        <f aca="true" t="shared" si="31" ref="E133:K133">SUM(E134:E139)</f>
        <v>6155</v>
      </c>
      <c r="F133" s="64">
        <f t="shared" si="31"/>
        <v>200</v>
      </c>
      <c r="G133" s="64">
        <f t="shared" si="31"/>
        <v>0</v>
      </c>
      <c r="H133" s="67">
        <f t="shared" si="31"/>
        <v>80</v>
      </c>
      <c r="I133" s="66">
        <f t="shared" si="31"/>
        <v>0</v>
      </c>
      <c r="J133" s="64">
        <f t="shared" si="31"/>
        <v>6435</v>
      </c>
      <c r="K133" s="67">
        <f t="shared" si="31"/>
        <v>0</v>
      </c>
    </row>
    <row r="134" spans="1:11" ht="15">
      <c r="A134" s="76"/>
      <c r="B134" s="77" t="s">
        <v>51</v>
      </c>
      <c r="C134" s="78"/>
      <c r="D134" s="72">
        <f t="shared" si="21"/>
        <v>100</v>
      </c>
      <c r="E134" s="79">
        <v>100</v>
      </c>
      <c r="F134" s="78"/>
      <c r="G134" s="78"/>
      <c r="H134" s="80"/>
      <c r="I134" s="79"/>
      <c r="J134" s="78">
        <v>100</v>
      </c>
      <c r="K134" s="80"/>
    </row>
    <row r="135" spans="1:11" ht="15">
      <c r="A135" s="76"/>
      <c r="B135" s="77" t="s">
        <v>52</v>
      </c>
      <c r="C135" s="78"/>
      <c r="D135" s="72">
        <f t="shared" si="21"/>
        <v>150</v>
      </c>
      <c r="E135" s="79">
        <v>150</v>
      </c>
      <c r="F135" s="78"/>
      <c r="G135" s="78"/>
      <c r="H135" s="80"/>
      <c r="I135" s="79"/>
      <c r="J135" s="78">
        <v>150</v>
      </c>
      <c r="K135" s="80"/>
    </row>
    <row r="136" spans="1:11" ht="15">
      <c r="A136" s="76"/>
      <c r="B136" s="77" t="s">
        <v>53</v>
      </c>
      <c r="C136" s="146"/>
      <c r="D136" s="72">
        <f t="shared" si="21"/>
        <v>1000</v>
      </c>
      <c r="E136" s="79">
        <v>800</v>
      </c>
      <c r="F136" s="78">
        <v>200</v>
      </c>
      <c r="G136" s="78"/>
      <c r="H136" s="80"/>
      <c r="I136" s="79"/>
      <c r="J136" s="78">
        <v>1000</v>
      </c>
      <c r="K136" s="80"/>
    </row>
    <row r="137" spans="1:11" ht="15">
      <c r="A137" s="76"/>
      <c r="B137" s="77" t="s">
        <v>54</v>
      </c>
      <c r="C137" s="78"/>
      <c r="D137" s="72">
        <f t="shared" si="21"/>
        <v>1300</v>
      </c>
      <c r="E137" s="79">
        <v>1220</v>
      </c>
      <c r="F137" s="78"/>
      <c r="G137" s="78"/>
      <c r="H137" s="80">
        <v>80</v>
      </c>
      <c r="I137" s="79"/>
      <c r="J137" s="78">
        <v>1300</v>
      </c>
      <c r="K137" s="80"/>
    </row>
    <row r="138" spans="1:11" ht="15">
      <c r="A138" s="76"/>
      <c r="B138" s="142" t="s">
        <v>56</v>
      </c>
      <c r="C138" s="78"/>
      <c r="D138" s="72">
        <f t="shared" si="21"/>
        <v>80</v>
      </c>
      <c r="E138" s="79">
        <v>80</v>
      </c>
      <c r="F138" s="78"/>
      <c r="G138" s="78"/>
      <c r="H138" s="80"/>
      <c r="I138" s="79"/>
      <c r="J138" s="78">
        <v>80</v>
      </c>
      <c r="K138" s="80"/>
    </row>
    <row r="139" spans="1:11" ht="15">
      <c r="A139" s="82"/>
      <c r="B139" s="144" t="s">
        <v>57</v>
      </c>
      <c r="C139" s="84"/>
      <c r="D139" s="85">
        <f t="shared" si="21"/>
        <v>3805</v>
      </c>
      <c r="E139" s="86">
        <v>3805</v>
      </c>
      <c r="F139" s="84"/>
      <c r="G139" s="84"/>
      <c r="H139" s="87"/>
      <c r="I139" s="86"/>
      <c r="J139" s="84">
        <v>3805</v>
      </c>
      <c r="K139" s="87"/>
    </row>
    <row r="140" spans="1:11" s="2" customFormat="1" ht="15">
      <c r="A140" s="52">
        <v>14</v>
      </c>
      <c r="B140" s="143" t="s">
        <v>77</v>
      </c>
      <c r="C140" s="64">
        <f>SUM(C141:C141)</f>
        <v>0</v>
      </c>
      <c r="D140" s="97">
        <f t="shared" si="21"/>
        <v>0.5</v>
      </c>
      <c r="E140" s="66">
        <f aca="true" t="shared" si="32" ref="E140:K140">SUM(E141:E141)</f>
        <v>0.5</v>
      </c>
      <c r="F140" s="64">
        <f t="shared" si="32"/>
        <v>0</v>
      </c>
      <c r="G140" s="64">
        <f t="shared" si="32"/>
        <v>0</v>
      </c>
      <c r="H140" s="67">
        <f t="shared" si="32"/>
        <v>0</v>
      </c>
      <c r="I140" s="66">
        <f t="shared" si="32"/>
        <v>0</v>
      </c>
      <c r="J140" s="64">
        <f t="shared" si="32"/>
        <v>0.5</v>
      </c>
      <c r="K140" s="67">
        <f t="shared" si="32"/>
        <v>0</v>
      </c>
    </row>
    <row r="141" spans="1:11" ht="15">
      <c r="A141" s="76"/>
      <c r="B141" s="77" t="s">
        <v>52</v>
      </c>
      <c r="C141" s="78"/>
      <c r="D141" s="72">
        <f t="shared" si="21"/>
        <v>0.5</v>
      </c>
      <c r="E141" s="79">
        <v>0.5</v>
      </c>
      <c r="F141" s="78"/>
      <c r="G141" s="78"/>
      <c r="H141" s="80"/>
      <c r="I141" s="79"/>
      <c r="J141" s="78">
        <v>0.5</v>
      </c>
      <c r="K141" s="80"/>
    </row>
    <row r="142" spans="1:11" s="2" customFormat="1" ht="15">
      <c r="A142" s="52">
        <v>15</v>
      </c>
      <c r="B142" s="143" t="s">
        <v>64</v>
      </c>
      <c r="C142" s="64">
        <f>SUM(C143:C144)</f>
        <v>0</v>
      </c>
      <c r="D142" s="97">
        <f>SUM(D143:D144)</f>
        <v>25</v>
      </c>
      <c r="E142" s="66">
        <f aca="true" t="shared" si="33" ref="E142:K142">SUM(E143:E144)</f>
        <v>25</v>
      </c>
      <c r="F142" s="64">
        <f t="shared" si="33"/>
        <v>0</v>
      </c>
      <c r="G142" s="64">
        <f t="shared" si="33"/>
        <v>0</v>
      </c>
      <c r="H142" s="67">
        <f t="shared" si="33"/>
        <v>0</v>
      </c>
      <c r="I142" s="66">
        <f t="shared" si="33"/>
        <v>0</v>
      </c>
      <c r="J142" s="64">
        <f t="shared" si="33"/>
        <v>25</v>
      </c>
      <c r="K142" s="67">
        <f t="shared" si="33"/>
        <v>0</v>
      </c>
    </row>
    <row r="143" spans="1:11" ht="15">
      <c r="A143" s="76"/>
      <c r="B143" s="77" t="s">
        <v>54</v>
      </c>
      <c r="C143" s="78"/>
      <c r="D143" s="72">
        <f>SUM(E143:H143)</f>
        <v>23</v>
      </c>
      <c r="E143" s="79">
        <v>23</v>
      </c>
      <c r="F143" s="78"/>
      <c r="G143" s="78"/>
      <c r="H143" s="80"/>
      <c r="I143" s="79"/>
      <c r="J143" s="78">
        <v>23</v>
      </c>
      <c r="K143" s="80"/>
    </row>
    <row r="144" spans="1:11" ht="15">
      <c r="A144" s="69"/>
      <c r="B144" s="145" t="s">
        <v>56</v>
      </c>
      <c r="C144" s="71"/>
      <c r="D144" s="103">
        <f>SUM(E144:H144)</f>
        <v>2</v>
      </c>
      <c r="E144" s="73">
        <v>2</v>
      </c>
      <c r="F144" s="71"/>
      <c r="G144" s="71"/>
      <c r="H144" s="74"/>
      <c r="I144" s="73"/>
      <c r="J144" s="71">
        <v>2</v>
      </c>
      <c r="K144" s="74"/>
    </row>
    <row r="145" spans="1:11" ht="15">
      <c r="A145" s="52">
        <v>16</v>
      </c>
      <c r="B145" s="143" t="s">
        <v>23</v>
      </c>
      <c r="C145" s="64">
        <f>SUM(C146:C148)</f>
        <v>0</v>
      </c>
      <c r="D145" s="97">
        <f aca="true" t="shared" si="34" ref="D145:D152">SUM(E145:H145)</f>
        <v>282</v>
      </c>
      <c r="E145" s="66">
        <f aca="true" t="shared" si="35" ref="E145:K145">SUM(E146:E148)</f>
        <v>232</v>
      </c>
      <c r="F145" s="64">
        <f t="shared" si="35"/>
        <v>0</v>
      </c>
      <c r="G145" s="64">
        <f t="shared" si="35"/>
        <v>0</v>
      </c>
      <c r="H145" s="67">
        <f t="shared" si="35"/>
        <v>50</v>
      </c>
      <c r="I145" s="66">
        <f t="shared" si="35"/>
        <v>0</v>
      </c>
      <c r="J145" s="64">
        <f t="shared" si="35"/>
        <v>282</v>
      </c>
      <c r="K145" s="67">
        <f t="shared" si="35"/>
        <v>0</v>
      </c>
    </row>
    <row r="146" spans="1:11" ht="15">
      <c r="A146" s="76"/>
      <c r="B146" s="77" t="s">
        <v>51</v>
      </c>
      <c r="C146" s="78"/>
      <c r="D146" s="72">
        <f t="shared" si="34"/>
        <v>20</v>
      </c>
      <c r="E146" s="79">
        <v>20</v>
      </c>
      <c r="F146" s="78"/>
      <c r="G146" s="78"/>
      <c r="H146" s="80"/>
      <c r="I146" s="79"/>
      <c r="J146" s="78">
        <v>20</v>
      </c>
      <c r="K146" s="80"/>
    </row>
    <row r="147" spans="1:11" ht="15">
      <c r="A147" s="76"/>
      <c r="B147" s="77" t="s">
        <v>52</v>
      </c>
      <c r="C147" s="78"/>
      <c r="D147" s="72">
        <f t="shared" si="34"/>
        <v>10</v>
      </c>
      <c r="E147" s="79">
        <v>10</v>
      </c>
      <c r="F147" s="78"/>
      <c r="G147" s="78"/>
      <c r="H147" s="80"/>
      <c r="I147" s="79"/>
      <c r="J147" s="78">
        <v>10</v>
      </c>
      <c r="K147" s="80"/>
    </row>
    <row r="148" spans="1:11" ht="15">
      <c r="A148" s="76"/>
      <c r="B148" s="77" t="s">
        <v>54</v>
      </c>
      <c r="C148" s="78"/>
      <c r="D148" s="72">
        <f t="shared" si="34"/>
        <v>252</v>
      </c>
      <c r="E148" s="79">
        <v>202</v>
      </c>
      <c r="F148" s="78"/>
      <c r="G148" s="78"/>
      <c r="H148" s="80">
        <v>50</v>
      </c>
      <c r="I148" s="79"/>
      <c r="J148" s="78">
        <v>252</v>
      </c>
      <c r="K148" s="80"/>
    </row>
    <row r="149" spans="1:11" s="2" customFormat="1" ht="15">
      <c r="A149" s="52">
        <v>17</v>
      </c>
      <c r="B149" s="143" t="s">
        <v>63</v>
      </c>
      <c r="C149" s="64">
        <f>SUM(C150:C151)</f>
        <v>0</v>
      </c>
      <c r="D149" s="97">
        <f t="shared" si="34"/>
        <v>14.1</v>
      </c>
      <c r="E149" s="66">
        <f>SUM(E150:E151)</f>
        <v>14.1</v>
      </c>
      <c r="F149" s="64">
        <f>SUM(F150:F151)</f>
        <v>0</v>
      </c>
      <c r="G149" s="64">
        <f>SUM(G150:G151)</f>
        <v>0</v>
      </c>
      <c r="H149" s="67">
        <f>SUM(H150:H151)</f>
        <v>0</v>
      </c>
      <c r="I149" s="66">
        <f>SUM(I150:I151)</f>
        <v>0</v>
      </c>
      <c r="J149" s="64">
        <f>SUM(J150:J151)</f>
        <v>14.1</v>
      </c>
      <c r="K149" s="67">
        <f>SUM(K150:K151)</f>
        <v>0</v>
      </c>
    </row>
    <row r="150" spans="1:11" ht="15">
      <c r="A150" s="108"/>
      <c r="B150" s="147" t="s">
        <v>56</v>
      </c>
      <c r="C150" s="110"/>
      <c r="D150" s="111">
        <f t="shared" si="34"/>
        <v>0.1</v>
      </c>
      <c r="E150" s="112">
        <v>0.1</v>
      </c>
      <c r="F150" s="110"/>
      <c r="G150" s="110"/>
      <c r="H150" s="113"/>
      <c r="I150" s="112"/>
      <c r="J150" s="110">
        <v>0.1</v>
      </c>
      <c r="K150" s="113"/>
    </row>
    <row r="151" spans="1:11" ht="15">
      <c r="A151" s="108"/>
      <c r="B151" s="147" t="s">
        <v>54</v>
      </c>
      <c r="C151" s="110"/>
      <c r="D151" s="111">
        <f t="shared" si="34"/>
        <v>14</v>
      </c>
      <c r="E151" s="112">
        <v>14</v>
      </c>
      <c r="F151" s="110"/>
      <c r="G151" s="110"/>
      <c r="H151" s="113"/>
      <c r="I151" s="112"/>
      <c r="J151" s="110">
        <v>14</v>
      </c>
      <c r="K151" s="113"/>
    </row>
    <row r="152" spans="1:11" ht="15">
      <c r="A152" s="52">
        <v>18</v>
      </c>
      <c r="B152" s="143" t="s">
        <v>88</v>
      </c>
      <c r="C152" s="64">
        <f>C153</f>
        <v>0</v>
      </c>
      <c r="D152" s="97">
        <f t="shared" si="34"/>
        <v>0.6</v>
      </c>
      <c r="E152" s="66">
        <f aca="true" t="shared" si="36" ref="E152:K152">E153</f>
        <v>0.6</v>
      </c>
      <c r="F152" s="64">
        <f t="shared" si="36"/>
        <v>0</v>
      </c>
      <c r="G152" s="64">
        <f t="shared" si="36"/>
        <v>0</v>
      </c>
      <c r="H152" s="67">
        <f t="shared" si="36"/>
        <v>0</v>
      </c>
      <c r="I152" s="66">
        <f t="shared" si="36"/>
        <v>0</v>
      </c>
      <c r="J152" s="64">
        <f t="shared" si="36"/>
        <v>0.6</v>
      </c>
      <c r="K152" s="67">
        <f t="shared" si="36"/>
        <v>0</v>
      </c>
    </row>
    <row r="153" spans="1:11" ht="15">
      <c r="A153" s="82"/>
      <c r="B153" s="144" t="s">
        <v>54</v>
      </c>
      <c r="C153" s="84"/>
      <c r="D153" s="85">
        <f>SUM(E153:H153)</f>
        <v>0.6</v>
      </c>
      <c r="E153" s="86">
        <v>0.6</v>
      </c>
      <c r="F153" s="84"/>
      <c r="G153" s="84"/>
      <c r="H153" s="87"/>
      <c r="I153" s="86"/>
      <c r="J153" s="84">
        <v>0.6</v>
      </c>
      <c r="K153" s="87"/>
    </row>
    <row r="154" spans="1:11" ht="15">
      <c r="A154" s="52">
        <v>19</v>
      </c>
      <c r="B154" s="143" t="s">
        <v>100</v>
      </c>
      <c r="C154" s="53"/>
      <c r="D154" s="54">
        <f>SUM(E154:H154)</f>
        <v>2</v>
      </c>
      <c r="E154" s="55">
        <f>SUM(E155)</f>
        <v>2</v>
      </c>
      <c r="F154" s="53">
        <f aca="true" t="shared" si="37" ref="F154:K154">SUM(F155)</f>
        <v>0</v>
      </c>
      <c r="G154" s="53">
        <f t="shared" si="37"/>
        <v>0</v>
      </c>
      <c r="H154" s="56">
        <f t="shared" si="37"/>
        <v>0</v>
      </c>
      <c r="I154" s="55">
        <f t="shared" si="37"/>
        <v>0</v>
      </c>
      <c r="J154" s="53">
        <f t="shared" si="37"/>
        <v>2</v>
      </c>
      <c r="K154" s="57">
        <f t="shared" si="37"/>
        <v>0</v>
      </c>
    </row>
    <row r="155" spans="1:11" ht="15">
      <c r="A155" s="82"/>
      <c r="B155" s="144" t="s">
        <v>54</v>
      </c>
      <c r="C155" s="84"/>
      <c r="D155" s="85">
        <f>SUM(E155:H155)</f>
        <v>2</v>
      </c>
      <c r="E155" s="86">
        <v>2</v>
      </c>
      <c r="F155" s="84"/>
      <c r="G155" s="84"/>
      <c r="H155" s="87"/>
      <c r="I155" s="86"/>
      <c r="J155" s="84">
        <v>2</v>
      </c>
      <c r="K155" s="87"/>
    </row>
    <row r="156" spans="1:11" ht="15">
      <c r="A156" s="52">
        <v>20</v>
      </c>
      <c r="B156" s="143" t="s">
        <v>65</v>
      </c>
      <c r="C156" s="64"/>
      <c r="D156" s="97">
        <f>SUM(E156:H156)</f>
        <v>5</v>
      </c>
      <c r="E156" s="66">
        <f>SUM(E157)</f>
        <v>5</v>
      </c>
      <c r="F156" s="64">
        <f aca="true" t="shared" si="38" ref="F156:K156">SUM(F157)</f>
        <v>0</v>
      </c>
      <c r="G156" s="64">
        <f t="shared" si="38"/>
        <v>0</v>
      </c>
      <c r="H156" s="67">
        <f t="shared" si="38"/>
        <v>0</v>
      </c>
      <c r="I156" s="66">
        <f t="shared" si="38"/>
        <v>0</v>
      </c>
      <c r="J156" s="64">
        <f t="shared" si="38"/>
        <v>5</v>
      </c>
      <c r="K156" s="67">
        <f t="shared" si="38"/>
        <v>0</v>
      </c>
    </row>
    <row r="157" spans="1:11" ht="15">
      <c r="A157" s="101"/>
      <c r="B157" s="149" t="s">
        <v>54</v>
      </c>
      <c r="C157" s="105"/>
      <c r="D157" s="119">
        <f>SUM(E157:H157)</f>
        <v>5</v>
      </c>
      <c r="E157" s="104">
        <v>5</v>
      </c>
      <c r="F157" s="105"/>
      <c r="G157" s="105"/>
      <c r="H157" s="106"/>
      <c r="I157" s="104"/>
      <c r="J157" s="105">
        <v>5</v>
      </c>
      <c r="K157" s="106"/>
    </row>
    <row r="158" spans="1:11" ht="15">
      <c r="A158" s="52">
        <v>21</v>
      </c>
      <c r="B158" s="148" t="s">
        <v>24</v>
      </c>
      <c r="C158" s="64">
        <f>SUM(C159:C160)</f>
        <v>0</v>
      </c>
      <c r="D158" s="97">
        <f t="shared" si="21"/>
        <v>2</v>
      </c>
      <c r="E158" s="66">
        <f aca="true" t="shared" si="39" ref="E158:K158">SUM(E159:E160)</f>
        <v>2</v>
      </c>
      <c r="F158" s="64">
        <f t="shared" si="39"/>
        <v>0</v>
      </c>
      <c r="G158" s="64">
        <f t="shared" si="39"/>
        <v>0</v>
      </c>
      <c r="H158" s="67">
        <f t="shared" si="39"/>
        <v>0</v>
      </c>
      <c r="I158" s="66">
        <f t="shared" si="39"/>
        <v>0</v>
      </c>
      <c r="J158" s="64">
        <f t="shared" si="39"/>
        <v>1.4</v>
      </c>
      <c r="K158" s="67">
        <f t="shared" si="39"/>
        <v>0.6</v>
      </c>
    </row>
    <row r="159" spans="1:11" ht="15">
      <c r="A159" s="76"/>
      <c r="B159" s="77" t="s">
        <v>54</v>
      </c>
      <c r="C159" s="78"/>
      <c r="D159" s="72">
        <f t="shared" si="21"/>
        <v>1</v>
      </c>
      <c r="E159" s="79">
        <v>1</v>
      </c>
      <c r="F159" s="78"/>
      <c r="G159" s="78"/>
      <c r="H159" s="80"/>
      <c r="I159" s="79"/>
      <c r="J159" s="78">
        <v>0.4</v>
      </c>
      <c r="K159" s="80">
        <v>0.6</v>
      </c>
    </row>
    <row r="160" spans="1:11" ht="15">
      <c r="A160" s="82"/>
      <c r="B160" s="144" t="s">
        <v>56</v>
      </c>
      <c r="C160" s="84"/>
      <c r="D160" s="85">
        <f t="shared" si="21"/>
        <v>1</v>
      </c>
      <c r="E160" s="86">
        <v>1</v>
      </c>
      <c r="F160" s="84"/>
      <c r="G160" s="84"/>
      <c r="H160" s="87"/>
      <c r="I160" s="86"/>
      <c r="J160" s="84">
        <v>1</v>
      </c>
      <c r="K160" s="87"/>
    </row>
    <row r="161" spans="1:11" s="2" customFormat="1" ht="15">
      <c r="A161" s="52">
        <v>22</v>
      </c>
      <c r="B161" s="148" t="s">
        <v>25</v>
      </c>
      <c r="C161" s="64">
        <f>SUM(C162)</f>
        <v>0</v>
      </c>
      <c r="D161" s="97">
        <f t="shared" si="21"/>
        <v>0.5</v>
      </c>
      <c r="E161" s="66">
        <f aca="true" t="shared" si="40" ref="E161:K161">SUM(E162)</f>
        <v>0.5</v>
      </c>
      <c r="F161" s="64">
        <f t="shared" si="40"/>
        <v>0</v>
      </c>
      <c r="G161" s="64">
        <f t="shared" si="40"/>
        <v>0</v>
      </c>
      <c r="H161" s="67">
        <f t="shared" si="40"/>
        <v>0</v>
      </c>
      <c r="I161" s="66">
        <f t="shared" si="40"/>
        <v>0</v>
      </c>
      <c r="J161" s="64">
        <f t="shared" si="40"/>
        <v>0.5</v>
      </c>
      <c r="K161" s="67">
        <f t="shared" si="40"/>
        <v>0</v>
      </c>
    </row>
    <row r="162" spans="1:11" ht="15">
      <c r="A162" s="82"/>
      <c r="B162" s="83" t="s">
        <v>54</v>
      </c>
      <c r="C162" s="84"/>
      <c r="D162" s="85">
        <f>SUM(E162:H162)</f>
        <v>0.5</v>
      </c>
      <c r="E162" s="86">
        <v>0.5</v>
      </c>
      <c r="F162" s="84"/>
      <c r="G162" s="84"/>
      <c r="H162" s="87"/>
      <c r="I162" s="86"/>
      <c r="J162" s="84">
        <v>0.5</v>
      </c>
      <c r="K162" s="87"/>
    </row>
    <row r="163" spans="1:11" s="2" customFormat="1" ht="15">
      <c r="A163" s="52">
        <v>23</v>
      </c>
      <c r="B163" s="143" t="s">
        <v>26</v>
      </c>
      <c r="C163" s="64">
        <f>SUM(C164:C169)</f>
        <v>0</v>
      </c>
      <c r="D163" s="97">
        <f t="shared" si="21"/>
        <v>175.7</v>
      </c>
      <c r="E163" s="66">
        <f aca="true" t="shared" si="41" ref="E163:K163">SUM(E164:E169)</f>
        <v>175.7</v>
      </c>
      <c r="F163" s="64">
        <f t="shared" si="41"/>
        <v>0</v>
      </c>
      <c r="G163" s="64">
        <f t="shared" si="41"/>
        <v>0</v>
      </c>
      <c r="H163" s="67">
        <f t="shared" si="41"/>
        <v>0</v>
      </c>
      <c r="I163" s="66">
        <f t="shared" si="41"/>
        <v>0</v>
      </c>
      <c r="J163" s="64">
        <f t="shared" si="41"/>
        <v>173.7</v>
      </c>
      <c r="K163" s="67">
        <f t="shared" si="41"/>
        <v>2</v>
      </c>
    </row>
    <row r="164" spans="1:11" ht="15">
      <c r="A164" s="76"/>
      <c r="B164" s="77" t="s">
        <v>51</v>
      </c>
      <c r="C164" s="78"/>
      <c r="D164" s="72">
        <f t="shared" si="21"/>
        <v>1</v>
      </c>
      <c r="E164" s="79">
        <v>1</v>
      </c>
      <c r="F164" s="78"/>
      <c r="G164" s="78"/>
      <c r="H164" s="80"/>
      <c r="I164" s="79"/>
      <c r="J164" s="78">
        <v>1</v>
      </c>
      <c r="K164" s="80"/>
    </row>
    <row r="165" spans="1:11" ht="15">
      <c r="A165" s="76"/>
      <c r="B165" s="77" t="s">
        <v>53</v>
      </c>
      <c r="C165" s="78"/>
      <c r="D165" s="72">
        <f t="shared" si="21"/>
        <v>63</v>
      </c>
      <c r="E165" s="79">
        <v>63</v>
      </c>
      <c r="F165" s="78"/>
      <c r="G165" s="78"/>
      <c r="H165" s="80"/>
      <c r="I165" s="79"/>
      <c r="J165" s="78">
        <v>63</v>
      </c>
      <c r="K165" s="80"/>
    </row>
    <row r="166" spans="1:11" ht="15">
      <c r="A166" s="76"/>
      <c r="B166" s="77" t="s">
        <v>52</v>
      </c>
      <c r="C166" s="78"/>
      <c r="D166" s="72">
        <f t="shared" si="21"/>
        <v>51</v>
      </c>
      <c r="E166" s="79">
        <v>51</v>
      </c>
      <c r="F166" s="78"/>
      <c r="G166" s="78"/>
      <c r="H166" s="80"/>
      <c r="I166" s="79"/>
      <c r="J166" s="78">
        <v>51</v>
      </c>
      <c r="K166" s="80"/>
    </row>
    <row r="167" spans="1:11" ht="15">
      <c r="A167" s="76"/>
      <c r="B167" s="77" t="s">
        <v>54</v>
      </c>
      <c r="C167" s="78"/>
      <c r="D167" s="72">
        <f t="shared" si="21"/>
        <v>5.1</v>
      </c>
      <c r="E167" s="79">
        <v>5.1</v>
      </c>
      <c r="F167" s="78"/>
      <c r="G167" s="78"/>
      <c r="H167" s="80"/>
      <c r="I167" s="79"/>
      <c r="J167" s="78">
        <v>3.1</v>
      </c>
      <c r="K167" s="80">
        <v>2</v>
      </c>
    </row>
    <row r="168" spans="1:11" ht="15">
      <c r="A168" s="76"/>
      <c r="B168" s="142" t="s">
        <v>56</v>
      </c>
      <c r="C168" s="78"/>
      <c r="D168" s="72">
        <f t="shared" si="21"/>
        <v>9.1</v>
      </c>
      <c r="E168" s="79">
        <v>9.1</v>
      </c>
      <c r="F168" s="78"/>
      <c r="G168" s="78"/>
      <c r="H168" s="80"/>
      <c r="I168" s="79"/>
      <c r="J168" s="78">
        <v>9.1</v>
      </c>
      <c r="K168" s="80"/>
    </row>
    <row r="169" spans="1:11" ht="15">
      <c r="A169" s="82"/>
      <c r="B169" s="144" t="s">
        <v>57</v>
      </c>
      <c r="C169" s="84"/>
      <c r="D169" s="85">
        <f t="shared" si="21"/>
        <v>46.5</v>
      </c>
      <c r="E169" s="86">
        <v>46.5</v>
      </c>
      <c r="F169" s="84"/>
      <c r="G169" s="84"/>
      <c r="H169" s="87"/>
      <c r="I169" s="86"/>
      <c r="J169" s="84">
        <v>46.5</v>
      </c>
      <c r="K169" s="87"/>
    </row>
    <row r="170" spans="1:11" s="2" customFormat="1" ht="15">
      <c r="A170" s="52">
        <v>24</v>
      </c>
      <c r="B170" s="143" t="s">
        <v>66</v>
      </c>
      <c r="C170" s="64">
        <f>SUM(C171:C171)</f>
        <v>0</v>
      </c>
      <c r="D170" s="97">
        <f t="shared" si="21"/>
        <v>11</v>
      </c>
      <c r="E170" s="66">
        <f>SUM(E171:E173)</f>
        <v>11</v>
      </c>
      <c r="F170" s="64">
        <f aca="true" t="shared" si="42" ref="F170:K170">SUM(F171:F173)</f>
        <v>0</v>
      </c>
      <c r="G170" s="64">
        <f t="shared" si="42"/>
        <v>0</v>
      </c>
      <c r="H170" s="67">
        <f t="shared" si="42"/>
        <v>0</v>
      </c>
      <c r="I170" s="66">
        <f t="shared" si="42"/>
        <v>0</v>
      </c>
      <c r="J170" s="64">
        <f t="shared" si="42"/>
        <v>11</v>
      </c>
      <c r="K170" s="67">
        <f t="shared" si="42"/>
        <v>0</v>
      </c>
    </row>
    <row r="171" spans="1:11" ht="15">
      <c r="A171" s="76"/>
      <c r="B171" s="142" t="s">
        <v>52</v>
      </c>
      <c r="C171" s="78"/>
      <c r="D171" s="72">
        <f>SUM(E171:H171)</f>
        <v>2</v>
      </c>
      <c r="E171" s="79">
        <v>2</v>
      </c>
      <c r="F171" s="78"/>
      <c r="G171" s="78"/>
      <c r="H171" s="80"/>
      <c r="I171" s="79"/>
      <c r="J171" s="78">
        <v>2</v>
      </c>
      <c r="K171" s="80"/>
    </row>
    <row r="172" spans="1:11" ht="15">
      <c r="A172" s="108"/>
      <c r="B172" s="147" t="s">
        <v>54</v>
      </c>
      <c r="C172" s="110"/>
      <c r="D172" s="72">
        <f>SUM(E172:H172)</f>
        <v>8</v>
      </c>
      <c r="E172" s="112">
        <v>8</v>
      </c>
      <c r="F172" s="110"/>
      <c r="G172" s="110"/>
      <c r="H172" s="113"/>
      <c r="I172" s="112"/>
      <c r="J172" s="110">
        <v>8</v>
      </c>
      <c r="K172" s="113"/>
    </row>
    <row r="173" spans="1:11" ht="15">
      <c r="A173" s="108"/>
      <c r="B173" s="147" t="s">
        <v>57</v>
      </c>
      <c r="C173" s="110"/>
      <c r="D173" s="111">
        <f t="shared" si="21"/>
        <v>1</v>
      </c>
      <c r="E173" s="112">
        <v>1</v>
      </c>
      <c r="F173" s="110"/>
      <c r="G173" s="110"/>
      <c r="H173" s="113"/>
      <c r="I173" s="112"/>
      <c r="J173" s="110">
        <v>1</v>
      </c>
      <c r="K173" s="113"/>
    </row>
    <row r="174" spans="1:11" ht="15">
      <c r="A174" s="52">
        <v>25</v>
      </c>
      <c r="B174" s="143" t="s">
        <v>99</v>
      </c>
      <c r="C174" s="53"/>
      <c r="D174" s="54">
        <f t="shared" si="21"/>
        <v>5</v>
      </c>
      <c r="E174" s="55">
        <f>SUM(E175)</f>
        <v>5</v>
      </c>
      <c r="F174" s="53">
        <f aca="true" t="shared" si="43" ref="F174:K174">SUM(F175)</f>
        <v>0</v>
      </c>
      <c r="G174" s="53">
        <f t="shared" si="43"/>
        <v>0</v>
      </c>
      <c r="H174" s="56">
        <f t="shared" si="43"/>
        <v>0</v>
      </c>
      <c r="I174" s="55">
        <f t="shared" si="43"/>
        <v>0</v>
      </c>
      <c r="J174" s="53">
        <f t="shared" si="43"/>
        <v>5</v>
      </c>
      <c r="K174" s="56">
        <f t="shared" si="43"/>
        <v>0</v>
      </c>
    </row>
    <row r="175" spans="1:11" ht="15">
      <c r="A175" s="82"/>
      <c r="B175" s="144" t="s">
        <v>54</v>
      </c>
      <c r="C175" s="84"/>
      <c r="D175" s="85">
        <f t="shared" si="21"/>
        <v>5</v>
      </c>
      <c r="E175" s="86">
        <v>5</v>
      </c>
      <c r="F175" s="84"/>
      <c r="G175" s="84"/>
      <c r="H175" s="87"/>
      <c r="I175" s="86"/>
      <c r="J175" s="84">
        <v>5</v>
      </c>
      <c r="K175" s="87"/>
    </row>
    <row r="176" spans="1:11" s="2" customFormat="1" ht="15">
      <c r="A176" s="52">
        <v>26</v>
      </c>
      <c r="B176" s="143" t="s">
        <v>27</v>
      </c>
      <c r="C176" s="64">
        <f>SUM(C177:C179)</f>
        <v>0</v>
      </c>
      <c r="D176" s="97">
        <f>SUM(E176:H176)</f>
        <v>1330</v>
      </c>
      <c r="E176" s="66">
        <f>SUM(E177:E179)</f>
        <v>1330</v>
      </c>
      <c r="F176" s="64">
        <f aca="true" t="shared" si="44" ref="F176:K176">SUM(F177:F179)</f>
        <v>0</v>
      </c>
      <c r="G176" s="64">
        <f t="shared" si="44"/>
        <v>0</v>
      </c>
      <c r="H176" s="67">
        <f t="shared" si="44"/>
        <v>0</v>
      </c>
      <c r="I176" s="66">
        <f t="shared" si="44"/>
        <v>0</v>
      </c>
      <c r="J176" s="64">
        <f t="shared" si="44"/>
        <v>330</v>
      </c>
      <c r="K176" s="67">
        <f t="shared" si="44"/>
        <v>1000</v>
      </c>
    </row>
    <row r="177" spans="1:11" ht="15">
      <c r="A177" s="69"/>
      <c r="B177" s="145" t="s">
        <v>52</v>
      </c>
      <c r="C177" s="71"/>
      <c r="D177" s="103">
        <f t="shared" si="21"/>
        <v>30</v>
      </c>
      <c r="E177" s="73">
        <v>30</v>
      </c>
      <c r="F177" s="71"/>
      <c r="G177" s="71"/>
      <c r="H177" s="74"/>
      <c r="I177" s="73"/>
      <c r="J177" s="71">
        <v>30</v>
      </c>
      <c r="K177" s="74"/>
    </row>
    <row r="178" spans="1:11" ht="15">
      <c r="A178" s="76"/>
      <c r="B178" s="77" t="s">
        <v>53</v>
      </c>
      <c r="C178" s="78"/>
      <c r="D178" s="72">
        <f t="shared" si="21"/>
        <v>300</v>
      </c>
      <c r="E178" s="79">
        <v>300</v>
      </c>
      <c r="F178" s="78"/>
      <c r="G178" s="78"/>
      <c r="H178" s="80"/>
      <c r="I178" s="79"/>
      <c r="J178" s="78">
        <v>300</v>
      </c>
      <c r="K178" s="80"/>
    </row>
    <row r="179" spans="1:11" ht="15">
      <c r="A179" s="82"/>
      <c r="B179" s="144" t="s">
        <v>56</v>
      </c>
      <c r="C179" s="84"/>
      <c r="D179" s="85">
        <f>SUM(E179:H179)</f>
        <v>1000</v>
      </c>
      <c r="E179" s="86">
        <v>1000</v>
      </c>
      <c r="F179" s="84"/>
      <c r="G179" s="84"/>
      <c r="H179" s="87"/>
      <c r="I179" s="86"/>
      <c r="J179" s="84"/>
      <c r="K179" s="87">
        <v>1000</v>
      </c>
    </row>
    <row r="180" spans="1:11" s="2" customFormat="1" ht="15">
      <c r="A180" s="52">
        <v>27</v>
      </c>
      <c r="B180" s="143" t="s">
        <v>67</v>
      </c>
      <c r="C180" s="64">
        <f>SUM(C181:C182)</f>
        <v>0</v>
      </c>
      <c r="D180" s="97">
        <f t="shared" si="21"/>
        <v>1.4</v>
      </c>
      <c r="E180" s="66">
        <f aca="true" t="shared" si="45" ref="E180:K180">SUM(E181:E182)</f>
        <v>1.4</v>
      </c>
      <c r="F180" s="64">
        <f t="shared" si="45"/>
        <v>0</v>
      </c>
      <c r="G180" s="64">
        <f t="shared" si="45"/>
        <v>0</v>
      </c>
      <c r="H180" s="67">
        <f t="shared" si="45"/>
        <v>0</v>
      </c>
      <c r="I180" s="66">
        <f t="shared" si="45"/>
        <v>0</v>
      </c>
      <c r="J180" s="64">
        <f t="shared" si="45"/>
        <v>1.4</v>
      </c>
      <c r="K180" s="67">
        <f t="shared" si="45"/>
        <v>0</v>
      </c>
    </row>
    <row r="181" spans="1:11" ht="15">
      <c r="A181" s="76"/>
      <c r="B181" s="77" t="s">
        <v>54</v>
      </c>
      <c r="C181" s="78"/>
      <c r="D181" s="72">
        <f t="shared" si="21"/>
        <v>1.2</v>
      </c>
      <c r="E181" s="79">
        <v>1.2</v>
      </c>
      <c r="F181" s="78"/>
      <c r="G181" s="78"/>
      <c r="H181" s="80"/>
      <c r="I181" s="79"/>
      <c r="J181" s="78">
        <v>1.2</v>
      </c>
      <c r="K181" s="80"/>
    </row>
    <row r="182" spans="1:11" ht="15">
      <c r="A182" s="82"/>
      <c r="B182" s="144" t="s">
        <v>56</v>
      </c>
      <c r="C182" s="84"/>
      <c r="D182" s="85">
        <f t="shared" si="21"/>
        <v>0.2</v>
      </c>
      <c r="E182" s="86">
        <v>0.2</v>
      </c>
      <c r="F182" s="84"/>
      <c r="G182" s="84"/>
      <c r="H182" s="87"/>
      <c r="I182" s="86"/>
      <c r="J182" s="84">
        <v>0.2</v>
      </c>
      <c r="K182" s="87"/>
    </row>
    <row r="183" spans="1:11" s="2" customFormat="1" ht="15">
      <c r="A183" s="52">
        <v>28</v>
      </c>
      <c r="B183" s="143" t="s">
        <v>68</v>
      </c>
      <c r="C183" s="64">
        <f>SUM(C184)</f>
        <v>4</v>
      </c>
      <c r="D183" s="97">
        <f>SUM(E183:H183)</f>
        <v>3</v>
      </c>
      <c r="E183" s="66">
        <f aca="true" t="shared" si="46" ref="E183:K183">SUM(E184)</f>
        <v>3</v>
      </c>
      <c r="F183" s="64">
        <f t="shared" si="46"/>
        <v>0</v>
      </c>
      <c r="G183" s="64">
        <f t="shared" si="46"/>
        <v>0</v>
      </c>
      <c r="H183" s="67">
        <f t="shared" si="46"/>
        <v>0</v>
      </c>
      <c r="I183" s="66">
        <f t="shared" si="46"/>
        <v>0</v>
      </c>
      <c r="J183" s="64">
        <f t="shared" si="46"/>
        <v>3</v>
      </c>
      <c r="K183" s="67">
        <f t="shared" si="46"/>
        <v>0</v>
      </c>
    </row>
    <row r="184" spans="1:11" ht="15">
      <c r="A184" s="82"/>
      <c r="B184" s="144" t="s">
        <v>56</v>
      </c>
      <c r="C184" s="84">
        <v>4</v>
      </c>
      <c r="D184" s="85">
        <f t="shared" si="21"/>
        <v>3</v>
      </c>
      <c r="E184" s="86">
        <v>3</v>
      </c>
      <c r="F184" s="84"/>
      <c r="G184" s="84"/>
      <c r="H184" s="87"/>
      <c r="I184" s="86"/>
      <c r="J184" s="84">
        <v>3</v>
      </c>
      <c r="K184" s="87"/>
    </row>
    <row r="185" spans="1:11" ht="15">
      <c r="A185" s="52">
        <v>29</v>
      </c>
      <c r="B185" s="143" t="s">
        <v>93</v>
      </c>
      <c r="C185" s="64">
        <f>SUM(C186:C190)</f>
        <v>0</v>
      </c>
      <c r="D185" s="97">
        <f>SUM(D186)</f>
        <v>0.2</v>
      </c>
      <c r="E185" s="66">
        <f aca="true" t="shared" si="47" ref="E185:K185">SUM(E186)</f>
        <v>0.2</v>
      </c>
      <c r="F185" s="64">
        <f t="shared" si="47"/>
        <v>0</v>
      </c>
      <c r="G185" s="64">
        <f t="shared" si="47"/>
        <v>0</v>
      </c>
      <c r="H185" s="67">
        <f t="shared" si="47"/>
        <v>0</v>
      </c>
      <c r="I185" s="66">
        <f t="shared" si="47"/>
        <v>0</v>
      </c>
      <c r="J185" s="64">
        <f t="shared" si="47"/>
        <v>0.2</v>
      </c>
      <c r="K185" s="67">
        <f t="shared" si="47"/>
        <v>0</v>
      </c>
    </row>
    <row r="186" spans="1:11" ht="15">
      <c r="A186" s="108"/>
      <c r="B186" s="147" t="s">
        <v>56</v>
      </c>
      <c r="C186" s="110"/>
      <c r="D186" s="111">
        <f>SUM(E186:H186)</f>
        <v>0.2</v>
      </c>
      <c r="E186" s="112">
        <v>0.2</v>
      </c>
      <c r="F186" s="110"/>
      <c r="G186" s="110"/>
      <c r="H186" s="113"/>
      <c r="I186" s="112"/>
      <c r="J186" s="110">
        <v>0.2</v>
      </c>
      <c r="K186" s="113"/>
    </row>
    <row r="187" spans="1:11" ht="15">
      <c r="A187" s="52">
        <v>30</v>
      </c>
      <c r="B187" s="143" t="s">
        <v>89</v>
      </c>
      <c r="C187" s="64">
        <f>SUM(C189:C190)</f>
        <v>0</v>
      </c>
      <c r="D187" s="97">
        <f t="shared" si="21"/>
        <v>6.1</v>
      </c>
      <c r="E187" s="66">
        <f>SUM(E188:E190)</f>
        <v>6.1</v>
      </c>
      <c r="F187" s="64">
        <f>SUM(F188:F190)</f>
        <v>0</v>
      </c>
      <c r="G187" s="64">
        <f>SUM(G188:G190)</f>
        <v>0</v>
      </c>
      <c r="H187" s="67">
        <f>SUM(H188:H190)</f>
        <v>0</v>
      </c>
      <c r="I187" s="66">
        <f>SUM(I188:I190)</f>
        <v>0</v>
      </c>
      <c r="J187" s="64">
        <f>SUM(J188:J190)</f>
        <v>6.1</v>
      </c>
      <c r="K187" s="67">
        <f>SUM(K188:K190)</f>
        <v>0</v>
      </c>
    </row>
    <row r="188" spans="1:11" ht="15">
      <c r="A188" s="76"/>
      <c r="B188" s="142" t="s">
        <v>51</v>
      </c>
      <c r="C188" s="78"/>
      <c r="D188" s="72">
        <f t="shared" si="21"/>
        <v>0.2</v>
      </c>
      <c r="E188" s="79">
        <v>0.2</v>
      </c>
      <c r="F188" s="78"/>
      <c r="G188" s="78"/>
      <c r="H188" s="80"/>
      <c r="I188" s="79"/>
      <c r="J188" s="78">
        <v>0.2</v>
      </c>
      <c r="K188" s="80"/>
    </row>
    <row r="189" spans="1:11" ht="15">
      <c r="A189" s="101"/>
      <c r="B189" s="149" t="s">
        <v>56</v>
      </c>
      <c r="C189" s="105"/>
      <c r="D189" s="119">
        <f t="shared" si="21"/>
        <v>0.7</v>
      </c>
      <c r="E189" s="104">
        <v>0.7</v>
      </c>
      <c r="F189" s="105"/>
      <c r="G189" s="105"/>
      <c r="H189" s="106"/>
      <c r="I189" s="104"/>
      <c r="J189" s="105">
        <v>0.7</v>
      </c>
      <c r="K189" s="106"/>
    </row>
    <row r="190" spans="1:11" ht="15">
      <c r="A190" s="76"/>
      <c r="B190" s="142" t="s">
        <v>54</v>
      </c>
      <c r="C190" s="78"/>
      <c r="D190" s="72">
        <f>SUM(E190:H190)</f>
        <v>5.2</v>
      </c>
      <c r="E190" s="79">
        <v>5.2</v>
      </c>
      <c r="F190" s="78"/>
      <c r="G190" s="78"/>
      <c r="H190" s="80"/>
      <c r="I190" s="79"/>
      <c r="J190" s="78">
        <v>5.2</v>
      </c>
      <c r="K190" s="80"/>
    </row>
    <row r="191" spans="1:11" s="2" customFormat="1" ht="15">
      <c r="A191" s="52">
        <v>31</v>
      </c>
      <c r="B191" s="143" t="s">
        <v>86</v>
      </c>
      <c r="C191" s="64">
        <f>SUM(C192:C193)</f>
        <v>0</v>
      </c>
      <c r="D191" s="97">
        <f>SUM(D192:D193)</f>
        <v>9</v>
      </c>
      <c r="E191" s="66">
        <f>SUM(E192:E193)</f>
        <v>9</v>
      </c>
      <c r="F191" s="64">
        <f>SUM(F192:F193)</f>
        <v>0</v>
      </c>
      <c r="G191" s="64">
        <f>SUM(G192:G193)</f>
        <v>0</v>
      </c>
      <c r="H191" s="67">
        <f>SUM(H192:H193)</f>
        <v>0</v>
      </c>
      <c r="I191" s="66">
        <f>SUM(I192:I193)</f>
        <v>0</v>
      </c>
      <c r="J191" s="64">
        <f>SUM(J192:J193)</f>
        <v>9</v>
      </c>
      <c r="K191" s="67">
        <f>SUM(K192:K193)</f>
        <v>0</v>
      </c>
    </row>
    <row r="192" spans="1:11" ht="15">
      <c r="A192" s="101"/>
      <c r="B192" s="149" t="s">
        <v>54</v>
      </c>
      <c r="C192" s="105"/>
      <c r="D192" s="119">
        <f>SUM(E192:H192)</f>
        <v>6</v>
      </c>
      <c r="E192" s="104">
        <v>6</v>
      </c>
      <c r="F192" s="105"/>
      <c r="G192" s="105"/>
      <c r="H192" s="106"/>
      <c r="I192" s="104"/>
      <c r="J192" s="105">
        <v>6</v>
      </c>
      <c r="K192" s="106"/>
    </row>
    <row r="193" spans="1:11" ht="15">
      <c r="A193" s="82"/>
      <c r="B193" s="144" t="s">
        <v>56</v>
      </c>
      <c r="C193" s="84"/>
      <c r="D193" s="85">
        <f t="shared" si="21"/>
        <v>3</v>
      </c>
      <c r="E193" s="86">
        <v>3</v>
      </c>
      <c r="F193" s="84"/>
      <c r="G193" s="84"/>
      <c r="H193" s="87"/>
      <c r="I193" s="86"/>
      <c r="J193" s="84">
        <v>3</v>
      </c>
      <c r="K193" s="87"/>
    </row>
    <row r="194" spans="1:11" s="2" customFormat="1" ht="15">
      <c r="A194" s="52">
        <v>32</v>
      </c>
      <c r="B194" s="143" t="s">
        <v>28</v>
      </c>
      <c r="C194" s="64">
        <f>SUM(C195:C196)</f>
        <v>0</v>
      </c>
      <c r="D194" s="97">
        <f t="shared" si="21"/>
        <v>13</v>
      </c>
      <c r="E194" s="66">
        <f aca="true" t="shared" si="48" ref="E194:K194">SUM(E195:E196)</f>
        <v>13</v>
      </c>
      <c r="F194" s="64">
        <f t="shared" si="48"/>
        <v>0</v>
      </c>
      <c r="G194" s="64">
        <f t="shared" si="48"/>
        <v>0</v>
      </c>
      <c r="H194" s="67">
        <f t="shared" si="48"/>
        <v>0</v>
      </c>
      <c r="I194" s="66">
        <f t="shared" si="48"/>
        <v>0</v>
      </c>
      <c r="J194" s="64">
        <f t="shared" si="48"/>
        <v>10</v>
      </c>
      <c r="K194" s="67">
        <f t="shared" si="48"/>
        <v>3</v>
      </c>
    </row>
    <row r="195" spans="1:11" ht="15">
      <c r="A195" s="76"/>
      <c r="B195" s="77" t="s">
        <v>51</v>
      </c>
      <c r="C195" s="78"/>
      <c r="D195" s="72">
        <f t="shared" si="21"/>
        <v>6</v>
      </c>
      <c r="E195" s="79">
        <v>6</v>
      </c>
      <c r="F195" s="78"/>
      <c r="G195" s="78"/>
      <c r="H195" s="80"/>
      <c r="I195" s="79"/>
      <c r="J195" s="78">
        <v>6</v>
      </c>
      <c r="K195" s="80"/>
    </row>
    <row r="196" spans="1:11" ht="15">
      <c r="A196" s="76"/>
      <c r="B196" s="77" t="s">
        <v>54</v>
      </c>
      <c r="C196" s="78"/>
      <c r="D196" s="72">
        <f t="shared" si="21"/>
        <v>7</v>
      </c>
      <c r="E196" s="79">
        <v>7</v>
      </c>
      <c r="F196" s="78"/>
      <c r="G196" s="78"/>
      <c r="H196" s="80"/>
      <c r="I196" s="79"/>
      <c r="J196" s="78">
        <v>4</v>
      </c>
      <c r="K196" s="80">
        <v>3</v>
      </c>
    </row>
    <row r="197" spans="1:11" s="2" customFormat="1" ht="15">
      <c r="A197" s="52">
        <v>33</v>
      </c>
      <c r="B197" s="143" t="s">
        <v>29</v>
      </c>
      <c r="C197" s="64">
        <f>SUM(C198:C202)</f>
        <v>0</v>
      </c>
      <c r="D197" s="97">
        <f t="shared" si="21"/>
        <v>184.1</v>
      </c>
      <c r="E197" s="66">
        <f aca="true" t="shared" si="49" ref="E197:K197">SUM(E198:E202)</f>
        <v>184.1</v>
      </c>
      <c r="F197" s="64">
        <f t="shared" si="49"/>
        <v>0</v>
      </c>
      <c r="G197" s="64">
        <f t="shared" si="49"/>
        <v>0</v>
      </c>
      <c r="H197" s="67">
        <f t="shared" si="49"/>
        <v>0</v>
      </c>
      <c r="I197" s="66">
        <f t="shared" si="49"/>
        <v>0</v>
      </c>
      <c r="J197" s="64">
        <f t="shared" si="49"/>
        <v>183.1</v>
      </c>
      <c r="K197" s="67">
        <f t="shared" si="49"/>
        <v>1</v>
      </c>
    </row>
    <row r="198" spans="1:11" ht="15">
      <c r="A198" s="76"/>
      <c r="B198" s="77" t="s">
        <v>51</v>
      </c>
      <c r="C198" s="78"/>
      <c r="D198" s="72">
        <f t="shared" si="21"/>
        <v>6</v>
      </c>
      <c r="E198" s="79">
        <v>6</v>
      </c>
      <c r="F198" s="78"/>
      <c r="G198" s="78"/>
      <c r="H198" s="80"/>
      <c r="I198" s="79"/>
      <c r="J198" s="78">
        <v>6</v>
      </c>
      <c r="K198" s="80"/>
    </row>
    <row r="199" spans="1:11" ht="15">
      <c r="A199" s="76"/>
      <c r="B199" s="77" t="s">
        <v>52</v>
      </c>
      <c r="C199" s="78"/>
      <c r="D199" s="72">
        <f t="shared" si="21"/>
        <v>3</v>
      </c>
      <c r="E199" s="79">
        <v>3</v>
      </c>
      <c r="F199" s="78"/>
      <c r="G199" s="78"/>
      <c r="H199" s="80"/>
      <c r="I199" s="79"/>
      <c r="J199" s="78">
        <v>3</v>
      </c>
      <c r="K199" s="80"/>
    </row>
    <row r="200" spans="1:11" ht="15">
      <c r="A200" s="76"/>
      <c r="B200" s="77" t="s">
        <v>53</v>
      </c>
      <c r="C200" s="78"/>
      <c r="D200" s="72">
        <f t="shared" si="21"/>
        <v>16</v>
      </c>
      <c r="E200" s="79">
        <v>16</v>
      </c>
      <c r="F200" s="78"/>
      <c r="G200" s="78"/>
      <c r="H200" s="80"/>
      <c r="I200" s="79"/>
      <c r="J200" s="78">
        <v>15</v>
      </c>
      <c r="K200" s="80">
        <v>1</v>
      </c>
    </row>
    <row r="201" spans="1:11" ht="15">
      <c r="A201" s="76"/>
      <c r="B201" s="77" t="s">
        <v>54</v>
      </c>
      <c r="C201" s="78"/>
      <c r="D201" s="72">
        <f t="shared" si="21"/>
        <v>154.1</v>
      </c>
      <c r="E201" s="79">
        <v>154.1</v>
      </c>
      <c r="F201" s="78"/>
      <c r="G201" s="78"/>
      <c r="H201" s="80"/>
      <c r="I201" s="79"/>
      <c r="J201" s="78">
        <v>154.1</v>
      </c>
      <c r="K201" s="80"/>
    </row>
    <row r="202" spans="1:11" ht="15">
      <c r="A202" s="82"/>
      <c r="B202" s="144" t="s">
        <v>57</v>
      </c>
      <c r="C202" s="84"/>
      <c r="D202" s="85">
        <f t="shared" si="21"/>
        <v>5</v>
      </c>
      <c r="E202" s="86">
        <v>5</v>
      </c>
      <c r="F202" s="84"/>
      <c r="G202" s="84"/>
      <c r="H202" s="87"/>
      <c r="I202" s="86"/>
      <c r="J202" s="84">
        <v>5</v>
      </c>
      <c r="K202" s="87"/>
    </row>
    <row r="203" spans="1:11" s="2" customFormat="1" ht="15">
      <c r="A203" s="52">
        <v>34</v>
      </c>
      <c r="B203" s="143" t="s">
        <v>30</v>
      </c>
      <c r="C203" s="64">
        <f>SUM(C204:C207)</f>
        <v>0</v>
      </c>
      <c r="D203" s="97">
        <f aca="true" t="shared" si="50" ref="D203:K203">SUM(D204:D207)</f>
        <v>42.2</v>
      </c>
      <c r="E203" s="66">
        <f t="shared" si="50"/>
        <v>39.2</v>
      </c>
      <c r="F203" s="64">
        <f t="shared" si="50"/>
        <v>0</v>
      </c>
      <c r="G203" s="64">
        <f t="shared" si="50"/>
        <v>0</v>
      </c>
      <c r="H203" s="67">
        <f t="shared" si="50"/>
        <v>3</v>
      </c>
      <c r="I203" s="66">
        <f t="shared" si="50"/>
        <v>0</v>
      </c>
      <c r="J203" s="64">
        <f t="shared" si="50"/>
        <v>42.2</v>
      </c>
      <c r="K203" s="67">
        <f t="shared" si="50"/>
        <v>0</v>
      </c>
    </row>
    <row r="204" spans="1:11" s="2" customFormat="1" ht="15">
      <c r="A204" s="69"/>
      <c r="B204" s="145" t="s">
        <v>51</v>
      </c>
      <c r="C204" s="71"/>
      <c r="D204" s="103">
        <f>SUM(E204:H204)</f>
        <v>6</v>
      </c>
      <c r="E204" s="73">
        <v>6</v>
      </c>
      <c r="F204" s="71"/>
      <c r="G204" s="71"/>
      <c r="H204" s="74"/>
      <c r="I204" s="73"/>
      <c r="J204" s="71">
        <v>6</v>
      </c>
      <c r="K204" s="74"/>
    </row>
    <row r="205" spans="1:11" ht="15">
      <c r="A205" s="69"/>
      <c r="B205" s="145" t="s">
        <v>52</v>
      </c>
      <c r="C205" s="71"/>
      <c r="D205" s="103">
        <f>SUM(E205:H205)</f>
        <v>17</v>
      </c>
      <c r="E205" s="73">
        <v>17</v>
      </c>
      <c r="F205" s="71"/>
      <c r="G205" s="71"/>
      <c r="H205" s="74"/>
      <c r="I205" s="73"/>
      <c r="J205" s="71">
        <v>17</v>
      </c>
      <c r="K205" s="74"/>
    </row>
    <row r="206" spans="1:11" ht="15">
      <c r="A206" s="101"/>
      <c r="B206" s="149" t="s">
        <v>53</v>
      </c>
      <c r="C206" s="105"/>
      <c r="D206" s="103">
        <f>SUM(E206:H206)</f>
        <v>6</v>
      </c>
      <c r="E206" s="104">
        <v>6</v>
      </c>
      <c r="F206" s="105"/>
      <c r="G206" s="105"/>
      <c r="H206" s="106"/>
      <c r="I206" s="104"/>
      <c r="J206" s="105">
        <v>6</v>
      </c>
      <c r="K206" s="106"/>
    </row>
    <row r="207" spans="1:14" ht="15">
      <c r="A207" s="82"/>
      <c r="B207" s="83" t="s">
        <v>54</v>
      </c>
      <c r="C207" s="84"/>
      <c r="D207" s="85">
        <f>SUM(E207:H207)</f>
        <v>13.2</v>
      </c>
      <c r="E207" s="86">
        <v>10.2</v>
      </c>
      <c r="F207" s="84"/>
      <c r="G207" s="84"/>
      <c r="H207" s="87">
        <v>3</v>
      </c>
      <c r="I207" s="86"/>
      <c r="J207" s="84">
        <v>13.2</v>
      </c>
      <c r="K207" s="87"/>
      <c r="N207" s="159"/>
    </row>
    <row r="208" spans="1:11" s="2" customFormat="1" ht="15">
      <c r="A208" s="52">
        <v>35</v>
      </c>
      <c r="B208" s="143" t="s">
        <v>31</v>
      </c>
      <c r="C208" s="64">
        <f>SUM(C209:C210)</f>
        <v>0</v>
      </c>
      <c r="D208" s="97">
        <f t="shared" si="21"/>
        <v>95</v>
      </c>
      <c r="E208" s="66">
        <f aca="true" t="shared" si="51" ref="E208:K208">SUM(E209:E210)</f>
        <v>95</v>
      </c>
      <c r="F208" s="64">
        <f t="shared" si="51"/>
        <v>0</v>
      </c>
      <c r="G208" s="64">
        <f t="shared" si="51"/>
        <v>0</v>
      </c>
      <c r="H208" s="67">
        <f t="shared" si="51"/>
        <v>0</v>
      </c>
      <c r="I208" s="66">
        <f t="shared" si="51"/>
        <v>0</v>
      </c>
      <c r="J208" s="64">
        <f t="shared" si="51"/>
        <v>95</v>
      </c>
      <c r="K208" s="67">
        <f t="shared" si="51"/>
        <v>0</v>
      </c>
    </row>
    <row r="209" spans="1:11" s="2" customFormat="1" ht="15">
      <c r="A209" s="150"/>
      <c r="B209" s="145" t="s">
        <v>52</v>
      </c>
      <c r="C209" s="120"/>
      <c r="D209" s="103">
        <f>SUM(E209:H209)</f>
        <v>20</v>
      </c>
      <c r="E209" s="73">
        <v>20</v>
      </c>
      <c r="F209" s="71"/>
      <c r="G209" s="71"/>
      <c r="H209" s="74"/>
      <c r="I209" s="73"/>
      <c r="J209" s="71">
        <v>20</v>
      </c>
      <c r="K209" s="74"/>
    </row>
    <row r="210" spans="1:11" ht="15.75" thickBot="1">
      <c r="A210" s="151"/>
      <c r="B210" s="77" t="s">
        <v>53</v>
      </c>
      <c r="C210" s="78"/>
      <c r="D210" s="72">
        <f t="shared" si="21"/>
        <v>75</v>
      </c>
      <c r="E210" s="79">
        <v>75</v>
      </c>
      <c r="F210" s="78"/>
      <c r="G210" s="78"/>
      <c r="H210" s="80"/>
      <c r="I210" s="79"/>
      <c r="J210" s="78">
        <v>75</v>
      </c>
      <c r="K210" s="80"/>
    </row>
    <row r="211" spans="1:16" s="2" customFormat="1" ht="15">
      <c r="A211" s="198" t="s">
        <v>75</v>
      </c>
      <c r="B211" s="199"/>
      <c r="C211" s="158">
        <f>C80+C87+C90+C94+C99+C102+C109+C111+C118+C122+C126+C133+C140+C142+C145+C149+C152+C156+C158+C161+C163+C170+C176+C180+C183+C185+C187+C191+C194+C197+C203+C208+C92+C174+C154</f>
        <v>223.75</v>
      </c>
      <c r="D211" s="158">
        <f aca="true" t="shared" si="52" ref="D211:K211">D80+D87+D90+D94+D99+D102+D109+D111+D118+D122+D126+D133+D140+D142+D145+D149+D152+D156+D158+D161+D163+D170+D176+D180+D183+D185+D187+D191+D194+D197+D203+D208+D92+D174+D154</f>
        <v>59055.39999999999</v>
      </c>
      <c r="E211" s="175">
        <f t="shared" si="52"/>
        <v>41693.39999999999</v>
      </c>
      <c r="F211" s="176">
        <f t="shared" si="52"/>
        <v>15222</v>
      </c>
      <c r="G211" s="176">
        <f t="shared" si="52"/>
        <v>2</v>
      </c>
      <c r="H211" s="177">
        <f t="shared" si="52"/>
        <v>2138</v>
      </c>
      <c r="I211" s="175">
        <f t="shared" si="52"/>
        <v>10.7</v>
      </c>
      <c r="J211" s="176">
        <f t="shared" si="52"/>
        <v>54484.09999999999</v>
      </c>
      <c r="K211" s="177">
        <f t="shared" si="52"/>
        <v>4560.6</v>
      </c>
      <c r="P211" s="34"/>
    </row>
    <row r="212" spans="1:11" ht="15">
      <c r="A212" s="23"/>
      <c r="B212" s="152" t="s">
        <v>51</v>
      </c>
      <c r="C212" s="153">
        <f>C81+C95+C103+C112+C127+C134+C146+C164+C195+C198+C204+C188</f>
        <v>5</v>
      </c>
      <c r="D212" s="132">
        <f aca="true" t="shared" si="53" ref="D212:K212">D81+D95+D103+D112+D127+D134+D146+D164+D195+D198+D204+D188</f>
        <v>1655.2</v>
      </c>
      <c r="E212" s="130">
        <f t="shared" si="53"/>
        <v>1415.2</v>
      </c>
      <c r="F212" s="131">
        <f t="shared" si="53"/>
        <v>40</v>
      </c>
      <c r="G212" s="131">
        <f t="shared" si="53"/>
        <v>0</v>
      </c>
      <c r="H212" s="132">
        <f t="shared" si="53"/>
        <v>200</v>
      </c>
      <c r="I212" s="130">
        <f t="shared" si="53"/>
        <v>5</v>
      </c>
      <c r="J212" s="131">
        <f t="shared" si="53"/>
        <v>1524.2</v>
      </c>
      <c r="K212" s="132">
        <f t="shared" si="53"/>
        <v>126</v>
      </c>
    </row>
    <row r="213" spans="1:11" ht="15">
      <c r="A213" s="23"/>
      <c r="B213" s="152" t="s">
        <v>52</v>
      </c>
      <c r="C213" s="153">
        <f>C82+C96+C105+C113+C128+C135+C141+C166+C199+C205+C209+C110+C100+C123+C171+C177+C93+C147</f>
        <v>50.5</v>
      </c>
      <c r="D213" s="154">
        <f>D82+D96+D105+D113+D128+D135+D141+D166+D199+D205+D209+D110+D100+D123+D171+D177+D93+D147</f>
        <v>9603.5</v>
      </c>
      <c r="E213" s="124">
        <f aca="true" t="shared" si="54" ref="E213:K213">E82+E96+E105+E113+E128+E135+E141+E166+E199+E205+E209+E110+E100+E123+E171+E177+E93+E147</f>
        <v>4183.5</v>
      </c>
      <c r="F213" s="131">
        <f t="shared" si="54"/>
        <v>5320</v>
      </c>
      <c r="G213" s="131">
        <f t="shared" si="54"/>
        <v>0</v>
      </c>
      <c r="H213" s="132">
        <f t="shared" si="54"/>
        <v>100</v>
      </c>
      <c r="I213" s="130">
        <f t="shared" si="54"/>
        <v>0</v>
      </c>
      <c r="J213" s="131">
        <f t="shared" si="54"/>
        <v>9603.5</v>
      </c>
      <c r="K213" s="132">
        <f t="shared" si="54"/>
        <v>0</v>
      </c>
    </row>
    <row r="214" spans="1:11" ht="15">
      <c r="A214" s="23"/>
      <c r="B214" s="152" t="s">
        <v>53</v>
      </c>
      <c r="C214" s="153">
        <f>C83+C101+C104+C114+C124+C129+C136+C165+C178+C210+C119+C200+C206</f>
        <v>0</v>
      </c>
      <c r="D214" s="132">
        <f>D83+D101+D104+D114+D124+D129+D136+D165+D178+D210+D119+D200+D206</f>
        <v>14555</v>
      </c>
      <c r="E214" s="124">
        <f aca="true" t="shared" si="55" ref="E214:K214">E83+E101+E104+E114+E124+E129+E136+E165+E178+E210+E119+E200+E206</f>
        <v>5525</v>
      </c>
      <c r="F214" s="131">
        <f t="shared" si="55"/>
        <v>9030</v>
      </c>
      <c r="G214" s="131">
        <f t="shared" si="55"/>
        <v>0</v>
      </c>
      <c r="H214" s="132">
        <f t="shared" si="55"/>
        <v>0</v>
      </c>
      <c r="I214" s="130">
        <f t="shared" si="55"/>
        <v>0</v>
      </c>
      <c r="J214" s="131">
        <f t="shared" si="55"/>
        <v>12404</v>
      </c>
      <c r="K214" s="132">
        <f t="shared" si="55"/>
        <v>2151</v>
      </c>
    </row>
    <row r="215" spans="1:11" ht="15">
      <c r="A215" s="23"/>
      <c r="B215" s="152" t="s">
        <v>54</v>
      </c>
      <c r="C215" s="130">
        <f>C84+C88+C97+C106+C115+C120+C130+C137+C143+C148+C153+C159+C162+C167+C181+C196+C201+C207+C190+C151+C157+C172+C192+C175+C155</f>
        <v>0</v>
      </c>
      <c r="D215" s="132">
        <f aca="true" t="shared" si="56" ref="D215:K215">D84+D88+D97+D106+D115+D120+D130+D137+D143+D148+D153+D159+D162+D167+D181+D196+D201+D207+D190+D151+D157+D172+D192+D175+D155</f>
        <v>13239.800000000003</v>
      </c>
      <c r="E215" s="130">
        <f t="shared" si="56"/>
        <v>11401.800000000003</v>
      </c>
      <c r="F215" s="131">
        <f t="shared" si="56"/>
        <v>0</v>
      </c>
      <c r="G215" s="131">
        <f t="shared" si="56"/>
        <v>0</v>
      </c>
      <c r="H215" s="132">
        <f t="shared" si="56"/>
        <v>1838</v>
      </c>
      <c r="I215" s="130">
        <f t="shared" si="56"/>
        <v>0</v>
      </c>
      <c r="J215" s="131">
        <f t="shared" si="56"/>
        <v>11956.200000000003</v>
      </c>
      <c r="K215" s="132">
        <f t="shared" si="56"/>
        <v>1283.6</v>
      </c>
    </row>
    <row r="216" spans="1:11" ht="15">
      <c r="A216" s="23"/>
      <c r="B216" s="152" t="s">
        <v>56</v>
      </c>
      <c r="C216" s="130">
        <f>C85+C89+C98+C107+C116+C125+C131+C138+C160+C168+C179+C182+C193+C150+C184+C144+C186+C189</f>
        <v>168.25</v>
      </c>
      <c r="D216" s="190">
        <f aca="true" t="shared" si="57" ref="D216:K216">D85+D89+D98+D107+D116+D125+D131+D138+D160+D168+D179+D182+D193+D150+D184+D144+D186+D189</f>
        <v>4614.4</v>
      </c>
      <c r="E216" s="130">
        <f t="shared" si="57"/>
        <v>3780.399999999999</v>
      </c>
      <c r="F216" s="131">
        <f t="shared" si="57"/>
        <v>832</v>
      </c>
      <c r="G216" s="131">
        <f t="shared" si="57"/>
        <v>2</v>
      </c>
      <c r="H216" s="132">
        <f t="shared" si="57"/>
        <v>0</v>
      </c>
      <c r="I216" s="130">
        <f t="shared" si="57"/>
        <v>5.7</v>
      </c>
      <c r="J216" s="131">
        <f t="shared" si="57"/>
        <v>3608.6999999999994</v>
      </c>
      <c r="K216" s="132">
        <f t="shared" si="57"/>
        <v>1000</v>
      </c>
    </row>
    <row r="217" spans="1:11" ht="15.75" thickBot="1">
      <c r="A217" s="24"/>
      <c r="B217" s="152" t="s">
        <v>57</v>
      </c>
      <c r="C217" s="155">
        <f>C86+C108+C117+C121+C132+C139+C169+C202+C91+C173</f>
        <v>0</v>
      </c>
      <c r="D217" s="156">
        <f aca="true" t="shared" si="58" ref="D217:K217">D86+D108+D117+D121+D132+D139+D169+D202+D91+D173</f>
        <v>15387.5</v>
      </c>
      <c r="E217" s="157">
        <f t="shared" si="58"/>
        <v>15387.5</v>
      </c>
      <c r="F217" s="136">
        <f t="shared" si="58"/>
        <v>0</v>
      </c>
      <c r="G217" s="136">
        <f t="shared" si="58"/>
        <v>0</v>
      </c>
      <c r="H217" s="137">
        <f t="shared" si="58"/>
        <v>0</v>
      </c>
      <c r="I217" s="135">
        <f t="shared" si="58"/>
        <v>0</v>
      </c>
      <c r="J217" s="136">
        <f t="shared" si="58"/>
        <v>15387.5</v>
      </c>
      <c r="K217" s="137">
        <f t="shared" si="58"/>
        <v>0</v>
      </c>
    </row>
    <row r="218" spans="1:11" ht="15">
      <c r="A218" s="200" t="s">
        <v>32</v>
      </c>
      <c r="B218" s="201"/>
      <c r="C218" s="201"/>
      <c r="D218" s="202"/>
      <c r="E218" s="201"/>
      <c r="F218" s="201"/>
      <c r="G218" s="201"/>
      <c r="H218" s="201"/>
      <c r="I218" s="201"/>
      <c r="J218" s="201"/>
      <c r="K218" s="203"/>
    </row>
    <row r="219" spans="1:11" ht="15">
      <c r="A219" s="160" t="s">
        <v>55</v>
      </c>
      <c r="B219" s="63" t="s">
        <v>69</v>
      </c>
      <c r="C219" s="64">
        <f>SUM(C220)</f>
        <v>0</v>
      </c>
      <c r="D219" s="97">
        <f aca="true" t="shared" si="59" ref="D219:D254">SUM(E219:H219)</f>
        <v>0.55</v>
      </c>
      <c r="E219" s="66">
        <f aca="true" t="shared" si="60" ref="E219:K219">SUM(E220)</f>
        <v>0.55</v>
      </c>
      <c r="F219" s="64">
        <f t="shared" si="60"/>
        <v>0</v>
      </c>
      <c r="G219" s="64">
        <f t="shared" si="60"/>
        <v>0</v>
      </c>
      <c r="H219" s="67">
        <f t="shared" si="60"/>
        <v>0</v>
      </c>
      <c r="I219" s="66">
        <f t="shared" si="60"/>
        <v>0</v>
      </c>
      <c r="J219" s="64">
        <f t="shared" si="60"/>
        <v>0.55</v>
      </c>
      <c r="K219" s="67">
        <f t="shared" si="60"/>
        <v>0</v>
      </c>
    </row>
    <row r="220" spans="1:11" ht="15">
      <c r="A220" s="161"/>
      <c r="B220" s="83" t="s">
        <v>56</v>
      </c>
      <c r="C220" s="116"/>
      <c r="D220" s="85">
        <f>SUM(E220:H220)</f>
        <v>0.55</v>
      </c>
      <c r="E220" s="86">
        <v>0.55</v>
      </c>
      <c r="F220" s="84"/>
      <c r="G220" s="84"/>
      <c r="H220" s="87"/>
      <c r="I220" s="86"/>
      <c r="J220" s="84">
        <v>0.55</v>
      </c>
      <c r="K220" s="87"/>
    </row>
    <row r="221" spans="1:11" ht="15">
      <c r="A221" s="160" t="s">
        <v>58</v>
      </c>
      <c r="B221" s="63" t="s">
        <v>70</v>
      </c>
      <c r="C221" s="64">
        <f>SUM(C222:C222)</f>
        <v>0</v>
      </c>
      <c r="D221" s="97">
        <f t="shared" si="59"/>
        <v>4</v>
      </c>
      <c r="E221" s="162">
        <f aca="true" t="shared" si="61" ref="E221:K221">SUM(E222:E222)</f>
        <v>4</v>
      </c>
      <c r="F221" s="97">
        <f t="shared" si="61"/>
        <v>0</v>
      </c>
      <c r="G221" s="97">
        <f t="shared" si="61"/>
        <v>0</v>
      </c>
      <c r="H221" s="67">
        <f t="shared" si="61"/>
        <v>0</v>
      </c>
      <c r="I221" s="162">
        <f t="shared" si="61"/>
        <v>0</v>
      </c>
      <c r="J221" s="97">
        <f t="shared" si="61"/>
        <v>4</v>
      </c>
      <c r="K221" s="67">
        <f t="shared" si="61"/>
        <v>0</v>
      </c>
    </row>
    <row r="222" spans="1:11" ht="15">
      <c r="A222" s="226"/>
      <c r="B222" s="102" t="s">
        <v>54</v>
      </c>
      <c r="C222" s="105"/>
      <c r="D222" s="119">
        <f>SUM(E222:H222)</f>
        <v>4</v>
      </c>
      <c r="E222" s="163">
        <v>4</v>
      </c>
      <c r="F222" s="119"/>
      <c r="G222" s="119"/>
      <c r="H222" s="106"/>
      <c r="I222" s="163"/>
      <c r="J222" s="119">
        <v>4</v>
      </c>
      <c r="K222" s="106"/>
    </row>
    <row r="223" spans="1:11" ht="15">
      <c r="A223" s="160" t="s">
        <v>59</v>
      </c>
      <c r="B223" s="63" t="s">
        <v>84</v>
      </c>
      <c r="C223" s="64">
        <f>SUM(C224)</f>
        <v>0</v>
      </c>
      <c r="D223" s="97">
        <f t="shared" si="59"/>
        <v>0.1</v>
      </c>
      <c r="E223" s="162">
        <f aca="true" t="shared" si="62" ref="E223:K223">SUM(E224)</f>
        <v>0.1</v>
      </c>
      <c r="F223" s="97">
        <f t="shared" si="62"/>
        <v>0</v>
      </c>
      <c r="G223" s="97">
        <f t="shared" si="62"/>
        <v>0</v>
      </c>
      <c r="H223" s="67">
        <f t="shared" si="62"/>
        <v>0</v>
      </c>
      <c r="I223" s="162">
        <f t="shared" si="62"/>
        <v>0</v>
      </c>
      <c r="J223" s="97">
        <f t="shared" si="62"/>
        <v>0.1</v>
      </c>
      <c r="K223" s="67">
        <f t="shared" si="62"/>
        <v>0</v>
      </c>
    </row>
    <row r="224" spans="1:11" ht="15">
      <c r="A224" s="161"/>
      <c r="B224" s="144" t="s">
        <v>54</v>
      </c>
      <c r="C224" s="116"/>
      <c r="D224" s="85">
        <f t="shared" si="59"/>
        <v>0.1</v>
      </c>
      <c r="E224" s="86">
        <v>0.1</v>
      </c>
      <c r="F224" s="84"/>
      <c r="G224" s="84"/>
      <c r="H224" s="87"/>
      <c r="I224" s="86"/>
      <c r="J224" s="84">
        <v>0.1</v>
      </c>
      <c r="K224" s="87"/>
    </row>
    <row r="225" spans="1:11" ht="15">
      <c r="A225" s="160" t="s">
        <v>60</v>
      </c>
      <c r="B225" s="63" t="s">
        <v>79</v>
      </c>
      <c r="C225" s="64"/>
      <c r="D225" s="97">
        <f>SUM(D226:D227)</f>
        <v>0.5</v>
      </c>
      <c r="E225" s="162">
        <f aca="true" t="shared" si="63" ref="E225:K225">SUM(E226:E227)</f>
        <v>0.5</v>
      </c>
      <c r="F225" s="97">
        <f t="shared" si="63"/>
        <v>0</v>
      </c>
      <c r="G225" s="97">
        <f t="shared" si="63"/>
        <v>0</v>
      </c>
      <c r="H225" s="67">
        <f t="shared" si="63"/>
        <v>0</v>
      </c>
      <c r="I225" s="162">
        <f t="shared" si="63"/>
        <v>0</v>
      </c>
      <c r="J225" s="97">
        <f t="shared" si="63"/>
        <v>0.5</v>
      </c>
      <c r="K225" s="67">
        <f t="shared" si="63"/>
        <v>0</v>
      </c>
    </row>
    <row r="226" spans="1:11" ht="15">
      <c r="A226" s="151"/>
      <c r="B226" s="142" t="s">
        <v>54</v>
      </c>
      <c r="C226" s="78"/>
      <c r="D226" s="72">
        <f t="shared" si="59"/>
        <v>0.3</v>
      </c>
      <c r="E226" s="183">
        <v>0.3</v>
      </c>
      <c r="F226" s="72"/>
      <c r="G226" s="72"/>
      <c r="H226" s="80"/>
      <c r="I226" s="183"/>
      <c r="J226" s="72">
        <v>0.3</v>
      </c>
      <c r="K226" s="80"/>
    </row>
    <row r="227" spans="1:11" ht="15">
      <c r="A227" s="161"/>
      <c r="B227" s="144" t="s">
        <v>56</v>
      </c>
      <c r="C227" s="85"/>
      <c r="D227" s="85">
        <f t="shared" si="59"/>
        <v>0.2</v>
      </c>
      <c r="E227" s="184">
        <v>0.2</v>
      </c>
      <c r="F227" s="85"/>
      <c r="G227" s="85"/>
      <c r="H227" s="87"/>
      <c r="I227" s="184"/>
      <c r="J227" s="85">
        <v>0.2</v>
      </c>
      <c r="K227" s="87"/>
    </row>
    <row r="228" spans="1:11" ht="15">
      <c r="A228" s="160" t="s">
        <v>80</v>
      </c>
      <c r="B228" s="143" t="s">
        <v>85</v>
      </c>
      <c r="C228" s="97">
        <f>SUM(C229)</f>
        <v>0</v>
      </c>
      <c r="D228" s="97">
        <f t="shared" si="59"/>
        <v>0.1</v>
      </c>
      <c r="E228" s="162">
        <f aca="true" t="shared" si="64" ref="E228:K228">SUM(E229)</f>
        <v>0.1</v>
      </c>
      <c r="F228" s="97">
        <f t="shared" si="64"/>
        <v>0</v>
      </c>
      <c r="G228" s="97">
        <f t="shared" si="64"/>
        <v>0</v>
      </c>
      <c r="H228" s="67">
        <f t="shared" si="64"/>
        <v>0</v>
      </c>
      <c r="I228" s="162">
        <f t="shared" si="64"/>
        <v>0</v>
      </c>
      <c r="J228" s="97">
        <f t="shared" si="64"/>
        <v>0.1</v>
      </c>
      <c r="K228" s="67">
        <f t="shared" si="64"/>
        <v>0</v>
      </c>
    </row>
    <row r="229" spans="1:11" ht="15">
      <c r="A229" s="161"/>
      <c r="B229" s="144" t="s">
        <v>54</v>
      </c>
      <c r="C229" s="116"/>
      <c r="D229" s="85">
        <f t="shared" si="59"/>
        <v>0.1</v>
      </c>
      <c r="E229" s="86">
        <v>0.1</v>
      </c>
      <c r="F229" s="84"/>
      <c r="G229" s="84"/>
      <c r="H229" s="87"/>
      <c r="I229" s="86"/>
      <c r="J229" s="84">
        <v>0.1</v>
      </c>
      <c r="K229" s="87"/>
    </row>
    <row r="230" spans="1:11" ht="15">
      <c r="A230" s="160" t="s">
        <v>81</v>
      </c>
      <c r="B230" s="63" t="s">
        <v>78</v>
      </c>
      <c r="C230" s="97">
        <f>SUM(C231:C233)</f>
        <v>0</v>
      </c>
      <c r="D230" s="97">
        <f t="shared" si="59"/>
        <v>1.85</v>
      </c>
      <c r="E230" s="162">
        <f aca="true" t="shared" si="65" ref="E230:K230">SUM(E231:E233)</f>
        <v>1.85</v>
      </c>
      <c r="F230" s="97">
        <f t="shared" si="65"/>
        <v>0</v>
      </c>
      <c r="G230" s="97">
        <f t="shared" si="65"/>
        <v>0</v>
      </c>
      <c r="H230" s="67">
        <f t="shared" si="65"/>
        <v>0</v>
      </c>
      <c r="I230" s="162">
        <f t="shared" si="65"/>
        <v>0</v>
      </c>
      <c r="J230" s="97">
        <f t="shared" si="65"/>
        <v>1.85</v>
      </c>
      <c r="K230" s="67">
        <f t="shared" si="65"/>
        <v>0</v>
      </c>
    </row>
    <row r="231" spans="1:11" ht="15">
      <c r="A231" s="151"/>
      <c r="B231" s="77" t="s">
        <v>52</v>
      </c>
      <c r="C231" s="98"/>
      <c r="D231" s="72">
        <f t="shared" si="59"/>
        <v>1</v>
      </c>
      <c r="E231" s="79">
        <v>1</v>
      </c>
      <c r="F231" s="78"/>
      <c r="G231" s="78"/>
      <c r="H231" s="80"/>
      <c r="I231" s="79"/>
      <c r="J231" s="78">
        <v>1</v>
      </c>
      <c r="K231" s="80"/>
    </row>
    <row r="232" spans="1:11" ht="15">
      <c r="A232" s="151"/>
      <c r="B232" s="142" t="s">
        <v>54</v>
      </c>
      <c r="C232" s="98"/>
      <c r="D232" s="72">
        <f t="shared" si="59"/>
        <v>0.6</v>
      </c>
      <c r="E232" s="79">
        <v>0.6</v>
      </c>
      <c r="F232" s="78"/>
      <c r="G232" s="78"/>
      <c r="H232" s="80"/>
      <c r="I232" s="79"/>
      <c r="J232" s="78">
        <v>0.6</v>
      </c>
      <c r="K232" s="80"/>
    </row>
    <row r="233" spans="1:11" ht="15">
      <c r="A233" s="164"/>
      <c r="B233" s="115" t="s">
        <v>56</v>
      </c>
      <c r="C233" s="165"/>
      <c r="D233" s="111">
        <f t="shared" si="59"/>
        <v>0.25</v>
      </c>
      <c r="E233" s="112">
        <v>0.25</v>
      </c>
      <c r="F233" s="110"/>
      <c r="G233" s="110"/>
      <c r="H233" s="113"/>
      <c r="I233" s="112"/>
      <c r="J233" s="110">
        <v>0.25</v>
      </c>
      <c r="K233" s="113"/>
    </row>
    <row r="234" spans="1:11" s="2" customFormat="1" ht="15">
      <c r="A234" s="160" t="s">
        <v>82</v>
      </c>
      <c r="B234" s="63" t="s">
        <v>71</v>
      </c>
      <c r="C234" s="97">
        <f>SUM(C235:C235)</f>
        <v>0</v>
      </c>
      <c r="D234" s="97">
        <f t="shared" si="59"/>
        <v>0.7</v>
      </c>
      <c r="E234" s="162">
        <f aca="true" t="shared" si="66" ref="E234:K234">SUM(E235:E235)</f>
        <v>0.7</v>
      </c>
      <c r="F234" s="97">
        <f t="shared" si="66"/>
        <v>0</v>
      </c>
      <c r="G234" s="97">
        <f t="shared" si="66"/>
        <v>0</v>
      </c>
      <c r="H234" s="67">
        <f t="shared" si="66"/>
        <v>0</v>
      </c>
      <c r="I234" s="162">
        <f t="shared" si="66"/>
        <v>0</v>
      </c>
      <c r="J234" s="97">
        <f t="shared" si="66"/>
        <v>0.7</v>
      </c>
      <c r="K234" s="67">
        <f t="shared" si="66"/>
        <v>0</v>
      </c>
    </row>
    <row r="235" spans="1:11" ht="15">
      <c r="A235" s="151"/>
      <c r="B235" s="142" t="s">
        <v>54</v>
      </c>
      <c r="C235" s="98"/>
      <c r="D235" s="72">
        <f t="shared" si="59"/>
        <v>0.7</v>
      </c>
      <c r="E235" s="79">
        <v>0.7</v>
      </c>
      <c r="F235" s="78"/>
      <c r="G235" s="78"/>
      <c r="H235" s="80"/>
      <c r="I235" s="79"/>
      <c r="J235" s="78">
        <v>0.7</v>
      </c>
      <c r="K235" s="80"/>
    </row>
    <row r="236" spans="1:11" ht="15">
      <c r="A236" s="160" t="s">
        <v>83</v>
      </c>
      <c r="B236" s="63" t="s">
        <v>72</v>
      </c>
      <c r="C236" s="97">
        <f>SUM(C237:C239)</f>
        <v>0</v>
      </c>
      <c r="D236" s="97">
        <f t="shared" si="59"/>
        <v>1.5</v>
      </c>
      <c r="E236" s="162">
        <f aca="true" t="shared" si="67" ref="E236:K236">SUM(E237:E239)</f>
        <v>1.5</v>
      </c>
      <c r="F236" s="97">
        <f t="shared" si="67"/>
        <v>0</v>
      </c>
      <c r="G236" s="97">
        <f t="shared" si="67"/>
        <v>0</v>
      </c>
      <c r="H236" s="67">
        <f t="shared" si="67"/>
        <v>0</v>
      </c>
      <c r="I236" s="162">
        <f t="shared" si="67"/>
        <v>0</v>
      </c>
      <c r="J236" s="97">
        <f t="shared" si="67"/>
        <v>1.2</v>
      </c>
      <c r="K236" s="67">
        <f t="shared" si="67"/>
        <v>0.3</v>
      </c>
    </row>
    <row r="237" spans="1:11" ht="15">
      <c r="A237" s="150"/>
      <c r="B237" s="145" t="s">
        <v>51</v>
      </c>
      <c r="C237" s="103"/>
      <c r="D237" s="103">
        <f t="shared" si="59"/>
        <v>0.3</v>
      </c>
      <c r="E237" s="166">
        <v>0.3</v>
      </c>
      <c r="F237" s="103"/>
      <c r="G237" s="103"/>
      <c r="H237" s="74"/>
      <c r="I237" s="166"/>
      <c r="J237" s="103"/>
      <c r="K237" s="74">
        <v>0.3</v>
      </c>
    </row>
    <row r="238" spans="1:11" ht="15">
      <c r="A238" s="150"/>
      <c r="B238" s="145" t="s">
        <v>52</v>
      </c>
      <c r="C238" s="103"/>
      <c r="D238" s="103">
        <f t="shared" si="59"/>
        <v>1</v>
      </c>
      <c r="E238" s="166">
        <v>1</v>
      </c>
      <c r="F238" s="103"/>
      <c r="G238" s="103"/>
      <c r="H238" s="74"/>
      <c r="I238" s="166"/>
      <c r="J238" s="103">
        <v>1</v>
      </c>
      <c r="K238" s="74"/>
    </row>
    <row r="239" spans="1:11" ht="15">
      <c r="A239" s="151"/>
      <c r="B239" s="142" t="s">
        <v>54</v>
      </c>
      <c r="C239" s="98"/>
      <c r="D239" s="72">
        <f t="shared" si="59"/>
        <v>0.2</v>
      </c>
      <c r="E239" s="79">
        <v>0.2</v>
      </c>
      <c r="F239" s="78"/>
      <c r="G239" s="78"/>
      <c r="H239" s="80"/>
      <c r="I239" s="79"/>
      <c r="J239" s="78">
        <v>0.2</v>
      </c>
      <c r="K239" s="80"/>
    </row>
    <row r="240" spans="1:11" ht="15">
      <c r="A240" s="160" t="s">
        <v>101</v>
      </c>
      <c r="B240" s="63" t="s">
        <v>73</v>
      </c>
      <c r="C240" s="97">
        <f>SUM(C241:C241)</f>
        <v>0</v>
      </c>
      <c r="D240" s="97">
        <f t="shared" si="59"/>
        <v>0.6</v>
      </c>
      <c r="E240" s="162">
        <f aca="true" t="shared" si="68" ref="E240:K240">SUM(E241:E241)</f>
        <v>0.6</v>
      </c>
      <c r="F240" s="97">
        <f t="shared" si="68"/>
        <v>0</v>
      </c>
      <c r="G240" s="97">
        <f t="shared" si="68"/>
        <v>0</v>
      </c>
      <c r="H240" s="67">
        <f t="shared" si="68"/>
        <v>0</v>
      </c>
      <c r="I240" s="162">
        <f t="shared" si="68"/>
        <v>0</v>
      </c>
      <c r="J240" s="97">
        <f t="shared" si="68"/>
        <v>0.6</v>
      </c>
      <c r="K240" s="67">
        <f t="shared" si="68"/>
        <v>0</v>
      </c>
    </row>
    <row r="241" spans="1:11" ht="15.75" thickBot="1">
      <c r="A241" s="164"/>
      <c r="B241" s="115" t="s">
        <v>54</v>
      </c>
      <c r="C241" s="165"/>
      <c r="D241" s="111">
        <f t="shared" si="59"/>
        <v>0.6</v>
      </c>
      <c r="E241" s="112">
        <v>0.6</v>
      </c>
      <c r="F241" s="110"/>
      <c r="G241" s="110"/>
      <c r="H241" s="113"/>
      <c r="I241" s="112"/>
      <c r="J241" s="110">
        <v>0.6</v>
      </c>
      <c r="K241" s="113"/>
    </row>
    <row r="242" spans="1:11" ht="15">
      <c r="A242" s="198" t="s">
        <v>74</v>
      </c>
      <c r="B242" s="206"/>
      <c r="C242" s="167">
        <f>C221+C223+C228+C230+C234+C236+C240+C219+C225</f>
        <v>0</v>
      </c>
      <c r="D242" s="168">
        <f aca="true" t="shared" si="69" ref="D242:K242">D221+D223+D228+D230+D234+D236+D240+D219+D225</f>
        <v>9.9</v>
      </c>
      <c r="E242" s="169">
        <f t="shared" si="69"/>
        <v>9.9</v>
      </c>
      <c r="F242" s="167">
        <f t="shared" si="69"/>
        <v>0</v>
      </c>
      <c r="G242" s="167">
        <f t="shared" si="69"/>
        <v>0</v>
      </c>
      <c r="H242" s="168">
        <f t="shared" si="69"/>
        <v>0</v>
      </c>
      <c r="I242" s="169">
        <f t="shared" si="69"/>
        <v>0</v>
      </c>
      <c r="J242" s="167">
        <f t="shared" si="69"/>
        <v>9.6</v>
      </c>
      <c r="K242" s="168">
        <f t="shared" si="69"/>
        <v>0.3</v>
      </c>
    </row>
    <row r="243" spans="1:11" ht="15">
      <c r="A243" s="26"/>
      <c r="B243" s="189" t="s">
        <v>51</v>
      </c>
      <c r="C243" s="185"/>
      <c r="D243" s="186">
        <f>SUM(E243:H243)</f>
        <v>0.3</v>
      </c>
      <c r="E243" s="187">
        <f>E237</f>
        <v>0.3</v>
      </c>
      <c r="F243" s="185">
        <f>F237</f>
        <v>0</v>
      </c>
      <c r="G243" s="185">
        <f>G237</f>
        <v>0</v>
      </c>
      <c r="H243" s="188">
        <f>H237</f>
        <v>0</v>
      </c>
      <c r="I243" s="187">
        <f>I237</f>
        <v>0</v>
      </c>
      <c r="J243" s="185">
        <f>J237</f>
        <v>0</v>
      </c>
      <c r="K243" s="188">
        <f>K237</f>
        <v>0.3</v>
      </c>
    </row>
    <row r="244" spans="1:11" ht="15">
      <c r="A244" s="26"/>
      <c r="B244" s="19" t="s">
        <v>52</v>
      </c>
      <c r="C244" s="15">
        <f>C231+C238</f>
        <v>0</v>
      </c>
      <c r="D244" s="18">
        <f aca="true" t="shared" si="70" ref="D244:K244">D231+D238</f>
        <v>2</v>
      </c>
      <c r="E244" s="14">
        <f t="shared" si="70"/>
        <v>2</v>
      </c>
      <c r="F244" s="15">
        <f t="shared" si="70"/>
        <v>0</v>
      </c>
      <c r="G244" s="15">
        <f t="shared" si="70"/>
        <v>0</v>
      </c>
      <c r="H244" s="16">
        <f t="shared" si="70"/>
        <v>0</v>
      </c>
      <c r="I244" s="14">
        <f t="shared" si="70"/>
        <v>0</v>
      </c>
      <c r="J244" s="15">
        <f t="shared" si="70"/>
        <v>2</v>
      </c>
      <c r="K244" s="16">
        <f t="shared" si="70"/>
        <v>0</v>
      </c>
    </row>
    <row r="245" spans="1:11" ht="15">
      <c r="A245" s="26"/>
      <c r="B245" s="19" t="s">
        <v>54</v>
      </c>
      <c r="C245" s="15">
        <f>C222+C224+C229+C232+C235+C239+C241</f>
        <v>0</v>
      </c>
      <c r="D245" s="10">
        <f>SUM(E245:H245)</f>
        <v>6.599999999999999</v>
      </c>
      <c r="E245" s="14">
        <f aca="true" t="shared" si="71" ref="E245:K245">E222+E224+E229+E232+E235+E239+E241+E226</f>
        <v>6.599999999999999</v>
      </c>
      <c r="F245" s="15">
        <f t="shared" si="71"/>
        <v>0</v>
      </c>
      <c r="G245" s="15">
        <f t="shared" si="71"/>
        <v>0</v>
      </c>
      <c r="H245" s="16">
        <f t="shared" si="71"/>
        <v>0</v>
      </c>
      <c r="I245" s="14">
        <f t="shared" si="71"/>
        <v>0</v>
      </c>
      <c r="J245" s="15">
        <f t="shared" si="71"/>
        <v>6.599999999999999</v>
      </c>
      <c r="K245" s="16">
        <f t="shared" si="71"/>
        <v>0</v>
      </c>
    </row>
    <row r="246" spans="1:11" ht="15">
      <c r="A246" s="26"/>
      <c r="B246" s="19" t="s">
        <v>56</v>
      </c>
      <c r="C246" s="15">
        <f>C220+C233</f>
        <v>0</v>
      </c>
      <c r="D246" s="18">
        <f>D220+D233+D227</f>
        <v>1</v>
      </c>
      <c r="E246" s="14">
        <f aca="true" t="shared" si="72" ref="E246:K246">E220+E233+E227</f>
        <v>1</v>
      </c>
      <c r="F246" s="15">
        <f t="shared" si="72"/>
        <v>0</v>
      </c>
      <c r="G246" s="15">
        <f t="shared" si="72"/>
        <v>0</v>
      </c>
      <c r="H246" s="16">
        <f t="shared" si="72"/>
        <v>0</v>
      </c>
      <c r="I246" s="14">
        <f t="shared" si="72"/>
        <v>0</v>
      </c>
      <c r="J246" s="15">
        <f t="shared" si="72"/>
        <v>1</v>
      </c>
      <c r="K246" s="16">
        <f t="shared" si="72"/>
        <v>0</v>
      </c>
    </row>
    <row r="247" spans="1:11" ht="15.75" thickBot="1">
      <c r="A247" s="27"/>
      <c r="B247" s="28" t="s">
        <v>57</v>
      </c>
      <c r="C247" s="21">
        <v>0</v>
      </c>
      <c r="D247" s="25">
        <f>SUM(E247:H247)</f>
        <v>0</v>
      </c>
      <c r="E247" s="20">
        <v>0</v>
      </c>
      <c r="F247" s="21">
        <v>0</v>
      </c>
      <c r="G247" s="21">
        <v>0</v>
      </c>
      <c r="H247" s="22">
        <v>0</v>
      </c>
      <c r="I247" s="20">
        <v>0</v>
      </c>
      <c r="J247" s="21">
        <v>0</v>
      </c>
      <c r="K247" s="22">
        <v>0</v>
      </c>
    </row>
    <row r="248" spans="1:11" ht="15">
      <c r="A248" s="204" t="s">
        <v>33</v>
      </c>
      <c r="B248" s="205"/>
      <c r="C248" s="46">
        <f>C72+C211+C242</f>
        <v>982.17</v>
      </c>
      <c r="D248" s="170">
        <f>SUM(E248:H248)</f>
        <v>59578.749999999985</v>
      </c>
      <c r="E248" s="47">
        <f>E72+E211+E242</f>
        <v>41980.19999999999</v>
      </c>
      <c r="F248" s="48">
        <f>F72+F211+F242</f>
        <v>15226.75</v>
      </c>
      <c r="G248" s="48">
        <f>G72+G211+G242</f>
        <v>223.2</v>
      </c>
      <c r="H248" s="49">
        <f>H72+H211+H242</f>
        <v>2148.6</v>
      </c>
      <c r="I248" s="47">
        <f>I72+I211+I242</f>
        <v>29.85</v>
      </c>
      <c r="J248" s="48">
        <f>J72+J211+J242</f>
        <v>54908.69999999999</v>
      </c>
      <c r="K248" s="49">
        <f>K72+K211+K242</f>
        <v>4640.200000000001</v>
      </c>
    </row>
    <row r="249" spans="1:11" ht="15">
      <c r="A249" s="29"/>
      <c r="B249" s="19" t="s">
        <v>51</v>
      </c>
      <c r="C249" s="50">
        <f>C73+C212</f>
        <v>5</v>
      </c>
      <c r="D249" s="51">
        <f t="shared" si="59"/>
        <v>1664.7</v>
      </c>
      <c r="E249" s="30">
        <f>E73+E212</f>
        <v>1424.7</v>
      </c>
      <c r="F249" s="43">
        <f>F73+F212</f>
        <v>40</v>
      </c>
      <c r="G249" s="43">
        <f>G73+G212</f>
        <v>0</v>
      </c>
      <c r="H249" s="44">
        <f>H73+H212</f>
        <v>200</v>
      </c>
      <c r="I249" s="30">
        <f>I73+I212</f>
        <v>5</v>
      </c>
      <c r="J249" s="45">
        <f>J73+J212</f>
        <v>1529.2</v>
      </c>
      <c r="K249" s="44">
        <f>K73+K212</f>
        <v>130.5</v>
      </c>
    </row>
    <row r="250" spans="1:11" ht="15">
      <c r="A250" s="29"/>
      <c r="B250" s="19" t="s">
        <v>52</v>
      </c>
      <c r="C250" s="15">
        <f>C74+C213+C244</f>
        <v>50.5</v>
      </c>
      <c r="D250" s="18">
        <f t="shared" si="59"/>
        <v>9614.5</v>
      </c>
      <c r="E250" s="14">
        <f>E74+E213+E244</f>
        <v>4194.5</v>
      </c>
      <c r="F250" s="15">
        <f>F74+F213+F244</f>
        <v>5320</v>
      </c>
      <c r="G250" s="15">
        <f>G74+G213+G244</f>
        <v>0</v>
      </c>
      <c r="H250" s="16">
        <f>H74+H213+H244</f>
        <v>100</v>
      </c>
      <c r="I250" s="14">
        <f>I74+I213+I244</f>
        <v>0</v>
      </c>
      <c r="J250" s="15">
        <f>J74+J213+J244</f>
        <v>9607.5</v>
      </c>
      <c r="K250" s="16">
        <f>K74+K213+K244</f>
        <v>7</v>
      </c>
    </row>
    <row r="251" spans="1:11" ht="15">
      <c r="A251" s="29"/>
      <c r="B251" s="19" t="s">
        <v>53</v>
      </c>
      <c r="C251" s="15">
        <f>C214</f>
        <v>0</v>
      </c>
      <c r="D251" s="18">
        <f t="shared" si="59"/>
        <v>14555</v>
      </c>
      <c r="E251" s="14">
        <f aca="true" t="shared" si="73" ref="E251:K251">E214</f>
        <v>5525</v>
      </c>
      <c r="F251" s="15">
        <f t="shared" si="73"/>
        <v>9030</v>
      </c>
      <c r="G251" s="15">
        <f t="shared" si="73"/>
        <v>0</v>
      </c>
      <c r="H251" s="16">
        <f t="shared" si="73"/>
        <v>0</v>
      </c>
      <c r="I251" s="14">
        <f t="shared" si="73"/>
        <v>0</v>
      </c>
      <c r="J251" s="15">
        <f t="shared" si="73"/>
        <v>12404</v>
      </c>
      <c r="K251" s="16">
        <f t="shared" si="73"/>
        <v>2151</v>
      </c>
    </row>
    <row r="252" spans="1:11" ht="15">
      <c r="A252" s="29"/>
      <c r="B252" s="19" t="s">
        <v>54</v>
      </c>
      <c r="C252" s="15">
        <f>C215+C76+C245</f>
        <v>114.9</v>
      </c>
      <c r="D252" s="15">
        <f t="shared" si="59"/>
        <v>13505.150000000003</v>
      </c>
      <c r="E252" s="14">
        <f>E215+E76+E245</f>
        <v>11600.300000000003</v>
      </c>
      <c r="F252" s="15">
        <f>F215+F76+F245</f>
        <v>4.75</v>
      </c>
      <c r="G252" s="15">
        <f>G215+G76+G245</f>
        <v>51.5</v>
      </c>
      <c r="H252" s="16">
        <f>H215+H76+H245</f>
        <v>1848.6</v>
      </c>
      <c r="I252" s="14">
        <f>I215+I76+I245</f>
        <v>5.75</v>
      </c>
      <c r="J252" s="15">
        <f>J215+J76+J245</f>
        <v>12199.500000000004</v>
      </c>
      <c r="K252" s="16">
        <f>K215+K76+K245</f>
        <v>1299.8999999999999</v>
      </c>
    </row>
    <row r="253" spans="1:11" ht="15">
      <c r="A253" s="29"/>
      <c r="B253" s="19" t="s">
        <v>56</v>
      </c>
      <c r="C253" s="15">
        <f>C246+C216+C77</f>
        <v>811.77</v>
      </c>
      <c r="D253" s="18">
        <f>D246+D216+D77</f>
        <v>4811</v>
      </c>
      <c r="E253" s="14">
        <f>E246+E216+E77</f>
        <v>3807.2999999999993</v>
      </c>
      <c r="F253" s="15">
        <f>F246+F216+F77</f>
        <v>832</v>
      </c>
      <c r="G253" s="15">
        <f>G246+G216+G77</f>
        <v>171.7</v>
      </c>
      <c r="H253" s="16">
        <f>H246+H216+H77</f>
        <v>0</v>
      </c>
      <c r="I253" s="14">
        <f>I246+I216+I77</f>
        <v>19.1</v>
      </c>
      <c r="J253" s="15">
        <f>J246+J216+J77</f>
        <v>3779.899999999999</v>
      </c>
      <c r="K253" s="16">
        <f>K246+K216+K77</f>
        <v>1012</v>
      </c>
    </row>
    <row r="254" spans="1:11" ht="15.75" thickBot="1">
      <c r="A254" s="31"/>
      <c r="B254" s="28" t="s">
        <v>57</v>
      </c>
      <c r="C254" s="21">
        <f>C247+C217+C78</f>
        <v>0</v>
      </c>
      <c r="D254" s="25">
        <f t="shared" si="59"/>
        <v>15421.5</v>
      </c>
      <c r="E254" s="20">
        <f>E247+E217+E78</f>
        <v>15421.5</v>
      </c>
      <c r="F254" s="21">
        <f>F247+F217+F78</f>
        <v>0</v>
      </c>
      <c r="G254" s="21">
        <f>G247+G217+G78</f>
        <v>0</v>
      </c>
      <c r="H254" s="22">
        <f>H247+H217+H78</f>
        <v>0</v>
      </c>
      <c r="I254" s="20">
        <f>I247+I217+I78</f>
        <v>0</v>
      </c>
      <c r="J254" s="21">
        <f>J247+J217+J78</f>
        <v>15388.5</v>
      </c>
      <c r="K254" s="22">
        <f>K247+K217+K78</f>
        <v>33</v>
      </c>
    </row>
    <row r="255" spans="1:11" ht="15">
      <c r="A255" s="32"/>
      <c r="B255" s="33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1:10" ht="15">
      <c r="A256" s="32"/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 ht="12.75">
      <c r="A257" s="35"/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1:2" ht="15.75">
      <c r="A258" s="36"/>
      <c r="B258" s="171"/>
    </row>
    <row r="259" spans="1:6" s="38" customFormat="1" ht="15.75">
      <c r="A259" s="36"/>
      <c r="B259" s="1"/>
      <c r="F259" s="37"/>
    </row>
    <row r="260" s="38" customFormat="1" ht="15.75">
      <c r="A260" s="39"/>
    </row>
    <row r="261" ht="12.75">
      <c r="A261" s="40"/>
    </row>
    <row r="262" spans="1:5" ht="12.75">
      <c r="A262" s="191"/>
      <c r="B262" s="192"/>
      <c r="C262" s="192"/>
      <c r="D262" s="192"/>
      <c r="E262" s="192"/>
    </row>
  </sheetData>
  <sheetProtection/>
  <mergeCells count="23">
    <mergeCell ref="A10:K10"/>
    <mergeCell ref="E5:H5"/>
    <mergeCell ref="E6:F6"/>
    <mergeCell ref="E7:E8"/>
    <mergeCell ref="G6:G8"/>
    <mergeCell ref="H6:H8"/>
    <mergeCell ref="I5:K5"/>
    <mergeCell ref="I6:I8"/>
    <mergeCell ref="J6:J8"/>
    <mergeCell ref="K6:K8"/>
    <mergeCell ref="A1:K1"/>
    <mergeCell ref="A2:K2"/>
    <mergeCell ref="A5:A8"/>
    <mergeCell ref="C5:C8"/>
    <mergeCell ref="D5:D8"/>
    <mergeCell ref="B5:B8"/>
    <mergeCell ref="A262:E262"/>
    <mergeCell ref="A79:K79"/>
    <mergeCell ref="A72:B72"/>
    <mergeCell ref="A211:B211"/>
    <mergeCell ref="A218:K218"/>
    <mergeCell ref="A248:B248"/>
    <mergeCell ref="A242:B242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0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09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2016-09-27T12:58:32Z</cp:lastPrinted>
  <dcterms:created xsi:type="dcterms:W3CDTF">2011-07-29T12:08:17Z</dcterms:created>
  <dcterms:modified xsi:type="dcterms:W3CDTF">2017-09-26T11:19:57Z</dcterms:modified>
  <cp:category/>
  <cp:version/>
  <cp:contentType/>
  <cp:contentStatus/>
</cp:coreProperties>
</file>