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'Sheet1'!$B$1:$B$265</definedName>
    <definedName name="_xlnm.Print_Titles" localSheetId="0">'Sheet1'!$A:$K,'Sheet1'!$9:$9</definedName>
  </definedNames>
  <calcPr fullCalcOnLoad="1"/>
</workbook>
</file>

<file path=xl/sharedStrings.xml><?xml version="1.0" encoding="utf-8"?>
<sst xmlns="http://schemas.openxmlformats.org/spreadsheetml/2006/main" count="275" uniqueCount="104">
  <si>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</si>
  <si>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</si>
  <si>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</si>
  <si>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</si>
  <si>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</si>
  <si>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</si>
  <si>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</si>
  <si>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</si>
  <si>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</si>
  <si>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</si>
  <si>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Смърч сребрист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</si>
  <si>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</si>
  <si>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</si>
  <si>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</si>
  <si>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</si>
  <si>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</si>
  <si>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</si>
  <si>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</si>
  <si>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</si>
  <si>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</si>
  <si>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</si>
  <si>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</si>
  <si>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</si>
  <si>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</si>
  <si>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</si>
  <si>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</si>
  <si>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</si>
  <si>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</si>
  <si>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</si>
  <si>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</si>
  <si>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</si>
  <si>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</si>
  <si>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</si>
  <si>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</si>
  <si>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</si>
  <si>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</si>
  <si>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</si>
  <si>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</si>
  <si>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</si>
  <si>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</si>
  <si>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</si>
  <si>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</si>
  <si>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</si>
  <si>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</si>
  <si>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</si>
  <si>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</si>
  <si>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</si>
  <si>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</si>
  <si>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</si>
  <si>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</si>
  <si>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</si>
  <si>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</si>
  <si>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</si>
  <si>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</si>
  <si>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</si>
  <si>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</si>
  <si>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</si>
  <si>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</si>
  <si>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</si>
  <si>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</si>
  <si>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</si>
  <si>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Туя златиста</t>
  </si>
  <si>
    <t>Туя източна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</si>
  <si>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</si>
  <si>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</si>
  <si>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</si>
  <si>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</si>
  <si>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</si>
  <si>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</si>
  <si>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Арония</t>
  </si>
  <si>
    <t>Аморфа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</si>
  <si>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</si>
  <si>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</si>
  <si>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</si>
  <si>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</si>
  <si>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</si>
  <si>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</si>
  <si>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Златен дъжд</t>
  </si>
  <si>
    <t>Птиче грозде</t>
  </si>
  <si>
    <t>Лавровишна</t>
  </si>
  <si>
    <t>5.</t>
  </si>
  <si>
    <t>6.</t>
  </si>
  <si>
    <t>7.</t>
  </si>
  <si>
    <t>8.</t>
  </si>
  <si>
    <t xml:space="preserve">Котонеастър </t>
  </si>
  <si>
    <t>Пираканта</t>
  </si>
  <si>
    <t>Череша обикновена</t>
  </si>
  <si>
    <t>Ела обикновена</t>
  </si>
  <si>
    <t>Китайски мехурник</t>
  </si>
  <si>
    <t>Платан източен</t>
  </si>
  <si>
    <t>Брекина</t>
  </si>
  <si>
    <t>Туя смарагдова</t>
  </si>
  <si>
    <t>Бор веймутов</t>
  </si>
  <si>
    <t>Платан западен</t>
  </si>
  <si>
    <t>Ела казка</t>
  </si>
  <si>
    <t>Бряст бял</t>
  </si>
  <si>
    <t>Криптомерия японска</t>
  </si>
  <si>
    <t>Хвойна дървовидна</t>
  </si>
  <si>
    <t>Мъждрян</t>
  </si>
  <si>
    <t>Копривка южна</t>
  </si>
  <si>
    <t>9.</t>
  </si>
  <si>
    <t>Дрян обикновен</t>
  </si>
  <si>
    <t>10.</t>
  </si>
  <si>
    <t xml:space="preserve"> за необходимите семена през 2017/ 2018 г., обобщен за страната по ДП - променен м. ноември 2017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</si>
</sst>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0\ &quot;лв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16" xfId="55" applyNumberFormat="1" applyFont="1" applyFill="1" applyBorder="1" applyAlignment="1">
      <alignment vertical="top"/>
      <protection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4" fillId="0" borderId="17" xfId="55" applyNumberFormat="1" applyFont="1" applyFill="1" applyBorder="1" applyAlignment="1">
      <alignment vertical="top"/>
      <protection/>
    </xf>
    <xf numFmtId="0" fontId="3" fillId="0" borderId="20" xfId="0" applyFont="1" applyBorder="1" applyAlignment="1">
      <alignment vertical="top"/>
    </xf>
    <xf numFmtId="0" fontId="7" fillId="0" borderId="18" xfId="55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7" xfId="55" applyNumberFormat="1" applyFont="1" applyFill="1" applyBorder="1" applyAlignment="1">
      <alignment vertical="top"/>
      <protection/>
    </xf>
    <xf numFmtId="0" fontId="9" fillId="0" borderId="10" xfId="55" applyNumberFormat="1" applyFont="1" applyFill="1" applyBorder="1" applyAlignment="1">
      <alignment vertical="top"/>
      <protection/>
    </xf>
    <xf numFmtId="0" fontId="3" fillId="0" borderId="12" xfId="0" applyFont="1" applyBorder="1" applyAlignment="1">
      <alignment vertical="top"/>
    </xf>
    <xf numFmtId="0" fontId="6" fillId="0" borderId="21" xfId="55" applyNumberFormat="1" applyFont="1" applyFill="1" applyBorder="1" applyAlignment="1">
      <alignment vertical="top"/>
      <protection/>
    </xf>
    <xf numFmtId="0" fontId="6" fillId="0" borderId="22" xfId="55" applyNumberFormat="1" applyFont="1" applyFill="1" applyBorder="1" applyAlignment="1">
      <alignment vertical="top"/>
      <protection/>
    </xf>
    <xf numFmtId="0" fontId="7" fillId="0" borderId="11" xfId="55" applyNumberFormat="1" applyFont="1" applyBorder="1" applyAlignment="1">
      <alignment vertical="top"/>
      <protection/>
    </xf>
    <xf numFmtId="0" fontId="6" fillId="0" borderId="17" xfId="55" applyNumberFormat="1" applyFont="1" applyFill="1" applyBorder="1" applyAlignment="1">
      <alignment vertical="top"/>
      <protection/>
    </xf>
    <xf numFmtId="2" fontId="3" fillId="0" borderId="17" xfId="0" applyNumberFormat="1" applyFont="1" applyBorder="1" applyAlignment="1">
      <alignment vertical="top"/>
    </xf>
    <xf numFmtId="0" fontId="6" fillId="0" borderId="10" xfId="55" applyNumberFormat="1" applyFont="1" applyFill="1" applyBorder="1" applyAlignment="1">
      <alignment vertical="top"/>
      <protection/>
    </xf>
    <xf numFmtId="0" fontId="6" fillId="0" borderId="0" xfId="55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55" applyNumberFormat="1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vertical="top"/>
    </xf>
    <xf numFmtId="2" fontId="3" fillId="0" borderId="19" xfId="0" applyNumberFormat="1" applyFont="1" applyBorder="1" applyAlignment="1">
      <alignment vertical="top"/>
    </xf>
    <xf numFmtId="2" fontId="3" fillId="0" borderId="20" xfId="0" applyNumberFormat="1" applyFont="1" applyBorder="1" applyAlignment="1">
      <alignment vertical="top"/>
    </xf>
    <xf numFmtId="173" fontId="4" fillId="33" borderId="25" xfId="0" applyNumberFormat="1" applyFont="1" applyFill="1" applyBorder="1" applyAlignment="1">
      <alignment vertical="top"/>
    </xf>
    <xf numFmtId="2" fontId="4" fillId="33" borderId="26" xfId="0" applyNumberFormat="1" applyFont="1" applyFill="1" applyBorder="1" applyAlignment="1">
      <alignment vertical="top"/>
    </xf>
    <xf numFmtId="2" fontId="4" fillId="33" borderId="25" xfId="0" applyNumberFormat="1" applyFont="1" applyFill="1" applyBorder="1" applyAlignment="1">
      <alignment vertical="top"/>
    </xf>
    <xf numFmtId="2" fontId="4" fillId="33" borderId="27" xfId="0" applyNumberFormat="1" applyFont="1" applyFill="1" applyBorder="1" applyAlignment="1">
      <alignment vertical="top"/>
    </xf>
    <xf numFmtId="173" fontId="3" fillId="0" borderId="18" xfId="0" applyNumberFormat="1" applyFont="1" applyBorder="1" applyAlignment="1">
      <alignment vertical="top"/>
    </xf>
    <xf numFmtId="173" fontId="3" fillId="0" borderId="20" xfId="0" applyNumberFormat="1" applyFont="1" applyBorder="1" applyAlignment="1">
      <alignment vertical="top"/>
    </xf>
    <xf numFmtId="0" fontId="4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0" fontId="7" fillId="0" borderId="34" xfId="55" applyNumberFormat="1" applyFont="1" applyFill="1" applyBorder="1" applyAlignment="1">
      <alignment vertical="top"/>
      <protection/>
    </xf>
    <xf numFmtId="0" fontId="3" fillId="0" borderId="3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6" fillId="0" borderId="29" xfId="55" applyNumberFormat="1" applyFont="1" applyFill="1" applyBorder="1" applyAlignment="1">
      <alignment vertical="top"/>
      <protection/>
    </xf>
    <xf numFmtId="0" fontId="4" fillId="0" borderId="29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0" fontId="7" fillId="0" borderId="39" xfId="55" applyNumberFormat="1" applyFont="1" applyFill="1" applyBorder="1" applyAlignment="1">
      <alignment vertical="top"/>
      <protection/>
    </xf>
    <xf numFmtId="0" fontId="3" fillId="0" borderId="39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/>
    </xf>
    <xf numFmtId="0" fontId="7" fillId="0" borderId="43" xfId="55" applyNumberFormat="1" applyFont="1" applyFill="1" applyBorder="1" applyAlignment="1">
      <alignment vertical="top"/>
      <protection/>
    </xf>
    <xf numFmtId="0" fontId="3" fillId="0" borderId="43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4" fillId="0" borderId="46" xfId="0" applyFont="1" applyFill="1" applyBorder="1" applyAlignment="1">
      <alignment horizontal="center" vertical="top"/>
    </xf>
    <xf numFmtId="0" fontId="7" fillId="0" borderId="47" xfId="55" applyNumberFormat="1" applyFont="1" applyFill="1" applyBorder="1" applyAlignment="1">
      <alignment vertical="top"/>
      <protection/>
    </xf>
    <xf numFmtId="0" fontId="3" fillId="0" borderId="47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3" fillId="0" borderId="48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2" fontId="4" fillId="0" borderId="29" xfId="0" applyNumberFormat="1" applyFont="1" applyFill="1" applyBorder="1" applyAlignment="1">
      <alignment vertical="top"/>
    </xf>
    <xf numFmtId="173" fontId="4" fillId="0" borderId="30" xfId="0" applyNumberFormat="1" applyFont="1" applyFill="1" applyBorder="1" applyAlignment="1">
      <alignment vertical="top"/>
    </xf>
    <xf numFmtId="173" fontId="4" fillId="0" borderId="28" xfId="0" applyNumberFormat="1" applyFont="1" applyFill="1" applyBorder="1" applyAlignment="1">
      <alignment vertical="top"/>
    </xf>
    <xf numFmtId="2" fontId="4" fillId="0" borderId="31" xfId="0" applyNumberFormat="1" applyFont="1" applyFill="1" applyBorder="1" applyAlignment="1">
      <alignment vertical="top"/>
    </xf>
    <xf numFmtId="173" fontId="4" fillId="0" borderId="32" xfId="0" applyNumberFormat="1" applyFont="1" applyFill="1" applyBorder="1" applyAlignment="1">
      <alignment vertical="top"/>
    </xf>
    <xf numFmtId="173" fontId="3" fillId="0" borderId="43" xfId="0" applyNumberFormat="1" applyFont="1" applyFill="1" applyBorder="1" applyAlignment="1">
      <alignment vertical="top"/>
    </xf>
    <xf numFmtId="173" fontId="3" fillId="0" borderId="45" xfId="0" applyNumberFormat="1" applyFont="1" applyFill="1" applyBorder="1" applyAlignment="1">
      <alignment vertical="top"/>
    </xf>
    <xf numFmtId="173" fontId="3" fillId="0" borderId="49" xfId="0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0" xfId="0" applyFont="1" applyFill="1" applyBorder="1" applyAlignment="1">
      <alignment horizontal="center" vertical="top"/>
    </xf>
    <xf numFmtId="0" fontId="7" fillId="0" borderId="51" xfId="55" applyNumberFormat="1" applyFont="1" applyFill="1" applyBorder="1" applyAlignment="1">
      <alignment vertical="top"/>
      <protection/>
    </xf>
    <xf numFmtId="0" fontId="3" fillId="0" borderId="52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0" fontId="3" fillId="0" borderId="51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3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horizontal="center" vertical="top"/>
    </xf>
    <xf numFmtId="0" fontId="7" fillId="0" borderId="56" xfId="55" applyFont="1" applyFill="1" applyBorder="1" applyAlignment="1">
      <alignment vertical="top"/>
      <protection/>
    </xf>
    <xf numFmtId="0" fontId="3" fillId="0" borderId="56" xfId="0" applyFont="1" applyFill="1" applyBorder="1" applyAlignment="1">
      <alignment vertical="top"/>
    </xf>
    <xf numFmtId="0" fontId="3" fillId="0" borderId="57" xfId="0" applyFont="1" applyFill="1" applyBorder="1" applyAlignment="1">
      <alignment vertical="top"/>
    </xf>
    <xf numFmtId="0" fontId="3" fillId="0" borderId="55" xfId="0" applyFont="1" applyFill="1" applyBorder="1" applyAlignment="1">
      <alignment vertical="top"/>
    </xf>
    <xf numFmtId="0" fontId="3" fillId="0" borderId="58" xfId="0" applyFont="1" applyFill="1" applyBorder="1" applyAlignment="1">
      <alignment vertical="top"/>
    </xf>
    <xf numFmtId="0" fontId="3" fillId="0" borderId="59" xfId="0" applyFont="1" applyFill="1" applyBorder="1" applyAlignment="1">
      <alignment vertical="top"/>
    </xf>
    <xf numFmtId="0" fontId="7" fillId="0" borderId="56" xfId="55" applyNumberFormat="1" applyFont="1" applyFill="1" applyBorder="1" applyAlignment="1">
      <alignment vertical="top"/>
      <protection/>
    </xf>
    <xf numFmtId="0" fontId="4" fillId="0" borderId="47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3" fillId="0" borderId="60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7" fillId="0" borderId="18" xfId="55" applyNumberFormat="1" applyFont="1" applyFill="1" applyBorder="1" applyAlignment="1">
      <alignment vertical="top"/>
      <protection/>
    </xf>
    <xf numFmtId="173" fontId="3" fillId="0" borderId="23" xfId="0" applyNumberFormat="1" applyFont="1" applyFill="1" applyBorder="1" applyAlignment="1">
      <alignment vertical="top"/>
    </xf>
    <xf numFmtId="173" fontId="3" fillId="0" borderId="61" xfId="0" applyNumberFormat="1" applyFont="1" applyFill="1" applyBorder="1" applyAlignment="1">
      <alignment vertical="top"/>
    </xf>
    <xf numFmtId="173" fontId="3" fillId="0" borderId="17" xfId="0" applyNumberFormat="1" applyFont="1" applyFill="1" applyBorder="1" applyAlignment="1">
      <alignment vertical="top"/>
    </xf>
    <xf numFmtId="173" fontId="3" fillId="0" borderId="18" xfId="0" applyNumberFormat="1" applyFont="1" applyFill="1" applyBorder="1" applyAlignment="1">
      <alignment vertical="top"/>
    </xf>
    <xf numFmtId="173" fontId="3" fillId="0" borderId="19" xfId="0" applyNumberFormat="1" applyFont="1" applyFill="1" applyBorder="1" applyAlignment="1">
      <alignment vertical="top"/>
    </xf>
    <xf numFmtId="173" fontId="3" fillId="0" borderId="16" xfId="0" applyNumberFormat="1" applyFont="1" applyFill="1" applyBorder="1" applyAlignment="1">
      <alignment vertical="top"/>
    </xf>
    <xf numFmtId="173" fontId="3" fillId="0" borderId="62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2" fontId="3" fillId="0" borderId="18" xfId="0" applyNumberFormat="1" applyFont="1" applyFill="1" applyBorder="1" applyAlignment="1">
      <alignment vertical="top"/>
    </xf>
    <xf numFmtId="2" fontId="3" fillId="0" borderId="19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3" fontId="6" fillId="14" borderId="63" xfId="0" applyNumberFormat="1" applyFont="1" applyFill="1" applyBorder="1" applyAlignment="1">
      <alignment vertical="top"/>
    </xf>
    <xf numFmtId="0" fontId="6" fillId="0" borderId="52" xfId="55" applyNumberFormat="1" applyFont="1" applyFill="1" applyBorder="1" applyAlignment="1">
      <alignment vertical="top"/>
      <protection/>
    </xf>
    <xf numFmtId="0" fontId="4" fillId="0" borderId="52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7" fillId="0" borderId="37" xfId="55" applyNumberFormat="1" applyFont="1" applyFill="1" applyBorder="1" applyAlignment="1">
      <alignment vertical="top"/>
      <protection/>
    </xf>
    <xf numFmtId="0" fontId="6" fillId="0" borderId="30" xfId="55" applyNumberFormat="1" applyFont="1" applyFill="1" applyBorder="1" applyAlignment="1">
      <alignment vertical="top"/>
      <protection/>
    </xf>
    <xf numFmtId="0" fontId="7" fillId="0" borderId="15" xfId="55" applyNumberFormat="1" applyFont="1" applyFill="1" applyBorder="1" applyAlignment="1">
      <alignment vertical="top"/>
      <protection/>
    </xf>
    <xf numFmtId="0" fontId="7" fillId="0" borderId="52" xfId="55" applyNumberFormat="1" applyFont="1" applyFill="1" applyBorder="1" applyAlignment="1">
      <alignment vertical="top"/>
      <protection/>
    </xf>
    <xf numFmtId="0" fontId="50" fillId="0" borderId="43" xfId="0" applyFont="1" applyFill="1" applyBorder="1" applyAlignment="1">
      <alignment vertical="top"/>
    </xf>
    <xf numFmtId="0" fontId="7" fillId="0" borderId="57" xfId="55" applyNumberFormat="1" applyFont="1" applyFill="1" applyBorder="1" applyAlignment="1">
      <alignment vertical="top"/>
      <protection/>
    </xf>
    <xf numFmtId="0" fontId="6" fillId="0" borderId="30" xfId="55" applyNumberFormat="1" applyFont="1" applyFill="1" applyBorder="1" applyAlignment="1">
      <alignment horizontal="left" vertical="top"/>
      <protection/>
    </xf>
    <xf numFmtId="0" fontId="7" fillId="0" borderId="60" xfId="55" applyNumberFormat="1" applyFont="1" applyFill="1" applyBorder="1" applyAlignment="1">
      <alignment vertical="top"/>
      <protection/>
    </xf>
    <xf numFmtId="0" fontId="4" fillId="0" borderId="64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7" fillId="0" borderId="20" xfId="55" applyNumberFormat="1" applyFont="1" applyFill="1" applyBorder="1" applyAlignment="1">
      <alignment vertical="top"/>
      <protection/>
    </xf>
    <xf numFmtId="0" fontId="3" fillId="0" borderId="21" xfId="0" applyFont="1" applyFill="1" applyBorder="1" applyAlignment="1">
      <alignment vertical="top"/>
    </xf>
    <xf numFmtId="172" fontId="3" fillId="0" borderId="19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4" fillId="14" borderId="21" xfId="0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66" xfId="0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/>
    </xf>
    <xf numFmtId="0" fontId="4" fillId="0" borderId="66" xfId="0" applyFont="1" applyFill="1" applyBorder="1" applyAlignment="1">
      <alignment vertical="top"/>
    </xf>
    <xf numFmtId="0" fontId="3" fillId="0" borderId="68" xfId="0" applyFont="1" applyFill="1" applyBorder="1" applyAlignment="1">
      <alignment vertical="top"/>
    </xf>
    <xf numFmtId="0" fontId="4" fillId="0" borderId="69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vertical="top"/>
    </xf>
    <xf numFmtId="0" fontId="3" fillId="0" borderId="64" xfId="0" applyFont="1" applyFill="1" applyBorder="1" applyAlignment="1">
      <alignment vertical="top"/>
    </xf>
    <xf numFmtId="0" fontId="4" fillId="14" borderId="63" xfId="0" applyFont="1" applyFill="1" applyBorder="1" applyAlignment="1">
      <alignment vertical="top"/>
    </xf>
    <xf numFmtId="0" fontId="4" fillId="14" borderId="70" xfId="0" applyFont="1" applyFill="1" applyBorder="1" applyAlignment="1">
      <alignment vertical="top"/>
    </xf>
    <xf numFmtId="0" fontId="4" fillId="14" borderId="71" xfId="0" applyFont="1" applyFill="1" applyBorder="1" applyAlignment="1">
      <alignment vertical="top"/>
    </xf>
    <xf numFmtId="173" fontId="4" fillId="33" borderId="72" xfId="0" applyNumberFormat="1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2" fontId="3" fillId="0" borderId="73" xfId="0" applyNumberFormat="1" applyFont="1" applyFill="1" applyBorder="1" applyAlignment="1">
      <alignment vertical="top"/>
    </xf>
    <xf numFmtId="0" fontId="6" fillId="0" borderId="39" xfId="55" applyNumberFormat="1" applyFont="1" applyFill="1" applyBorder="1" applyAlignment="1">
      <alignment vertical="top"/>
      <protection/>
    </xf>
    <xf numFmtId="0" fontId="3" fillId="0" borderId="74" xfId="0" applyFont="1" applyFill="1" applyBorder="1" applyAlignment="1">
      <alignment vertical="top"/>
    </xf>
    <xf numFmtId="0" fontId="4" fillId="14" borderId="17" xfId="0" applyFont="1" applyFill="1" applyBorder="1" applyAlignment="1">
      <alignment vertical="top"/>
    </xf>
    <xf numFmtId="0" fontId="4" fillId="14" borderId="18" xfId="0" applyFont="1" applyFill="1" applyBorder="1" applyAlignment="1">
      <alignment vertical="top"/>
    </xf>
    <xf numFmtId="0" fontId="4" fillId="14" borderId="19" xfId="0" applyFont="1" applyFill="1" applyBorder="1" applyAlignment="1">
      <alignment vertical="top"/>
    </xf>
    <xf numFmtId="173" fontId="6" fillId="14" borderId="70" xfId="0" applyNumberFormat="1" applyFont="1" applyFill="1" applyBorder="1" applyAlignment="1">
      <alignment vertical="top"/>
    </xf>
    <xf numFmtId="0" fontId="3" fillId="0" borderId="7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73" fontId="6" fillId="14" borderId="75" xfId="0" applyNumberFormat="1" applyFont="1" applyFill="1" applyBorder="1" applyAlignment="1">
      <alignment vertical="top"/>
    </xf>
    <xf numFmtId="173" fontId="6" fillId="14" borderId="27" xfId="0" applyNumberFormat="1" applyFont="1" applyFill="1" applyBorder="1" applyAlignment="1">
      <alignment vertical="top"/>
    </xf>
    <xf numFmtId="0" fontId="3" fillId="0" borderId="65" xfId="0" applyFont="1" applyFill="1" applyBorder="1" applyAlignment="1">
      <alignment vertical="top"/>
    </xf>
    <xf numFmtId="0" fontId="3" fillId="0" borderId="6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3" fillId="0" borderId="76" xfId="0" applyFont="1" applyFill="1" applyBorder="1" applyAlignment="1">
      <alignment vertical="top"/>
    </xf>
    <xf numFmtId="0" fontId="4" fillId="0" borderId="68" xfId="0" applyFont="1" applyFill="1" applyBorder="1" applyAlignment="1">
      <alignment horizontal="center" vertical="top"/>
    </xf>
    <xf numFmtId="0" fontId="3" fillId="0" borderId="66" xfId="0" applyFont="1" applyFill="1" applyBorder="1" applyAlignment="1">
      <alignment vertical="top"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77" xfId="0" applyFont="1" applyBorder="1" applyAlignment="1">
      <alignment vertical="top"/>
    </xf>
    <xf numFmtId="0" fontId="4" fillId="0" borderId="78" xfId="0" applyFont="1" applyBorder="1" applyAlignment="1">
      <alignment vertical="top"/>
    </xf>
    <xf numFmtId="0" fontId="4" fillId="0" borderId="79" xfId="0" applyFont="1" applyBorder="1" applyAlignment="1">
      <alignment vertical="top"/>
    </xf>
    <xf numFmtId="0" fontId="6" fillId="14" borderId="71" xfId="55" applyNumberFormat="1" applyFont="1" applyFill="1" applyBorder="1" applyAlignment="1">
      <alignment vertical="top"/>
      <protection/>
    </xf>
    <xf numFmtId="0" fontId="7" fillId="14" borderId="63" xfId="0" applyFont="1" applyFill="1" applyBorder="1" applyAlignment="1">
      <alignment vertical="top"/>
    </xf>
    <xf numFmtId="0" fontId="6" fillId="14" borderId="80" xfId="55" applyNumberFormat="1" applyFont="1" applyFill="1" applyBorder="1" applyAlignment="1">
      <alignment vertical="top"/>
      <protection/>
    </xf>
    <xf numFmtId="0" fontId="6" fillId="14" borderId="81" xfId="0" applyFont="1" applyFill="1" applyBorder="1" applyAlignment="1">
      <alignment vertical="top"/>
    </xf>
    <xf numFmtId="0" fontId="6" fillId="0" borderId="80" xfId="0" applyFont="1" applyBorder="1" applyAlignment="1">
      <alignment vertical="top"/>
    </xf>
    <xf numFmtId="0" fontId="6" fillId="0" borderId="8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2" xfId="0" applyFont="1" applyBorder="1" applyAlignment="1">
      <alignment vertical="top"/>
    </xf>
    <xf numFmtId="0" fontId="6" fillId="33" borderId="77" xfId="55" applyNumberFormat="1" applyFont="1" applyFill="1" applyBorder="1" applyAlignment="1">
      <alignment vertical="top"/>
      <protection/>
    </xf>
    <xf numFmtId="0" fontId="6" fillId="33" borderId="78" xfId="0" applyFont="1" applyFill="1" applyBorder="1" applyAlignment="1">
      <alignment vertical="top"/>
    </xf>
    <xf numFmtId="0" fontId="7" fillId="14" borderId="81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63" xfId="55" applyNumberFormat="1" applyFont="1" applyBorder="1" applyAlignment="1">
      <alignment horizontal="center" vertical="top" wrapText="1"/>
      <protection/>
    </xf>
    <xf numFmtId="0" fontId="7" fillId="0" borderId="5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77" xfId="0" applyFont="1" applyBorder="1" applyAlignment="1">
      <alignment vertical="top"/>
    </xf>
    <xf numFmtId="0" fontId="6" fillId="0" borderId="78" xfId="0" applyFont="1" applyBorder="1" applyAlignment="1">
      <alignment vertical="top"/>
    </xf>
    <xf numFmtId="0" fontId="6" fillId="0" borderId="79" xfId="0" applyFont="1" applyBorder="1" applyAlignment="1">
      <alignment vertical="top"/>
    </xf>
    <xf numFmtId="0" fontId="6" fillId="0" borderId="2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83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zchet_semena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421875" style="2" customWidth="1"/>
    <col min="2" max="2" width="25.00390625" style="1" customWidth="1"/>
    <col min="3" max="3" width="13.28125" style="1" customWidth="1"/>
    <col min="4" max="4" width="14.57421875" style="1" customWidth="1"/>
    <col min="5" max="5" width="15.140625" style="1" customWidth="1"/>
    <col min="6" max="6" width="12.28125" style="1" customWidth="1"/>
    <col min="7" max="7" width="10.8515625" style="1" customWidth="1"/>
    <col min="8" max="8" width="14.28125" style="1" customWidth="1"/>
    <col min="9" max="9" width="9.140625" style="1" customWidth="1"/>
    <col min="10" max="10" width="10.28125" style="1" customWidth="1"/>
    <col min="11" max="11" width="11.7109375" style="1" customWidth="1"/>
    <col min="12" max="16384" width="9.140625" style="1" customWidth="1"/>
  </cols>
  <sheetData>
    <row r="1" spans="1:11" ht="15.75">
      <c r="A1" s="208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5.75">
      <c r="A2" s="208" t="s">
        <v>103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8:10" ht="12.75">
      <c r="H3" s="3"/>
      <c r="I3" s="3"/>
      <c r="J3" s="3"/>
    </row>
    <row r="4" spans="8:10" ht="13.5" thickBot="1">
      <c r="H4" s="3"/>
      <c r="I4" s="3"/>
      <c r="J4" s="3"/>
    </row>
    <row r="5" spans="1:11" ht="14.25" customHeight="1">
      <c r="A5" s="211" t="s">
        <v>36</v>
      </c>
      <c r="B5" s="217" t="s">
        <v>35</v>
      </c>
      <c r="C5" s="213" t="s">
        <v>37</v>
      </c>
      <c r="D5" s="215" t="s">
        <v>38</v>
      </c>
      <c r="E5" s="211" t="s">
        <v>39</v>
      </c>
      <c r="F5" s="213"/>
      <c r="G5" s="213"/>
      <c r="H5" s="223"/>
      <c r="I5" s="225" t="s">
        <v>45</v>
      </c>
      <c r="J5" s="213"/>
      <c r="K5" s="223"/>
    </row>
    <row r="6" spans="1:11" ht="15">
      <c r="A6" s="212"/>
      <c r="B6" s="218"/>
      <c r="C6" s="214"/>
      <c r="D6" s="216"/>
      <c r="E6" s="212" t="s">
        <v>40</v>
      </c>
      <c r="F6" s="214"/>
      <c r="G6" s="214" t="s">
        <v>43</v>
      </c>
      <c r="H6" s="224" t="s">
        <v>44</v>
      </c>
      <c r="I6" s="226" t="s">
        <v>46</v>
      </c>
      <c r="J6" s="214" t="s">
        <v>47</v>
      </c>
      <c r="K6" s="224" t="s">
        <v>48</v>
      </c>
    </row>
    <row r="7" spans="1:11" ht="15">
      <c r="A7" s="212"/>
      <c r="B7" s="218"/>
      <c r="C7" s="214"/>
      <c r="D7" s="216"/>
      <c r="E7" s="212" t="s">
        <v>41</v>
      </c>
      <c r="F7" s="40" t="s">
        <v>42</v>
      </c>
      <c r="G7" s="214"/>
      <c r="H7" s="224"/>
      <c r="I7" s="226"/>
      <c r="J7" s="214"/>
      <c r="K7" s="224"/>
    </row>
    <row r="8" spans="1:11" ht="30" customHeight="1">
      <c r="A8" s="212"/>
      <c r="B8" s="219"/>
      <c r="C8" s="214"/>
      <c r="D8" s="216"/>
      <c r="E8" s="212"/>
      <c r="F8" s="41" t="s">
        <v>0</v>
      </c>
      <c r="G8" s="214"/>
      <c r="H8" s="224"/>
      <c r="I8" s="226"/>
      <c r="J8" s="214"/>
      <c r="K8" s="224"/>
    </row>
    <row r="9" spans="1:11" ht="13.5" thickBot="1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1" ht="15">
      <c r="A10" s="220" t="s">
        <v>49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2"/>
    </row>
    <row r="11" spans="1:13" s="2" customFormat="1" ht="15">
      <c r="A11" s="51">
        <v>1</v>
      </c>
      <c r="B11" s="62" t="s">
        <v>1</v>
      </c>
      <c r="C11" s="63">
        <f>SUM(C12:C13)</f>
        <v>461.52000000000004</v>
      </c>
      <c r="D11" s="64">
        <f aca="true" t="shared" si="0" ref="D11:D22">SUM(E11:H11)</f>
        <v>112.5</v>
      </c>
      <c r="E11" s="65">
        <f aca="true" t="shared" si="1" ref="E11:K11">SUM(E12:E13)</f>
        <v>24.5</v>
      </c>
      <c r="F11" s="63">
        <f t="shared" si="1"/>
        <v>0</v>
      </c>
      <c r="G11" s="63">
        <f t="shared" si="1"/>
        <v>84</v>
      </c>
      <c r="H11" s="66">
        <f t="shared" si="1"/>
        <v>4</v>
      </c>
      <c r="I11" s="67">
        <f t="shared" si="1"/>
        <v>3.1</v>
      </c>
      <c r="J11" s="63">
        <f t="shared" si="1"/>
        <v>109.4</v>
      </c>
      <c r="K11" s="66">
        <f t="shared" si="1"/>
        <v>0</v>
      </c>
      <c r="M11" s="2" t="b">
        <f>IF((E11+F11+G11+H11)=(I11+J11+K11),TRUE,FALSE)</f>
        <v>1</v>
      </c>
    </row>
    <row r="12" spans="1:13" ht="15">
      <c r="A12" s="75"/>
      <c r="B12" s="76" t="s">
        <v>54</v>
      </c>
      <c r="C12" s="77">
        <v>45.3</v>
      </c>
      <c r="D12" s="71">
        <f t="shared" si="0"/>
        <v>44.4</v>
      </c>
      <c r="E12" s="78">
        <v>21.4</v>
      </c>
      <c r="F12" s="77"/>
      <c r="G12" s="77">
        <v>19</v>
      </c>
      <c r="H12" s="79">
        <v>4</v>
      </c>
      <c r="I12" s="80"/>
      <c r="J12" s="77">
        <f>33.5+10.9</f>
        <v>44.4</v>
      </c>
      <c r="K12" s="79"/>
      <c r="M12" s="2" t="b">
        <f aca="true" t="shared" si="2" ref="M12:M76">IF((E12+F12+G12+H12)=(I12+J12+K12),TRUE,FALSE)</f>
        <v>1</v>
      </c>
    </row>
    <row r="13" spans="1:13" ht="15">
      <c r="A13" s="75"/>
      <c r="B13" s="76" t="s">
        <v>56</v>
      </c>
      <c r="C13" s="77">
        <v>416.22</v>
      </c>
      <c r="D13" s="71">
        <f t="shared" si="0"/>
        <v>68.1</v>
      </c>
      <c r="E13" s="78">
        <v>3.1</v>
      </c>
      <c r="F13" s="77"/>
      <c r="G13" s="77">
        <v>65</v>
      </c>
      <c r="H13" s="79"/>
      <c r="I13" s="80">
        <v>3.1</v>
      </c>
      <c r="J13" s="77">
        <v>65</v>
      </c>
      <c r="K13" s="79"/>
      <c r="M13" s="2" t="b">
        <f t="shared" si="2"/>
        <v>1</v>
      </c>
    </row>
    <row r="14" spans="1:13" ht="15">
      <c r="A14" s="51">
        <v>2</v>
      </c>
      <c r="B14" s="62" t="s">
        <v>92</v>
      </c>
      <c r="C14" s="63">
        <f>SUM(C15)</f>
        <v>0</v>
      </c>
      <c r="D14" s="66">
        <f t="shared" si="0"/>
        <v>0.1</v>
      </c>
      <c r="E14" s="67">
        <f aca="true" t="shared" si="3" ref="E14:K14">SUM(E15)</f>
        <v>0.1</v>
      </c>
      <c r="F14" s="63">
        <f t="shared" si="3"/>
        <v>0</v>
      </c>
      <c r="G14" s="63">
        <f t="shared" si="3"/>
        <v>0</v>
      </c>
      <c r="H14" s="66">
        <f t="shared" si="3"/>
        <v>0</v>
      </c>
      <c r="I14" s="67">
        <f t="shared" si="3"/>
        <v>0</v>
      </c>
      <c r="J14" s="63">
        <f t="shared" si="3"/>
        <v>0.1</v>
      </c>
      <c r="K14" s="66">
        <f t="shared" si="3"/>
        <v>0</v>
      </c>
      <c r="M14" s="2" t="b">
        <f t="shared" si="2"/>
        <v>1</v>
      </c>
    </row>
    <row r="15" spans="1:13" ht="15">
      <c r="A15" s="81"/>
      <c r="B15" s="82" t="s">
        <v>56</v>
      </c>
      <c r="C15" s="83"/>
      <c r="D15" s="86">
        <f t="shared" si="0"/>
        <v>0.1</v>
      </c>
      <c r="E15" s="87">
        <v>0.1</v>
      </c>
      <c r="F15" s="83"/>
      <c r="G15" s="83"/>
      <c r="H15" s="86"/>
      <c r="I15" s="87"/>
      <c r="J15" s="83">
        <v>0.1</v>
      </c>
      <c r="K15" s="86"/>
      <c r="M15" s="2" t="b">
        <f t="shared" si="2"/>
        <v>1</v>
      </c>
    </row>
    <row r="16" spans="1:13" s="2" customFormat="1" ht="15">
      <c r="A16" s="51">
        <v>3</v>
      </c>
      <c r="B16" s="62" t="s">
        <v>2</v>
      </c>
      <c r="C16" s="88">
        <f>SUM(C17:C22)</f>
        <v>138.25</v>
      </c>
      <c r="D16" s="89">
        <f t="shared" si="0"/>
        <v>182.85</v>
      </c>
      <c r="E16" s="90">
        <f>SUM(E17:E22)</f>
        <v>77.5</v>
      </c>
      <c r="F16" s="88">
        <f aca="true" t="shared" si="4" ref="F16:K16">SUM(F17:F22)</f>
        <v>4.75</v>
      </c>
      <c r="G16" s="88">
        <f>SUM(G17:G22)</f>
        <v>100.6</v>
      </c>
      <c r="H16" s="91">
        <f t="shared" si="4"/>
        <v>0</v>
      </c>
      <c r="I16" s="92">
        <f t="shared" si="4"/>
        <v>14.25</v>
      </c>
      <c r="J16" s="88">
        <f t="shared" si="4"/>
        <v>150.6</v>
      </c>
      <c r="K16" s="91">
        <f t="shared" si="4"/>
        <v>18</v>
      </c>
      <c r="M16" s="2" t="b">
        <f t="shared" si="2"/>
        <v>1</v>
      </c>
    </row>
    <row r="17" spans="1:13" ht="15">
      <c r="A17" s="75"/>
      <c r="B17" s="76" t="s">
        <v>51</v>
      </c>
      <c r="C17" s="93"/>
      <c r="D17" s="71">
        <f t="shared" si="0"/>
        <v>8</v>
      </c>
      <c r="E17" s="78">
        <v>8</v>
      </c>
      <c r="F17" s="77"/>
      <c r="G17" s="77"/>
      <c r="H17" s="79"/>
      <c r="I17" s="94"/>
      <c r="J17" s="77">
        <v>5</v>
      </c>
      <c r="K17" s="79">
        <v>3</v>
      </c>
      <c r="M17" s="2" t="b">
        <f t="shared" si="2"/>
        <v>1</v>
      </c>
    </row>
    <row r="18" spans="1:13" ht="15">
      <c r="A18" s="75"/>
      <c r="B18" s="76" t="s">
        <v>52</v>
      </c>
      <c r="C18" s="93"/>
      <c r="D18" s="71">
        <f t="shared" si="0"/>
        <v>7</v>
      </c>
      <c r="E18" s="78">
        <v>7</v>
      </c>
      <c r="F18" s="77"/>
      <c r="G18" s="77"/>
      <c r="H18" s="79"/>
      <c r="I18" s="94"/>
      <c r="J18" s="77"/>
      <c r="K18" s="79">
        <v>7</v>
      </c>
      <c r="M18" s="2" t="b">
        <f t="shared" si="2"/>
        <v>1</v>
      </c>
    </row>
    <row r="19" spans="1:13" ht="15">
      <c r="A19" s="75"/>
      <c r="B19" s="76" t="s">
        <v>53</v>
      </c>
      <c r="C19" s="93"/>
      <c r="D19" s="71">
        <f t="shared" si="0"/>
        <v>1</v>
      </c>
      <c r="E19" s="78">
        <v>1</v>
      </c>
      <c r="F19" s="77"/>
      <c r="G19" s="77"/>
      <c r="H19" s="79"/>
      <c r="I19" s="94"/>
      <c r="J19" s="77"/>
      <c r="K19" s="79">
        <v>1</v>
      </c>
      <c r="M19" s="2" t="b">
        <f t="shared" si="2"/>
        <v>1</v>
      </c>
    </row>
    <row r="20" spans="1:13" ht="15">
      <c r="A20" s="75"/>
      <c r="B20" s="76" t="s">
        <v>54</v>
      </c>
      <c r="C20" s="77">
        <v>60.2</v>
      </c>
      <c r="D20" s="71">
        <f t="shared" si="0"/>
        <v>79.75</v>
      </c>
      <c r="E20" s="78">
        <v>46</v>
      </c>
      <c r="F20" s="77">
        <v>4.75</v>
      </c>
      <c r="G20" s="77">
        <v>29</v>
      </c>
      <c r="H20" s="79"/>
      <c r="I20" s="94">
        <v>5.75</v>
      </c>
      <c r="J20" s="77">
        <v>74</v>
      </c>
      <c r="K20" s="79"/>
      <c r="M20" s="2" t="b">
        <f t="shared" si="2"/>
        <v>1</v>
      </c>
    </row>
    <row r="21" spans="1:13" ht="15">
      <c r="A21" s="75"/>
      <c r="B21" s="76" t="s">
        <v>56</v>
      </c>
      <c r="C21" s="77">
        <v>78.05</v>
      </c>
      <c r="D21" s="71">
        <f t="shared" si="0"/>
        <v>80.1</v>
      </c>
      <c r="E21" s="78">
        <v>8.5</v>
      </c>
      <c r="F21" s="77"/>
      <c r="G21" s="77">
        <v>71.6</v>
      </c>
      <c r="H21" s="79"/>
      <c r="I21" s="94">
        <v>8.5</v>
      </c>
      <c r="J21" s="77">
        <v>71.6</v>
      </c>
      <c r="K21" s="79"/>
      <c r="M21" s="2" t="b">
        <f t="shared" si="2"/>
        <v>1</v>
      </c>
    </row>
    <row r="22" spans="1:13" ht="15">
      <c r="A22" s="81"/>
      <c r="B22" s="82" t="s">
        <v>57</v>
      </c>
      <c r="C22" s="83"/>
      <c r="D22" s="84">
        <f t="shared" si="0"/>
        <v>7</v>
      </c>
      <c r="E22" s="85">
        <v>7</v>
      </c>
      <c r="F22" s="83"/>
      <c r="G22" s="83"/>
      <c r="H22" s="86"/>
      <c r="I22" s="95"/>
      <c r="J22" s="83"/>
      <c r="K22" s="86">
        <v>7</v>
      </c>
      <c r="M22" s="2" t="b">
        <f t="shared" si="2"/>
        <v>1</v>
      </c>
    </row>
    <row r="23" spans="1:13" s="2" customFormat="1" ht="15">
      <c r="A23" s="51">
        <v>4</v>
      </c>
      <c r="B23" s="62" t="s">
        <v>3</v>
      </c>
      <c r="C23" s="63">
        <f>SUM(C24:C25)</f>
        <v>0</v>
      </c>
      <c r="D23" s="96">
        <f>SUM(E23:H23)</f>
        <v>1.8</v>
      </c>
      <c r="E23" s="65">
        <f aca="true" t="shared" si="5" ref="E23:K23">SUM(E24:E25)</f>
        <v>1.8</v>
      </c>
      <c r="F23" s="63">
        <f t="shared" si="5"/>
        <v>0</v>
      </c>
      <c r="G23" s="63">
        <f t="shared" si="5"/>
        <v>0</v>
      </c>
      <c r="H23" s="66">
        <f t="shared" si="5"/>
        <v>0</v>
      </c>
      <c r="I23" s="67">
        <f t="shared" si="5"/>
        <v>0</v>
      </c>
      <c r="J23" s="63">
        <f t="shared" si="5"/>
        <v>0.8</v>
      </c>
      <c r="K23" s="66">
        <f t="shared" si="5"/>
        <v>1</v>
      </c>
      <c r="M23" s="2" t="b">
        <f t="shared" si="2"/>
        <v>1</v>
      </c>
    </row>
    <row r="24" spans="1:13" s="2" customFormat="1" ht="15">
      <c r="A24" s="75"/>
      <c r="B24" s="76" t="s">
        <v>54</v>
      </c>
      <c r="C24" s="97"/>
      <c r="D24" s="71">
        <f>SUM(E24:H24)</f>
        <v>1.5</v>
      </c>
      <c r="E24" s="78">
        <v>1.5</v>
      </c>
      <c r="F24" s="97"/>
      <c r="G24" s="97"/>
      <c r="H24" s="98"/>
      <c r="I24" s="99"/>
      <c r="J24" s="77">
        <v>0.5</v>
      </c>
      <c r="K24" s="79">
        <v>1</v>
      </c>
      <c r="M24" s="2" t="b">
        <f t="shared" si="2"/>
        <v>1</v>
      </c>
    </row>
    <row r="25" spans="1:13" s="2" customFormat="1" ht="15">
      <c r="A25" s="81"/>
      <c r="B25" s="82" t="s">
        <v>56</v>
      </c>
      <c r="C25" s="83"/>
      <c r="D25" s="84">
        <f>SUM(E25:H25)</f>
        <v>0.3</v>
      </c>
      <c r="E25" s="85">
        <v>0.3</v>
      </c>
      <c r="F25" s="83"/>
      <c r="G25" s="83"/>
      <c r="H25" s="86"/>
      <c r="I25" s="87"/>
      <c r="J25" s="83">
        <v>0.3</v>
      </c>
      <c r="K25" s="86"/>
      <c r="M25" s="2" t="b">
        <f t="shared" si="2"/>
        <v>1</v>
      </c>
    </row>
    <row r="26" spans="1:13" s="2" customFormat="1" ht="15">
      <c r="A26" s="68">
        <v>5</v>
      </c>
      <c r="B26" s="172" t="s">
        <v>94</v>
      </c>
      <c r="C26" s="70">
        <f>SUM(C27)</f>
        <v>0</v>
      </c>
      <c r="D26" s="102">
        <f>SUM(D27:D28)</f>
        <v>0.8</v>
      </c>
      <c r="E26" s="72">
        <f aca="true" t="shared" si="6" ref="E26:K26">SUM(E27:E28)</f>
        <v>0.8</v>
      </c>
      <c r="F26" s="70">
        <f t="shared" si="6"/>
        <v>0</v>
      </c>
      <c r="G26" s="70">
        <f t="shared" si="6"/>
        <v>0</v>
      </c>
      <c r="H26" s="73">
        <f t="shared" si="6"/>
        <v>0</v>
      </c>
      <c r="I26" s="74">
        <f t="shared" si="6"/>
        <v>0</v>
      </c>
      <c r="J26" s="70">
        <f t="shared" si="6"/>
        <v>0</v>
      </c>
      <c r="K26" s="73">
        <f t="shared" si="6"/>
        <v>0.8</v>
      </c>
      <c r="M26" s="2" t="b">
        <f t="shared" si="2"/>
        <v>1</v>
      </c>
    </row>
    <row r="27" spans="1:13" s="2" customFormat="1" ht="15">
      <c r="A27" s="68"/>
      <c r="B27" s="69" t="s">
        <v>51</v>
      </c>
      <c r="C27" s="70"/>
      <c r="D27" s="102">
        <f>SUM(E27:H27)</f>
        <v>0.5</v>
      </c>
      <c r="E27" s="72">
        <v>0.5</v>
      </c>
      <c r="F27" s="70"/>
      <c r="G27" s="70"/>
      <c r="H27" s="73"/>
      <c r="I27" s="74"/>
      <c r="J27" s="70"/>
      <c r="K27" s="73">
        <v>0.5</v>
      </c>
      <c r="M27" s="2" t="b">
        <f t="shared" si="2"/>
        <v>1</v>
      </c>
    </row>
    <row r="28" spans="1:13" s="2" customFormat="1" ht="15">
      <c r="A28" s="68"/>
      <c r="B28" s="69" t="s">
        <v>54</v>
      </c>
      <c r="C28" s="70"/>
      <c r="D28" s="102">
        <f>SUM(E28:H28)</f>
        <v>0.3</v>
      </c>
      <c r="E28" s="72">
        <v>0.3</v>
      </c>
      <c r="F28" s="70"/>
      <c r="G28" s="70"/>
      <c r="H28" s="73"/>
      <c r="I28" s="74"/>
      <c r="J28" s="70"/>
      <c r="K28" s="73">
        <v>0.3</v>
      </c>
      <c r="M28" s="2" t="b">
        <f t="shared" si="2"/>
        <v>1</v>
      </c>
    </row>
    <row r="29" spans="1:13" s="2" customFormat="1" ht="15">
      <c r="A29" s="51">
        <v>6</v>
      </c>
      <c r="B29" s="62" t="s">
        <v>87</v>
      </c>
      <c r="C29" s="63">
        <f>SUM(C31:C31)</f>
        <v>0</v>
      </c>
      <c r="D29" s="66">
        <f>SUM(D30:D31)</f>
        <v>12</v>
      </c>
      <c r="E29" s="65">
        <f aca="true" t="shared" si="7" ref="E29:K29">SUM(E30:E31)</f>
        <v>12</v>
      </c>
      <c r="F29" s="63">
        <f t="shared" si="7"/>
        <v>0</v>
      </c>
      <c r="G29" s="63">
        <f t="shared" si="7"/>
        <v>0</v>
      </c>
      <c r="H29" s="66">
        <f t="shared" si="7"/>
        <v>0</v>
      </c>
      <c r="I29" s="67">
        <f t="shared" si="7"/>
        <v>0</v>
      </c>
      <c r="J29" s="63">
        <f t="shared" si="7"/>
        <v>0</v>
      </c>
      <c r="K29" s="66">
        <f t="shared" si="7"/>
        <v>12</v>
      </c>
      <c r="M29" s="2" t="b">
        <f t="shared" si="2"/>
        <v>1</v>
      </c>
    </row>
    <row r="30" spans="1:13" ht="15">
      <c r="A30" s="100"/>
      <c r="B30" s="101" t="s">
        <v>53</v>
      </c>
      <c r="C30" s="104"/>
      <c r="D30" s="118">
        <f>SUM(E30:H30)</f>
        <v>5</v>
      </c>
      <c r="E30" s="103">
        <v>5</v>
      </c>
      <c r="F30" s="104"/>
      <c r="G30" s="104"/>
      <c r="H30" s="105"/>
      <c r="I30" s="106"/>
      <c r="J30" s="104"/>
      <c r="K30" s="105">
        <v>5</v>
      </c>
      <c r="M30" s="2" t="b">
        <f t="shared" si="2"/>
        <v>1</v>
      </c>
    </row>
    <row r="31" spans="1:13" ht="15">
      <c r="A31" s="107"/>
      <c r="B31" s="108" t="s">
        <v>54</v>
      </c>
      <c r="C31" s="109"/>
      <c r="D31" s="110">
        <f>SUM(E31:H31)</f>
        <v>7</v>
      </c>
      <c r="E31" s="111">
        <v>7</v>
      </c>
      <c r="F31" s="109"/>
      <c r="G31" s="109"/>
      <c r="H31" s="112"/>
      <c r="I31" s="113"/>
      <c r="J31" s="109"/>
      <c r="K31" s="112">
        <v>7</v>
      </c>
      <c r="M31" s="2" t="b">
        <f t="shared" si="2"/>
        <v>1</v>
      </c>
    </row>
    <row r="32" spans="1:13" s="2" customFormat="1" ht="15">
      <c r="A32" s="51">
        <v>7</v>
      </c>
      <c r="B32" s="62" t="s">
        <v>4</v>
      </c>
      <c r="C32" s="63">
        <f>SUM(C33:C35)</f>
        <v>0</v>
      </c>
      <c r="D32" s="96">
        <f>SUM(E32:H32)</f>
        <v>41.4</v>
      </c>
      <c r="E32" s="65">
        <f aca="true" t="shared" si="8" ref="E32:K32">SUM(E33:E35)</f>
        <v>41.4</v>
      </c>
      <c r="F32" s="63">
        <f t="shared" si="8"/>
        <v>0</v>
      </c>
      <c r="G32" s="63">
        <f t="shared" si="8"/>
        <v>0</v>
      </c>
      <c r="H32" s="66">
        <f t="shared" si="8"/>
        <v>0</v>
      </c>
      <c r="I32" s="67">
        <f t="shared" si="8"/>
        <v>0</v>
      </c>
      <c r="J32" s="63">
        <f t="shared" si="8"/>
        <v>2.4</v>
      </c>
      <c r="K32" s="66">
        <f t="shared" si="8"/>
        <v>39</v>
      </c>
      <c r="M32" s="2" t="b">
        <f t="shared" si="2"/>
        <v>1</v>
      </c>
    </row>
    <row r="33" spans="1:13" ht="15">
      <c r="A33" s="75"/>
      <c r="B33" s="76" t="s">
        <v>54</v>
      </c>
      <c r="C33" s="77"/>
      <c r="D33" s="71">
        <f>SUM(E33:H33)</f>
        <v>3.4</v>
      </c>
      <c r="E33" s="78">
        <v>3.4</v>
      </c>
      <c r="F33" s="77"/>
      <c r="G33" s="77"/>
      <c r="H33" s="79"/>
      <c r="I33" s="80"/>
      <c r="J33" s="77">
        <v>2.4</v>
      </c>
      <c r="K33" s="79">
        <v>1</v>
      </c>
      <c r="M33" s="2" t="b">
        <f t="shared" si="2"/>
        <v>1</v>
      </c>
    </row>
    <row r="34" spans="1:13" ht="15">
      <c r="A34" s="107"/>
      <c r="B34" s="114" t="s">
        <v>56</v>
      </c>
      <c r="C34" s="109"/>
      <c r="D34" s="71">
        <f>SUM(E34:H34)</f>
        <v>12</v>
      </c>
      <c r="E34" s="111">
        <v>12</v>
      </c>
      <c r="F34" s="109"/>
      <c r="G34" s="109"/>
      <c r="H34" s="112"/>
      <c r="I34" s="113"/>
      <c r="J34" s="109"/>
      <c r="K34" s="112">
        <v>12</v>
      </c>
      <c r="M34" s="2" t="b">
        <f t="shared" si="2"/>
        <v>1</v>
      </c>
    </row>
    <row r="35" spans="1:13" ht="15">
      <c r="A35" s="81"/>
      <c r="B35" s="82" t="s">
        <v>57</v>
      </c>
      <c r="C35" s="83"/>
      <c r="D35" s="84">
        <f aca="true" t="shared" si="9" ref="D35:D66">SUM(E35:H35)</f>
        <v>26</v>
      </c>
      <c r="E35" s="85">
        <v>26</v>
      </c>
      <c r="F35" s="83"/>
      <c r="G35" s="83"/>
      <c r="H35" s="86"/>
      <c r="I35" s="87"/>
      <c r="J35" s="83"/>
      <c r="K35" s="86">
        <v>26</v>
      </c>
      <c r="M35" s="2" t="b">
        <f t="shared" si="2"/>
        <v>1</v>
      </c>
    </row>
    <row r="36" spans="1:13" s="2" customFormat="1" ht="15">
      <c r="A36" s="51">
        <v>8</v>
      </c>
      <c r="B36" s="62" t="s">
        <v>5</v>
      </c>
      <c r="C36" s="63">
        <f>SUM(C37:C37)</f>
        <v>0</v>
      </c>
      <c r="D36" s="96">
        <f t="shared" si="9"/>
        <v>1.4</v>
      </c>
      <c r="E36" s="65">
        <f aca="true" t="shared" si="10" ref="E36:K36">SUM(E37:E37)</f>
        <v>1.4</v>
      </c>
      <c r="F36" s="63">
        <f t="shared" si="10"/>
        <v>0</v>
      </c>
      <c r="G36" s="63">
        <f t="shared" si="10"/>
        <v>0</v>
      </c>
      <c r="H36" s="66">
        <f t="shared" si="10"/>
        <v>0</v>
      </c>
      <c r="I36" s="67">
        <f t="shared" si="10"/>
        <v>0</v>
      </c>
      <c r="J36" s="63">
        <f t="shared" si="10"/>
        <v>0.4</v>
      </c>
      <c r="K36" s="66">
        <f t="shared" si="10"/>
        <v>1</v>
      </c>
      <c r="M36" s="2" t="b">
        <f t="shared" si="2"/>
        <v>1</v>
      </c>
    </row>
    <row r="37" spans="1:13" ht="15">
      <c r="A37" s="75"/>
      <c r="B37" s="76" t="s">
        <v>54</v>
      </c>
      <c r="C37" s="77"/>
      <c r="D37" s="71">
        <f t="shared" si="9"/>
        <v>1.4</v>
      </c>
      <c r="E37" s="78">
        <v>1.4</v>
      </c>
      <c r="F37" s="77"/>
      <c r="G37" s="77"/>
      <c r="H37" s="79"/>
      <c r="I37" s="80"/>
      <c r="J37" s="77">
        <v>0.4</v>
      </c>
      <c r="K37" s="79">
        <v>1</v>
      </c>
      <c r="M37" s="2" t="b">
        <f t="shared" si="2"/>
        <v>1</v>
      </c>
    </row>
    <row r="38" spans="1:13" s="2" customFormat="1" ht="15">
      <c r="A38" s="51">
        <v>9</v>
      </c>
      <c r="B38" s="62" t="s">
        <v>6</v>
      </c>
      <c r="C38" s="63">
        <f>SUM(C40:C40)</f>
        <v>0</v>
      </c>
      <c r="D38" s="96">
        <f>SUM(E38:H38)</f>
        <v>2.4</v>
      </c>
      <c r="E38" s="65">
        <f>SUM(E39:E41)</f>
        <v>2.4</v>
      </c>
      <c r="F38" s="63">
        <f aca="true" t="shared" si="11" ref="F38:K38">SUM(F39:F41)</f>
        <v>0</v>
      </c>
      <c r="G38" s="63">
        <f t="shared" si="11"/>
        <v>0</v>
      </c>
      <c r="H38" s="66">
        <f t="shared" si="11"/>
        <v>0</v>
      </c>
      <c r="I38" s="67">
        <f t="shared" si="11"/>
        <v>0</v>
      </c>
      <c r="J38" s="63">
        <f t="shared" si="11"/>
        <v>2</v>
      </c>
      <c r="K38" s="66">
        <f t="shared" si="11"/>
        <v>0.4</v>
      </c>
      <c r="M38" s="2" t="b">
        <f t="shared" si="2"/>
        <v>1</v>
      </c>
    </row>
    <row r="39" spans="1:13" ht="15">
      <c r="A39" s="68"/>
      <c r="B39" s="69" t="s">
        <v>51</v>
      </c>
      <c r="C39" s="70"/>
      <c r="D39" s="102">
        <f t="shared" si="9"/>
        <v>0.1</v>
      </c>
      <c r="E39" s="72">
        <v>0.1</v>
      </c>
      <c r="F39" s="70"/>
      <c r="G39" s="70"/>
      <c r="H39" s="73"/>
      <c r="I39" s="74"/>
      <c r="J39" s="70"/>
      <c r="K39" s="73">
        <v>0.1</v>
      </c>
      <c r="M39" s="2" t="b">
        <f t="shared" si="2"/>
        <v>1</v>
      </c>
    </row>
    <row r="40" spans="1:13" ht="15">
      <c r="A40" s="75"/>
      <c r="B40" s="76" t="s">
        <v>54</v>
      </c>
      <c r="C40" s="77"/>
      <c r="D40" s="71">
        <f t="shared" si="9"/>
        <v>1.7</v>
      </c>
      <c r="E40" s="78">
        <v>1.7</v>
      </c>
      <c r="F40" s="77"/>
      <c r="G40" s="77"/>
      <c r="H40" s="79"/>
      <c r="I40" s="80"/>
      <c r="J40" s="77">
        <v>1.4</v>
      </c>
      <c r="K40" s="79">
        <v>0.3</v>
      </c>
      <c r="M40" s="2" t="b">
        <f t="shared" si="2"/>
        <v>1</v>
      </c>
    </row>
    <row r="41" spans="1:13" ht="15">
      <c r="A41" s="68"/>
      <c r="B41" s="69" t="s">
        <v>56</v>
      </c>
      <c r="C41" s="70"/>
      <c r="D41" s="71">
        <f t="shared" si="9"/>
        <v>0.6</v>
      </c>
      <c r="E41" s="72">
        <v>0.6</v>
      </c>
      <c r="F41" s="70"/>
      <c r="G41" s="70"/>
      <c r="H41" s="73"/>
      <c r="I41" s="74"/>
      <c r="J41" s="70">
        <v>0.6</v>
      </c>
      <c r="K41" s="73"/>
      <c r="M41" s="2" t="b">
        <f t="shared" si="2"/>
        <v>1</v>
      </c>
    </row>
    <row r="42" spans="1:13" ht="15">
      <c r="A42" s="51">
        <v>10</v>
      </c>
      <c r="B42" s="62" t="s">
        <v>7</v>
      </c>
      <c r="C42" s="63">
        <f>SUM(C44:C45)</f>
        <v>0</v>
      </c>
      <c r="D42" s="96">
        <f t="shared" si="9"/>
        <v>1.4</v>
      </c>
      <c r="E42" s="65">
        <f>SUM(E43:E45)</f>
        <v>1.4</v>
      </c>
      <c r="F42" s="63">
        <f aca="true" t="shared" si="12" ref="F42:K42">SUM(F43:F45)</f>
        <v>0</v>
      </c>
      <c r="G42" s="63">
        <f t="shared" si="12"/>
        <v>0</v>
      </c>
      <c r="H42" s="66">
        <f t="shared" si="12"/>
        <v>0</v>
      </c>
      <c r="I42" s="67">
        <f t="shared" si="12"/>
        <v>0</v>
      </c>
      <c r="J42" s="63">
        <f t="shared" si="12"/>
        <v>1.3</v>
      </c>
      <c r="K42" s="66">
        <f t="shared" si="12"/>
        <v>0.1</v>
      </c>
      <c r="M42" s="2" t="b">
        <f t="shared" si="2"/>
        <v>1</v>
      </c>
    </row>
    <row r="43" spans="1:13" ht="15">
      <c r="A43" s="100"/>
      <c r="B43" s="101" t="s">
        <v>51</v>
      </c>
      <c r="C43" s="104"/>
      <c r="D43" s="118">
        <f t="shared" si="9"/>
        <v>0.1</v>
      </c>
      <c r="E43" s="103">
        <v>0.1</v>
      </c>
      <c r="F43" s="104"/>
      <c r="G43" s="104"/>
      <c r="H43" s="105"/>
      <c r="I43" s="106"/>
      <c r="J43" s="104"/>
      <c r="K43" s="105">
        <v>0.1</v>
      </c>
      <c r="M43" s="2" t="b">
        <f t="shared" si="2"/>
        <v>1</v>
      </c>
    </row>
    <row r="44" spans="1:13" ht="15">
      <c r="A44" s="107"/>
      <c r="B44" s="114" t="s">
        <v>54</v>
      </c>
      <c r="C44" s="109"/>
      <c r="D44" s="110">
        <f>SUM(E44:H44)</f>
        <v>0.8</v>
      </c>
      <c r="E44" s="111">
        <v>0.8</v>
      </c>
      <c r="F44" s="109"/>
      <c r="G44" s="109"/>
      <c r="H44" s="112"/>
      <c r="I44" s="113"/>
      <c r="J44" s="109">
        <v>0.8</v>
      </c>
      <c r="K44" s="112"/>
      <c r="M44" s="2" t="b">
        <f t="shared" si="2"/>
        <v>1</v>
      </c>
    </row>
    <row r="45" spans="1:13" ht="15">
      <c r="A45" s="81"/>
      <c r="B45" s="82" t="s">
        <v>57</v>
      </c>
      <c r="C45" s="83"/>
      <c r="D45" s="84">
        <f>SUM(E45:H45)</f>
        <v>0.5</v>
      </c>
      <c r="E45" s="85">
        <v>0.5</v>
      </c>
      <c r="F45" s="83"/>
      <c r="G45" s="83"/>
      <c r="H45" s="86"/>
      <c r="I45" s="87"/>
      <c r="J45" s="83">
        <v>0.5</v>
      </c>
      <c r="K45" s="86"/>
      <c r="M45" s="2" t="b">
        <f t="shared" si="2"/>
        <v>1</v>
      </c>
    </row>
    <row r="46" spans="1:13" ht="15">
      <c r="A46" s="51"/>
      <c r="B46" s="62" t="s">
        <v>96</v>
      </c>
      <c r="C46" s="63">
        <f>SUM(C47:C48)</f>
        <v>0</v>
      </c>
      <c r="D46" s="96">
        <f>SUM(E46:H46)</f>
        <v>0.1</v>
      </c>
      <c r="E46" s="65">
        <f>SUM(E47)</f>
        <v>0.1</v>
      </c>
      <c r="F46" s="63">
        <f aca="true" t="shared" si="13" ref="F46:K46">SUM(F47)</f>
        <v>0</v>
      </c>
      <c r="G46" s="63">
        <f t="shared" si="13"/>
        <v>0</v>
      </c>
      <c r="H46" s="66">
        <f t="shared" si="13"/>
        <v>0</v>
      </c>
      <c r="I46" s="67">
        <f t="shared" si="13"/>
        <v>0</v>
      </c>
      <c r="J46" s="63">
        <f t="shared" si="13"/>
        <v>0.1</v>
      </c>
      <c r="K46" s="66">
        <f t="shared" si="13"/>
        <v>0</v>
      </c>
      <c r="M46" s="2" t="b">
        <f t="shared" si="2"/>
        <v>1</v>
      </c>
    </row>
    <row r="47" spans="1:13" ht="15">
      <c r="A47" s="75"/>
      <c r="B47" s="76" t="s">
        <v>54</v>
      </c>
      <c r="C47" s="77"/>
      <c r="D47" s="71">
        <f>SUM(E47:H47)</f>
        <v>0.1</v>
      </c>
      <c r="E47" s="78">
        <v>0.1</v>
      </c>
      <c r="F47" s="77"/>
      <c r="G47" s="77"/>
      <c r="H47" s="79"/>
      <c r="I47" s="80"/>
      <c r="J47" s="77">
        <v>0.1</v>
      </c>
      <c r="K47" s="79"/>
      <c r="M47" s="2" t="b">
        <f t="shared" si="2"/>
        <v>1</v>
      </c>
    </row>
    <row r="48" spans="1:13" ht="15">
      <c r="A48" s="51">
        <v>11</v>
      </c>
      <c r="B48" s="62" t="s">
        <v>8</v>
      </c>
      <c r="C48" s="63">
        <f>SUM(C50:C50)</f>
        <v>0</v>
      </c>
      <c r="D48" s="96">
        <f t="shared" si="9"/>
        <v>0.6</v>
      </c>
      <c r="E48" s="65">
        <f>SUM(E49:E50)</f>
        <v>0.6</v>
      </c>
      <c r="F48" s="63">
        <f aca="true" t="shared" si="14" ref="F48:K48">SUM(F49:F50)</f>
        <v>0</v>
      </c>
      <c r="G48" s="63">
        <f t="shared" si="14"/>
        <v>0</v>
      </c>
      <c r="H48" s="66">
        <f t="shared" si="14"/>
        <v>0</v>
      </c>
      <c r="I48" s="67">
        <f t="shared" si="14"/>
        <v>0</v>
      </c>
      <c r="J48" s="63">
        <f t="shared" si="14"/>
        <v>0.5</v>
      </c>
      <c r="K48" s="66">
        <f t="shared" si="14"/>
        <v>0.1</v>
      </c>
      <c r="M48" s="2" t="b">
        <f t="shared" si="2"/>
        <v>1</v>
      </c>
    </row>
    <row r="49" spans="1:13" ht="15">
      <c r="A49" s="100"/>
      <c r="B49" s="101" t="s">
        <v>51</v>
      </c>
      <c r="C49" s="104"/>
      <c r="D49" s="118">
        <f t="shared" si="9"/>
        <v>0.1</v>
      </c>
      <c r="E49" s="103">
        <v>0.1</v>
      </c>
      <c r="F49" s="104"/>
      <c r="G49" s="104"/>
      <c r="H49" s="105"/>
      <c r="I49" s="106"/>
      <c r="J49" s="104"/>
      <c r="K49" s="105">
        <v>0.1</v>
      </c>
      <c r="M49" s="2" t="b">
        <f t="shared" si="2"/>
        <v>1</v>
      </c>
    </row>
    <row r="50" spans="1:13" ht="15">
      <c r="A50" s="107"/>
      <c r="B50" s="114" t="s">
        <v>54</v>
      </c>
      <c r="C50" s="109"/>
      <c r="D50" s="110">
        <f t="shared" si="9"/>
        <v>0.5</v>
      </c>
      <c r="E50" s="111">
        <v>0.5</v>
      </c>
      <c r="F50" s="109"/>
      <c r="G50" s="109"/>
      <c r="H50" s="112"/>
      <c r="I50" s="113"/>
      <c r="J50" s="109">
        <v>0.5</v>
      </c>
      <c r="K50" s="112"/>
      <c r="M50" s="2" t="b">
        <f t="shared" si="2"/>
        <v>1</v>
      </c>
    </row>
    <row r="51" spans="1:13" ht="15">
      <c r="A51" s="51">
        <v>12</v>
      </c>
      <c r="B51" s="62" t="s">
        <v>9</v>
      </c>
      <c r="C51" s="63">
        <f>SUM(C52:C55)</f>
        <v>158.65</v>
      </c>
      <c r="D51" s="96">
        <f t="shared" si="9"/>
        <v>53.8</v>
      </c>
      <c r="E51" s="65">
        <f aca="true" t="shared" si="15" ref="E51:K51">SUM(E52:E55)</f>
        <v>8.8</v>
      </c>
      <c r="F51" s="63">
        <f t="shared" si="15"/>
        <v>0</v>
      </c>
      <c r="G51" s="63">
        <f t="shared" si="15"/>
        <v>39</v>
      </c>
      <c r="H51" s="66">
        <f t="shared" si="15"/>
        <v>6</v>
      </c>
      <c r="I51" s="67">
        <f t="shared" si="15"/>
        <v>1.8</v>
      </c>
      <c r="J51" s="63">
        <f t="shared" si="15"/>
        <v>45.5</v>
      </c>
      <c r="K51" s="66">
        <f t="shared" si="15"/>
        <v>6.5</v>
      </c>
      <c r="M51" s="2" t="b">
        <f t="shared" si="2"/>
        <v>1</v>
      </c>
    </row>
    <row r="52" spans="1:13" ht="15">
      <c r="A52" s="68"/>
      <c r="B52" s="69" t="s">
        <v>51</v>
      </c>
      <c r="C52" s="70"/>
      <c r="D52" s="102">
        <f>SUM(E52:H52)</f>
        <v>1.5</v>
      </c>
      <c r="E52" s="72">
        <v>1.5</v>
      </c>
      <c r="F52" s="70"/>
      <c r="G52" s="70"/>
      <c r="H52" s="73"/>
      <c r="I52" s="74"/>
      <c r="J52" s="70"/>
      <c r="K52" s="73">
        <v>1.5</v>
      </c>
      <c r="M52" s="2" t="b">
        <f t="shared" si="2"/>
        <v>1</v>
      </c>
    </row>
    <row r="53" spans="1:13" ht="15">
      <c r="A53" s="68"/>
      <c r="B53" s="69" t="s">
        <v>53</v>
      </c>
      <c r="C53" s="70"/>
      <c r="D53" s="102">
        <f>SUM(E53:H53)</f>
        <v>0.5</v>
      </c>
      <c r="E53" s="72">
        <v>0.5</v>
      </c>
      <c r="F53" s="70"/>
      <c r="G53" s="70"/>
      <c r="H53" s="73"/>
      <c r="I53" s="74"/>
      <c r="J53" s="70"/>
      <c r="K53" s="73">
        <v>0.5</v>
      </c>
      <c r="M53" s="2" t="b">
        <f t="shared" si="2"/>
        <v>1</v>
      </c>
    </row>
    <row r="54" spans="1:13" ht="15">
      <c r="A54" s="75"/>
      <c r="B54" s="76" t="s">
        <v>54</v>
      </c>
      <c r="C54" s="77">
        <v>9.4</v>
      </c>
      <c r="D54" s="71">
        <f t="shared" si="9"/>
        <v>14.5</v>
      </c>
      <c r="E54" s="78">
        <v>5</v>
      </c>
      <c r="F54" s="77"/>
      <c r="G54" s="77">
        <v>3.5</v>
      </c>
      <c r="H54" s="79">
        <v>6</v>
      </c>
      <c r="I54" s="80"/>
      <c r="J54" s="77">
        <v>10</v>
      </c>
      <c r="K54" s="79">
        <v>4.5</v>
      </c>
      <c r="M54" s="2" t="b">
        <f t="shared" si="2"/>
        <v>1</v>
      </c>
    </row>
    <row r="55" spans="1:13" ht="15">
      <c r="A55" s="81"/>
      <c r="B55" s="82" t="s">
        <v>56</v>
      </c>
      <c r="C55" s="83">
        <v>149.25</v>
      </c>
      <c r="D55" s="84">
        <f t="shared" si="9"/>
        <v>37.3</v>
      </c>
      <c r="E55" s="85">
        <v>1.8</v>
      </c>
      <c r="F55" s="83"/>
      <c r="G55" s="83">
        <v>35.5</v>
      </c>
      <c r="H55" s="86"/>
      <c r="I55" s="87">
        <v>1.8</v>
      </c>
      <c r="J55" s="83">
        <v>35.5</v>
      </c>
      <c r="K55" s="86"/>
      <c r="M55" s="2" t="b">
        <f t="shared" si="2"/>
        <v>1</v>
      </c>
    </row>
    <row r="56" spans="1:13" s="2" customFormat="1" ht="15">
      <c r="A56" s="51">
        <v>13</v>
      </c>
      <c r="B56" s="62" t="s">
        <v>10</v>
      </c>
      <c r="C56" s="63">
        <f>SUM(C57:C57)</f>
        <v>0</v>
      </c>
      <c r="D56" s="66">
        <f t="shared" si="9"/>
        <v>0.3</v>
      </c>
      <c r="E56" s="65">
        <f aca="true" t="shared" si="16" ref="E56:K56">SUM(E57:E57)</f>
        <v>0</v>
      </c>
      <c r="F56" s="63">
        <f t="shared" si="16"/>
        <v>0</v>
      </c>
      <c r="G56" s="63">
        <f t="shared" si="16"/>
        <v>0</v>
      </c>
      <c r="H56" s="66">
        <f t="shared" si="16"/>
        <v>0.3</v>
      </c>
      <c r="I56" s="67">
        <f t="shared" si="16"/>
        <v>0</v>
      </c>
      <c r="J56" s="63">
        <f t="shared" si="16"/>
        <v>0</v>
      </c>
      <c r="K56" s="66">
        <f t="shared" si="16"/>
        <v>0.3</v>
      </c>
      <c r="M56" s="2" t="b">
        <f t="shared" si="2"/>
        <v>1</v>
      </c>
    </row>
    <row r="57" spans="1:13" s="2" customFormat="1" ht="15">
      <c r="A57" s="100"/>
      <c r="B57" s="101" t="s">
        <v>54</v>
      </c>
      <c r="C57" s="116"/>
      <c r="D57" s="118">
        <f t="shared" si="9"/>
        <v>0.3</v>
      </c>
      <c r="E57" s="103"/>
      <c r="F57" s="104"/>
      <c r="G57" s="104"/>
      <c r="H57" s="105">
        <v>0.3</v>
      </c>
      <c r="I57" s="106"/>
      <c r="J57" s="104"/>
      <c r="K57" s="105">
        <v>0.3</v>
      </c>
      <c r="M57" s="2" t="b">
        <f t="shared" si="2"/>
        <v>1</v>
      </c>
    </row>
    <row r="58" spans="1:13" s="2" customFormat="1" ht="15">
      <c r="A58" s="51">
        <v>14</v>
      </c>
      <c r="B58" s="62" t="s">
        <v>11</v>
      </c>
      <c r="C58" s="63">
        <f>SUM(C60:C60)</f>
        <v>0</v>
      </c>
      <c r="D58" s="96">
        <f>SUM(E58:H58)</f>
        <v>1</v>
      </c>
      <c r="E58" s="65">
        <f>SUM(E59:E60)</f>
        <v>1</v>
      </c>
      <c r="F58" s="63">
        <f aca="true" t="shared" si="17" ref="F58:K58">SUM(F59:F60)</f>
        <v>0</v>
      </c>
      <c r="G58" s="63">
        <f t="shared" si="17"/>
        <v>0</v>
      </c>
      <c r="H58" s="66">
        <f t="shared" si="17"/>
        <v>0</v>
      </c>
      <c r="I58" s="67">
        <f t="shared" si="17"/>
        <v>0</v>
      </c>
      <c r="J58" s="63">
        <f t="shared" si="17"/>
        <v>0.5</v>
      </c>
      <c r="K58" s="66">
        <f t="shared" si="17"/>
        <v>0.5</v>
      </c>
      <c r="M58" s="2" t="b">
        <f t="shared" si="2"/>
        <v>1</v>
      </c>
    </row>
    <row r="59" spans="1:13" ht="15">
      <c r="A59" s="68"/>
      <c r="B59" s="69" t="s">
        <v>51</v>
      </c>
      <c r="C59" s="70"/>
      <c r="D59" s="102">
        <f>SUM(E59:H59)</f>
        <v>0.2</v>
      </c>
      <c r="E59" s="72">
        <v>0.2</v>
      </c>
      <c r="F59" s="70"/>
      <c r="G59" s="70"/>
      <c r="H59" s="73"/>
      <c r="I59" s="74"/>
      <c r="J59" s="70"/>
      <c r="K59" s="73">
        <v>0.2</v>
      </c>
      <c r="M59" s="2" t="b">
        <f t="shared" si="2"/>
        <v>1</v>
      </c>
    </row>
    <row r="60" spans="1:13" ht="15">
      <c r="A60" s="75"/>
      <c r="B60" s="76" t="s">
        <v>54</v>
      </c>
      <c r="C60" s="77"/>
      <c r="D60" s="71">
        <f>SUM(E60:H60)</f>
        <v>0.8</v>
      </c>
      <c r="E60" s="78">
        <v>0.8</v>
      </c>
      <c r="F60" s="77"/>
      <c r="G60" s="77"/>
      <c r="H60" s="79"/>
      <c r="I60" s="80"/>
      <c r="J60" s="77">
        <v>0.5</v>
      </c>
      <c r="K60" s="79">
        <v>0.3</v>
      </c>
      <c r="M60" s="2" t="b">
        <f t="shared" si="2"/>
        <v>1</v>
      </c>
    </row>
    <row r="61" spans="1:13" ht="15">
      <c r="A61" s="51">
        <v>15</v>
      </c>
      <c r="B61" s="62" t="s">
        <v>61</v>
      </c>
      <c r="C61" s="63">
        <f>SUM(C62)</f>
        <v>0</v>
      </c>
      <c r="D61" s="96">
        <f t="shared" si="9"/>
        <v>0.05</v>
      </c>
      <c r="E61" s="65">
        <f aca="true" t="shared" si="18" ref="E61:K61">SUM(E62)</f>
        <v>0.05</v>
      </c>
      <c r="F61" s="63">
        <f t="shared" si="18"/>
        <v>0</v>
      </c>
      <c r="G61" s="63">
        <f t="shared" si="18"/>
        <v>0</v>
      </c>
      <c r="H61" s="66">
        <f t="shared" si="18"/>
        <v>0</v>
      </c>
      <c r="I61" s="67">
        <f t="shared" si="18"/>
        <v>0</v>
      </c>
      <c r="J61" s="63">
        <f t="shared" si="18"/>
        <v>0.05</v>
      </c>
      <c r="K61" s="66">
        <f t="shared" si="18"/>
        <v>0</v>
      </c>
      <c r="M61" s="2" t="b">
        <f t="shared" si="2"/>
        <v>1</v>
      </c>
    </row>
    <row r="62" spans="1:13" ht="15">
      <c r="A62" s="81"/>
      <c r="B62" s="82" t="s">
        <v>56</v>
      </c>
      <c r="C62" s="83"/>
      <c r="D62" s="84">
        <f>SUM(E62:H62)</f>
        <v>0.05</v>
      </c>
      <c r="E62" s="85">
        <v>0.05</v>
      </c>
      <c r="F62" s="83"/>
      <c r="G62" s="83"/>
      <c r="H62" s="86"/>
      <c r="I62" s="87"/>
      <c r="J62" s="83">
        <v>0.05</v>
      </c>
      <c r="K62" s="86"/>
      <c r="M62" s="2" t="b">
        <f t="shared" si="2"/>
        <v>1</v>
      </c>
    </row>
    <row r="63" spans="1:13" ht="15">
      <c r="A63" s="51">
        <v>16</v>
      </c>
      <c r="B63" s="62" t="s">
        <v>62</v>
      </c>
      <c r="C63" s="63">
        <f>SUM(C64:C67)</f>
        <v>0</v>
      </c>
      <c r="D63" s="66">
        <f>SUM(E63:H63)</f>
        <v>5.5</v>
      </c>
      <c r="E63" s="67">
        <f aca="true" t="shared" si="19" ref="E63:K63">SUM(E64:E67)</f>
        <v>5.2</v>
      </c>
      <c r="F63" s="63">
        <f t="shared" si="19"/>
        <v>0</v>
      </c>
      <c r="G63" s="63">
        <f t="shared" si="19"/>
        <v>0</v>
      </c>
      <c r="H63" s="66">
        <f t="shared" si="19"/>
        <v>0.3</v>
      </c>
      <c r="I63" s="67">
        <f t="shared" si="19"/>
        <v>0</v>
      </c>
      <c r="J63" s="63">
        <f t="shared" si="19"/>
        <v>5.2</v>
      </c>
      <c r="K63" s="66">
        <f t="shared" si="19"/>
        <v>0.3</v>
      </c>
      <c r="M63" s="2" t="b">
        <f t="shared" si="2"/>
        <v>1</v>
      </c>
    </row>
    <row r="64" spans="1:13" ht="15">
      <c r="A64" s="68"/>
      <c r="B64" s="69" t="s">
        <v>52</v>
      </c>
      <c r="C64" s="70"/>
      <c r="D64" s="79">
        <f t="shared" si="9"/>
        <v>2</v>
      </c>
      <c r="E64" s="74">
        <v>2</v>
      </c>
      <c r="F64" s="70"/>
      <c r="G64" s="70"/>
      <c r="H64" s="73"/>
      <c r="I64" s="74"/>
      <c r="J64" s="70">
        <v>2</v>
      </c>
      <c r="K64" s="73"/>
      <c r="M64" s="2" t="b">
        <f t="shared" si="2"/>
        <v>1</v>
      </c>
    </row>
    <row r="65" spans="1:13" ht="15">
      <c r="A65" s="75"/>
      <c r="B65" s="76" t="s">
        <v>54</v>
      </c>
      <c r="C65" s="77"/>
      <c r="D65" s="73">
        <f t="shared" si="9"/>
        <v>2</v>
      </c>
      <c r="E65" s="80">
        <v>1.7</v>
      </c>
      <c r="F65" s="77"/>
      <c r="G65" s="77"/>
      <c r="H65" s="79">
        <v>0.3</v>
      </c>
      <c r="I65" s="80"/>
      <c r="J65" s="77">
        <v>1.7</v>
      </c>
      <c r="K65" s="79">
        <v>0.3</v>
      </c>
      <c r="M65" s="2" t="b">
        <f t="shared" si="2"/>
        <v>1</v>
      </c>
    </row>
    <row r="66" spans="1:13" ht="15">
      <c r="A66" s="107"/>
      <c r="B66" s="114" t="s">
        <v>56</v>
      </c>
      <c r="C66" s="109"/>
      <c r="D66" s="73">
        <f t="shared" si="9"/>
        <v>1</v>
      </c>
      <c r="E66" s="113">
        <v>1</v>
      </c>
      <c r="F66" s="109"/>
      <c r="G66" s="109"/>
      <c r="H66" s="112"/>
      <c r="I66" s="113"/>
      <c r="J66" s="109">
        <v>1</v>
      </c>
      <c r="K66" s="112"/>
      <c r="M66" s="2"/>
    </row>
    <row r="67" spans="1:13" ht="15">
      <c r="A67" s="107"/>
      <c r="B67" s="114" t="s">
        <v>57</v>
      </c>
      <c r="C67" s="109"/>
      <c r="D67" s="173">
        <f>SUM(E67:H67)</f>
        <v>0.5</v>
      </c>
      <c r="E67" s="113">
        <v>0.5</v>
      </c>
      <c r="F67" s="109"/>
      <c r="G67" s="109"/>
      <c r="H67" s="112"/>
      <c r="I67" s="113"/>
      <c r="J67" s="109">
        <v>0.5</v>
      </c>
      <c r="K67" s="112"/>
      <c r="M67" s="2" t="b">
        <f t="shared" si="2"/>
        <v>1</v>
      </c>
    </row>
    <row r="68" spans="1:13" ht="15">
      <c r="A68" s="51">
        <v>17</v>
      </c>
      <c r="B68" s="62" t="s">
        <v>91</v>
      </c>
      <c r="C68" s="63">
        <f>SUM(C69)</f>
        <v>0</v>
      </c>
      <c r="D68" s="96">
        <f>SUM(D69:D70)</f>
        <v>0.35</v>
      </c>
      <c r="E68" s="65">
        <f aca="true" t="shared" si="20" ref="E68:K68">SUM(E69:E70)</f>
        <v>0.35</v>
      </c>
      <c r="F68" s="63">
        <f t="shared" si="20"/>
        <v>0</v>
      </c>
      <c r="G68" s="63">
        <f t="shared" si="20"/>
        <v>0</v>
      </c>
      <c r="H68" s="66">
        <f t="shared" si="20"/>
        <v>0</v>
      </c>
      <c r="I68" s="67">
        <f t="shared" si="20"/>
        <v>0</v>
      </c>
      <c r="J68" s="63">
        <f t="shared" si="20"/>
        <v>0.05</v>
      </c>
      <c r="K68" s="66">
        <f t="shared" si="20"/>
        <v>0.3</v>
      </c>
      <c r="M68" s="2" t="b">
        <f t="shared" si="2"/>
        <v>1</v>
      </c>
    </row>
    <row r="69" spans="1:13" ht="15">
      <c r="A69" s="107"/>
      <c r="B69" s="114" t="s">
        <v>56</v>
      </c>
      <c r="C69" s="109"/>
      <c r="D69" s="110">
        <f>SUM(E69:H69)</f>
        <v>0.05</v>
      </c>
      <c r="E69" s="111">
        <v>0.05</v>
      </c>
      <c r="F69" s="109"/>
      <c r="G69" s="109"/>
      <c r="H69" s="112"/>
      <c r="I69" s="113"/>
      <c r="J69" s="109">
        <v>0.05</v>
      </c>
      <c r="K69" s="112"/>
      <c r="M69" s="2" t="b">
        <f t="shared" si="2"/>
        <v>1</v>
      </c>
    </row>
    <row r="70" spans="1:13" ht="15.75" thickBot="1">
      <c r="A70" s="57"/>
      <c r="B70" s="58" t="s">
        <v>54</v>
      </c>
      <c r="C70" s="59"/>
      <c r="D70" s="60">
        <f>SUM(E70:H70)</f>
        <v>0.3</v>
      </c>
      <c r="E70" s="61">
        <v>0.3</v>
      </c>
      <c r="F70" s="59"/>
      <c r="G70" s="59"/>
      <c r="H70" s="60"/>
      <c r="I70" s="61"/>
      <c r="J70" s="59"/>
      <c r="K70" s="60">
        <v>0.3</v>
      </c>
      <c r="M70" s="2" t="b">
        <f t="shared" si="2"/>
        <v>1</v>
      </c>
    </row>
    <row r="71" spans="1:13" ht="15">
      <c r="A71" s="51">
        <v>18</v>
      </c>
      <c r="B71" s="62" t="s">
        <v>97</v>
      </c>
      <c r="C71" s="63">
        <f>SUM(C72)</f>
        <v>0</v>
      </c>
      <c r="D71" s="96">
        <f>SUM(E71:H71)</f>
        <v>100</v>
      </c>
      <c r="E71" s="65">
        <f aca="true" t="shared" si="21" ref="E71:K71">SUM(E72)</f>
        <v>100</v>
      </c>
      <c r="F71" s="63">
        <f t="shared" si="21"/>
        <v>0</v>
      </c>
      <c r="G71" s="63">
        <f t="shared" si="21"/>
        <v>0</v>
      </c>
      <c r="H71" s="66">
        <f t="shared" si="21"/>
        <v>0</v>
      </c>
      <c r="I71" s="67">
        <f t="shared" si="21"/>
        <v>0</v>
      </c>
      <c r="J71" s="63">
        <f t="shared" si="21"/>
        <v>100</v>
      </c>
      <c r="K71" s="66">
        <f t="shared" si="21"/>
        <v>0</v>
      </c>
      <c r="M71" s="2" t="b">
        <f t="shared" si="2"/>
        <v>1</v>
      </c>
    </row>
    <row r="72" spans="1:13" ht="15.75" thickBot="1">
      <c r="A72" s="81"/>
      <c r="B72" s="82" t="s">
        <v>54</v>
      </c>
      <c r="C72" s="83"/>
      <c r="D72" s="84">
        <f>SUM(E72:H72)</f>
        <v>100</v>
      </c>
      <c r="E72" s="85">
        <v>100</v>
      </c>
      <c r="F72" s="83"/>
      <c r="G72" s="83"/>
      <c r="H72" s="86"/>
      <c r="I72" s="87"/>
      <c r="J72" s="83">
        <v>100</v>
      </c>
      <c r="K72" s="86"/>
      <c r="M72" s="2" t="b">
        <f t="shared" si="2"/>
        <v>1</v>
      </c>
    </row>
    <row r="73" spans="1:13" s="11" customFormat="1" ht="15">
      <c r="A73" s="197" t="s">
        <v>76</v>
      </c>
      <c r="B73" s="198"/>
      <c r="C73" s="137">
        <f aca="true" t="shared" si="22" ref="C73:K73">C11+C16+C23+C29+C32+C36+C38+C42+C48+C51+C56+C58+C61+C63+C68+C14+C26+C46+C71</f>
        <v>758.42</v>
      </c>
      <c r="D73" s="137">
        <f t="shared" si="22"/>
        <v>518.3500000000001</v>
      </c>
      <c r="E73" s="137">
        <f t="shared" si="22"/>
        <v>279.4</v>
      </c>
      <c r="F73" s="137">
        <f t="shared" si="22"/>
        <v>4.75</v>
      </c>
      <c r="G73" s="137">
        <f t="shared" si="22"/>
        <v>223.6</v>
      </c>
      <c r="H73" s="181">
        <f t="shared" si="22"/>
        <v>10.600000000000001</v>
      </c>
      <c r="I73" s="180">
        <f t="shared" si="22"/>
        <v>19.150000000000002</v>
      </c>
      <c r="J73" s="137">
        <f t="shared" si="22"/>
        <v>418.90000000000003</v>
      </c>
      <c r="K73" s="177">
        <f t="shared" si="22"/>
        <v>80.29999999999998</v>
      </c>
      <c r="M73" s="2" t="b">
        <f t="shared" si="2"/>
        <v>1</v>
      </c>
    </row>
    <row r="74" spans="1:13" ht="15">
      <c r="A74" s="12"/>
      <c r="B74" s="120" t="s">
        <v>51</v>
      </c>
      <c r="C74" s="121">
        <f>C17+C52+C27+C39+C43+C49+C59</f>
        <v>0</v>
      </c>
      <c r="D74" s="122">
        <f aca="true" t="shared" si="23" ref="D74:K74">D17+D52+D27+D39+D43+D49+D59</f>
        <v>10.499999999999998</v>
      </c>
      <c r="E74" s="123">
        <f t="shared" si="23"/>
        <v>10.499999999999998</v>
      </c>
      <c r="F74" s="124">
        <f t="shared" si="23"/>
        <v>0</v>
      </c>
      <c r="G74" s="124">
        <f t="shared" si="23"/>
        <v>0</v>
      </c>
      <c r="H74" s="125">
        <f t="shared" si="23"/>
        <v>0</v>
      </c>
      <c r="I74" s="126">
        <f t="shared" si="23"/>
        <v>0</v>
      </c>
      <c r="J74" s="121">
        <f t="shared" si="23"/>
        <v>5</v>
      </c>
      <c r="K74" s="127">
        <f t="shared" si="23"/>
        <v>5.499999999999999</v>
      </c>
      <c r="M74" s="2" t="b">
        <f t="shared" si="2"/>
        <v>1</v>
      </c>
    </row>
    <row r="75" spans="1:13" ht="15">
      <c r="A75" s="16"/>
      <c r="B75" s="120" t="s">
        <v>52</v>
      </c>
      <c r="C75" s="124">
        <f>C18+C64</f>
        <v>0</v>
      </c>
      <c r="D75" s="128">
        <f>SUM(E75:H75)</f>
        <v>9</v>
      </c>
      <c r="E75" s="129">
        <f aca="true" t="shared" si="24" ref="E75:K75">E18+E64</f>
        <v>9</v>
      </c>
      <c r="F75" s="130">
        <f t="shared" si="24"/>
        <v>0</v>
      </c>
      <c r="G75" s="130">
        <f t="shared" si="24"/>
        <v>0</v>
      </c>
      <c r="H75" s="131">
        <f t="shared" si="24"/>
        <v>0</v>
      </c>
      <c r="I75" s="129">
        <f t="shared" si="24"/>
        <v>0</v>
      </c>
      <c r="J75" s="130">
        <f t="shared" si="24"/>
        <v>2</v>
      </c>
      <c r="K75" s="131">
        <f t="shared" si="24"/>
        <v>7</v>
      </c>
      <c r="M75" s="2" t="b">
        <f t="shared" si="2"/>
        <v>1</v>
      </c>
    </row>
    <row r="76" spans="1:13" ht="15">
      <c r="A76" s="16"/>
      <c r="B76" s="120" t="s">
        <v>53</v>
      </c>
      <c r="C76" s="124">
        <f>C19+C30+C53</f>
        <v>0</v>
      </c>
      <c r="D76" s="128">
        <f>SUM(E76:H76)</f>
        <v>6.5</v>
      </c>
      <c r="E76" s="129">
        <f aca="true" t="shared" si="25" ref="E76:K76">E19+E30+E53</f>
        <v>6.5</v>
      </c>
      <c r="F76" s="130">
        <f t="shared" si="25"/>
        <v>0</v>
      </c>
      <c r="G76" s="130">
        <f t="shared" si="25"/>
        <v>0</v>
      </c>
      <c r="H76" s="131">
        <f t="shared" si="25"/>
        <v>0</v>
      </c>
      <c r="I76" s="129">
        <f t="shared" si="25"/>
        <v>0</v>
      </c>
      <c r="J76" s="130">
        <f t="shared" si="25"/>
        <v>0</v>
      </c>
      <c r="K76" s="131">
        <f t="shared" si="25"/>
        <v>6.5</v>
      </c>
      <c r="M76" s="2" t="b">
        <f t="shared" si="2"/>
        <v>1</v>
      </c>
    </row>
    <row r="77" spans="1:13" ht="15">
      <c r="A77" s="16"/>
      <c r="B77" s="120" t="s">
        <v>54</v>
      </c>
      <c r="C77" s="130">
        <f aca="true" t="shared" si="26" ref="C77:K77">C12+C20+C24+C31+C33+C37+C40+C44+C50+C54+C60+C65+C28+C47+C57+C70+C72</f>
        <v>114.9</v>
      </c>
      <c r="D77" s="128">
        <f t="shared" si="26"/>
        <v>258.75000000000006</v>
      </c>
      <c r="E77" s="129">
        <f t="shared" si="26"/>
        <v>191.9</v>
      </c>
      <c r="F77" s="130">
        <f t="shared" si="26"/>
        <v>4.75</v>
      </c>
      <c r="G77" s="130">
        <f t="shared" si="26"/>
        <v>51.5</v>
      </c>
      <c r="H77" s="131">
        <f t="shared" si="26"/>
        <v>10.600000000000001</v>
      </c>
      <c r="I77" s="178">
        <f t="shared" si="26"/>
        <v>5.75</v>
      </c>
      <c r="J77" s="130">
        <f t="shared" si="26"/>
        <v>236.70000000000002</v>
      </c>
      <c r="K77" s="131">
        <f t="shared" si="26"/>
        <v>16.300000000000004</v>
      </c>
      <c r="M77" s="2" t="b">
        <f aca="true" t="shared" si="27" ref="M77:M140">IF((E77+F77+G77+H77)=(I77+J77+K77),TRUE,FALSE)</f>
        <v>1</v>
      </c>
    </row>
    <row r="78" spans="1:13" ht="15">
      <c r="A78" s="16"/>
      <c r="B78" s="120" t="s">
        <v>56</v>
      </c>
      <c r="C78" s="132">
        <f>C13+C21+C55+C62+C69+C14+C25+C34</f>
        <v>643.52</v>
      </c>
      <c r="D78" s="133">
        <f>D13+D21+D55+D62+D69+D14+D25+D34+D66</f>
        <v>199.00000000000003</v>
      </c>
      <c r="E78" s="171">
        <f aca="true" t="shared" si="28" ref="E78:K78">E13+E21+E55+E62+E69+E14+E25+E34+E66</f>
        <v>26.900000000000002</v>
      </c>
      <c r="F78" s="132">
        <f t="shared" si="28"/>
        <v>0</v>
      </c>
      <c r="G78" s="132">
        <f t="shared" si="28"/>
        <v>172.1</v>
      </c>
      <c r="H78" s="133">
        <f t="shared" si="28"/>
        <v>0</v>
      </c>
      <c r="I78" s="171">
        <f t="shared" si="28"/>
        <v>13.4</v>
      </c>
      <c r="J78" s="132">
        <f t="shared" si="28"/>
        <v>173.60000000000002</v>
      </c>
      <c r="K78" s="133">
        <f t="shared" si="28"/>
        <v>12</v>
      </c>
      <c r="M78" s="2" t="b">
        <f t="shared" si="27"/>
        <v>1</v>
      </c>
    </row>
    <row r="79" spans="1:13" ht="15.75" thickBot="1">
      <c r="A79" s="16"/>
      <c r="B79" s="120" t="s">
        <v>57</v>
      </c>
      <c r="C79" s="130">
        <f>C22+C35+C45+C67</f>
        <v>0</v>
      </c>
      <c r="D79" s="128">
        <f aca="true" t="shared" si="29" ref="D79:K79">D22+D35+D45+D67</f>
        <v>34</v>
      </c>
      <c r="E79" s="134">
        <f t="shared" si="29"/>
        <v>34</v>
      </c>
      <c r="F79" s="135">
        <f t="shared" si="29"/>
        <v>0</v>
      </c>
      <c r="G79" s="135">
        <f t="shared" si="29"/>
        <v>0</v>
      </c>
      <c r="H79" s="136">
        <f t="shared" si="29"/>
        <v>0</v>
      </c>
      <c r="I79" s="179">
        <f t="shared" si="29"/>
        <v>0</v>
      </c>
      <c r="J79" s="135">
        <f t="shared" si="29"/>
        <v>1</v>
      </c>
      <c r="K79" s="136">
        <f t="shared" si="29"/>
        <v>33</v>
      </c>
      <c r="M79" s="2" t="b">
        <f t="shared" si="27"/>
        <v>1</v>
      </c>
    </row>
    <row r="80" spans="1:13" ht="12.75">
      <c r="A80" s="194" t="s">
        <v>50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6"/>
      <c r="M80" s="2" t="b">
        <f t="shared" si="27"/>
        <v>1</v>
      </c>
    </row>
    <row r="81" spans="1:13" s="2" customFormat="1" ht="15">
      <c r="A81" s="68">
        <v>1</v>
      </c>
      <c r="B81" s="138" t="s">
        <v>12</v>
      </c>
      <c r="C81" s="119">
        <f>SUM(C82:C87)</f>
        <v>219.75</v>
      </c>
      <c r="D81" s="139">
        <f aca="true" t="shared" si="30" ref="D81:D211">SUM(E81:H81)</f>
        <v>101.7</v>
      </c>
      <c r="E81" s="140">
        <f aca="true" t="shared" si="31" ref="E81:K81">SUM(E82:E87)</f>
        <v>84.7</v>
      </c>
      <c r="F81" s="119">
        <f t="shared" si="31"/>
        <v>10</v>
      </c>
      <c r="G81" s="119">
        <f t="shared" si="31"/>
        <v>2</v>
      </c>
      <c r="H81" s="117">
        <f t="shared" si="31"/>
        <v>5</v>
      </c>
      <c r="I81" s="140">
        <f t="shared" si="31"/>
        <v>10.7</v>
      </c>
      <c r="J81" s="119">
        <f t="shared" si="31"/>
        <v>77</v>
      </c>
      <c r="K81" s="117">
        <f t="shared" si="31"/>
        <v>14</v>
      </c>
      <c r="M81" s="2" t="b">
        <f t="shared" si="27"/>
        <v>1</v>
      </c>
    </row>
    <row r="82" spans="1:13" ht="15">
      <c r="A82" s="75"/>
      <c r="B82" s="76" t="s">
        <v>51</v>
      </c>
      <c r="C82" s="77">
        <v>5</v>
      </c>
      <c r="D82" s="102">
        <f t="shared" si="30"/>
        <v>11</v>
      </c>
      <c r="E82" s="78">
        <v>11</v>
      </c>
      <c r="F82" s="77"/>
      <c r="G82" s="77"/>
      <c r="H82" s="79"/>
      <c r="I82" s="78">
        <v>5</v>
      </c>
      <c r="J82" s="77"/>
      <c r="K82" s="79">
        <v>6</v>
      </c>
      <c r="M82" s="2" t="b">
        <f t="shared" si="27"/>
        <v>1</v>
      </c>
    </row>
    <row r="83" spans="1:13" ht="15">
      <c r="A83" s="75"/>
      <c r="B83" s="76" t="s">
        <v>52</v>
      </c>
      <c r="C83" s="77">
        <v>50.5</v>
      </c>
      <c r="D83" s="71">
        <f>SUM(E83:H83)</f>
        <v>10</v>
      </c>
      <c r="E83" s="78">
        <v>10</v>
      </c>
      <c r="F83" s="77"/>
      <c r="G83" s="77"/>
      <c r="H83" s="79"/>
      <c r="I83" s="78"/>
      <c r="J83" s="77">
        <v>10</v>
      </c>
      <c r="K83" s="79"/>
      <c r="M83" s="2" t="b">
        <f t="shared" si="27"/>
        <v>1</v>
      </c>
    </row>
    <row r="84" spans="1:13" ht="15">
      <c r="A84" s="75"/>
      <c r="B84" s="76" t="s">
        <v>53</v>
      </c>
      <c r="C84" s="77"/>
      <c r="D84" s="71">
        <f t="shared" si="30"/>
        <v>15</v>
      </c>
      <c r="E84" s="78">
        <v>5</v>
      </c>
      <c r="F84" s="77">
        <v>10</v>
      </c>
      <c r="G84" s="77"/>
      <c r="H84" s="79"/>
      <c r="I84" s="78"/>
      <c r="J84" s="77">
        <v>15</v>
      </c>
      <c r="K84" s="79"/>
      <c r="M84" s="2" t="b">
        <f t="shared" si="27"/>
        <v>1</v>
      </c>
    </row>
    <row r="85" spans="1:13" ht="15">
      <c r="A85" s="75"/>
      <c r="B85" s="76" t="s">
        <v>54</v>
      </c>
      <c r="C85" s="77"/>
      <c r="D85" s="71">
        <f t="shared" si="30"/>
        <v>26</v>
      </c>
      <c r="E85" s="78">
        <v>21</v>
      </c>
      <c r="F85" s="77"/>
      <c r="G85" s="77"/>
      <c r="H85" s="79">
        <v>5</v>
      </c>
      <c r="I85" s="78"/>
      <c r="J85" s="77">
        <v>18</v>
      </c>
      <c r="K85" s="79">
        <v>8</v>
      </c>
      <c r="M85" s="2" t="b">
        <f t="shared" si="27"/>
        <v>1</v>
      </c>
    </row>
    <row r="86" spans="1:13" ht="15">
      <c r="A86" s="75"/>
      <c r="B86" s="141" t="s">
        <v>56</v>
      </c>
      <c r="C86" s="77">
        <v>164.25</v>
      </c>
      <c r="D86" s="71">
        <f t="shared" si="30"/>
        <v>7.7</v>
      </c>
      <c r="E86" s="78">
        <v>5.7</v>
      </c>
      <c r="F86" s="77"/>
      <c r="G86" s="77">
        <v>2</v>
      </c>
      <c r="H86" s="79"/>
      <c r="I86" s="78">
        <v>5.7</v>
      </c>
      <c r="J86" s="77">
        <v>2</v>
      </c>
      <c r="K86" s="79"/>
      <c r="M86" s="2" t="b">
        <f t="shared" si="27"/>
        <v>1</v>
      </c>
    </row>
    <row r="87" spans="1:13" ht="15">
      <c r="A87" s="81"/>
      <c r="B87" s="82" t="s">
        <v>57</v>
      </c>
      <c r="C87" s="83"/>
      <c r="D87" s="84">
        <f t="shared" si="30"/>
        <v>32</v>
      </c>
      <c r="E87" s="85">
        <v>32</v>
      </c>
      <c r="F87" s="83"/>
      <c r="G87" s="83"/>
      <c r="H87" s="86"/>
      <c r="I87" s="85"/>
      <c r="J87" s="83">
        <v>32</v>
      </c>
      <c r="K87" s="86"/>
      <c r="M87" s="2" t="b">
        <f t="shared" si="27"/>
        <v>1</v>
      </c>
    </row>
    <row r="88" spans="1:13" s="2" customFormat="1" ht="15">
      <c r="A88" s="51">
        <v>2</v>
      </c>
      <c r="B88" s="142" t="s">
        <v>13</v>
      </c>
      <c r="C88" s="63">
        <f>SUM(C89:C90)</f>
        <v>0</v>
      </c>
      <c r="D88" s="96">
        <f>SUM(E88:H88)</f>
        <v>22.299999999999997</v>
      </c>
      <c r="E88" s="65">
        <f aca="true" t="shared" si="32" ref="E88:K88">SUM(E89:E90)</f>
        <v>22.299999999999997</v>
      </c>
      <c r="F88" s="63">
        <f t="shared" si="32"/>
        <v>0</v>
      </c>
      <c r="G88" s="63">
        <f t="shared" si="32"/>
        <v>0</v>
      </c>
      <c r="H88" s="66">
        <f t="shared" si="32"/>
        <v>0</v>
      </c>
      <c r="I88" s="65">
        <f t="shared" si="32"/>
        <v>0</v>
      </c>
      <c r="J88" s="63">
        <f t="shared" si="32"/>
        <v>22.299999999999997</v>
      </c>
      <c r="K88" s="66">
        <f t="shared" si="32"/>
        <v>0</v>
      </c>
      <c r="M88" s="2" t="b">
        <f t="shared" si="27"/>
        <v>1</v>
      </c>
    </row>
    <row r="89" spans="1:13" ht="15">
      <c r="A89" s="75"/>
      <c r="B89" s="76" t="s">
        <v>54</v>
      </c>
      <c r="C89" s="77"/>
      <c r="D89" s="71">
        <f t="shared" si="30"/>
        <v>20.9</v>
      </c>
      <c r="E89" s="78">
        <v>20.9</v>
      </c>
      <c r="F89" s="77"/>
      <c r="G89" s="77"/>
      <c r="H89" s="79"/>
      <c r="I89" s="78"/>
      <c r="J89" s="77">
        <v>20.9</v>
      </c>
      <c r="K89" s="79"/>
      <c r="M89" s="2" t="b">
        <f t="shared" si="27"/>
        <v>1</v>
      </c>
    </row>
    <row r="90" spans="1:13" ht="15">
      <c r="A90" s="75"/>
      <c r="B90" s="141" t="s">
        <v>56</v>
      </c>
      <c r="C90" s="77"/>
      <c r="D90" s="71">
        <f t="shared" si="30"/>
        <v>1.4</v>
      </c>
      <c r="E90" s="78">
        <v>1.4</v>
      </c>
      <c r="F90" s="77"/>
      <c r="G90" s="77"/>
      <c r="H90" s="79"/>
      <c r="I90" s="78"/>
      <c r="J90" s="77">
        <v>1.4</v>
      </c>
      <c r="K90" s="79"/>
      <c r="M90" s="2" t="b">
        <f t="shared" si="27"/>
        <v>1</v>
      </c>
    </row>
    <row r="91" spans="1:13" ht="15">
      <c r="A91" s="51">
        <v>3</v>
      </c>
      <c r="B91" s="142" t="s">
        <v>90</v>
      </c>
      <c r="C91" s="63">
        <f>SUM(C92)</f>
        <v>0</v>
      </c>
      <c r="D91" s="66">
        <f>SUM(D92)</f>
        <v>3</v>
      </c>
      <c r="E91" s="67">
        <f aca="true" t="shared" si="33" ref="E91:K91">SUM(E92)</f>
        <v>3</v>
      </c>
      <c r="F91" s="63">
        <f t="shared" si="33"/>
        <v>0</v>
      </c>
      <c r="G91" s="63">
        <f t="shared" si="33"/>
        <v>0</v>
      </c>
      <c r="H91" s="66">
        <f t="shared" si="33"/>
        <v>0</v>
      </c>
      <c r="I91" s="67">
        <f t="shared" si="33"/>
        <v>0</v>
      </c>
      <c r="J91" s="63">
        <f t="shared" si="33"/>
        <v>3</v>
      </c>
      <c r="K91" s="66">
        <f t="shared" si="33"/>
        <v>0</v>
      </c>
      <c r="M91" s="2" t="b">
        <f t="shared" si="27"/>
        <v>1</v>
      </c>
    </row>
    <row r="92" spans="1:13" ht="15">
      <c r="A92" s="81"/>
      <c r="B92" s="143" t="s">
        <v>57</v>
      </c>
      <c r="C92" s="83"/>
      <c r="D92" s="84">
        <f>SUM(E92:H92)</f>
        <v>3</v>
      </c>
      <c r="E92" s="85">
        <v>3</v>
      </c>
      <c r="F92" s="83"/>
      <c r="G92" s="83"/>
      <c r="H92" s="86"/>
      <c r="I92" s="85"/>
      <c r="J92" s="83">
        <v>3</v>
      </c>
      <c r="K92" s="86"/>
      <c r="M92" s="2" t="b">
        <f t="shared" si="27"/>
        <v>1</v>
      </c>
    </row>
    <row r="93" spans="1:13" ht="15">
      <c r="A93" s="51">
        <v>4</v>
      </c>
      <c r="B93" s="142" t="s">
        <v>95</v>
      </c>
      <c r="C93" s="63">
        <v>0</v>
      </c>
      <c r="D93" s="96">
        <f>SUM(E93:H93)</f>
        <v>5</v>
      </c>
      <c r="E93" s="65">
        <f>SUM(E94)</f>
        <v>5</v>
      </c>
      <c r="F93" s="63">
        <f aca="true" t="shared" si="34" ref="F93:K93">SUM(F94)</f>
        <v>0</v>
      </c>
      <c r="G93" s="63">
        <f t="shared" si="34"/>
        <v>0</v>
      </c>
      <c r="H93" s="66">
        <f t="shared" si="34"/>
        <v>0</v>
      </c>
      <c r="I93" s="65">
        <f t="shared" si="34"/>
        <v>0</v>
      </c>
      <c r="J93" s="63">
        <f t="shared" si="34"/>
        <v>5</v>
      </c>
      <c r="K93" s="66">
        <f t="shared" si="34"/>
        <v>0</v>
      </c>
      <c r="M93" s="2" t="b">
        <f t="shared" si="27"/>
        <v>1</v>
      </c>
    </row>
    <row r="94" spans="1:13" ht="15">
      <c r="A94" s="100"/>
      <c r="B94" s="148" t="s">
        <v>52</v>
      </c>
      <c r="C94" s="104"/>
      <c r="D94" s="118">
        <f>SUM(E94:H94)</f>
        <v>5</v>
      </c>
      <c r="E94" s="103">
        <v>5</v>
      </c>
      <c r="F94" s="104"/>
      <c r="G94" s="104"/>
      <c r="H94" s="105"/>
      <c r="I94" s="103"/>
      <c r="J94" s="104">
        <v>5</v>
      </c>
      <c r="K94" s="105"/>
      <c r="M94" s="2" t="b">
        <f t="shared" si="27"/>
        <v>1</v>
      </c>
    </row>
    <row r="95" spans="1:13" s="2" customFormat="1" ht="15">
      <c r="A95" s="51">
        <v>5</v>
      </c>
      <c r="B95" s="142" t="s">
        <v>14</v>
      </c>
      <c r="C95" s="63">
        <f>SUM(C96:C99)</f>
        <v>0</v>
      </c>
      <c r="D95" s="96">
        <f>SUM(E95:H95)</f>
        <v>510</v>
      </c>
      <c r="E95" s="65">
        <f aca="true" t="shared" si="35" ref="E95:K95">SUM(E96:E99)</f>
        <v>390</v>
      </c>
      <c r="F95" s="63">
        <f t="shared" si="35"/>
        <v>20</v>
      </c>
      <c r="G95" s="63">
        <f t="shared" si="35"/>
        <v>0</v>
      </c>
      <c r="H95" s="66">
        <f t="shared" si="35"/>
        <v>100</v>
      </c>
      <c r="I95" s="65">
        <f t="shared" si="35"/>
        <v>0</v>
      </c>
      <c r="J95" s="63">
        <f t="shared" si="35"/>
        <v>460</v>
      </c>
      <c r="K95" s="66">
        <f t="shared" si="35"/>
        <v>50</v>
      </c>
      <c r="M95" s="2" t="b">
        <f t="shared" si="27"/>
        <v>1</v>
      </c>
    </row>
    <row r="96" spans="1:13" ht="15">
      <c r="A96" s="75"/>
      <c r="B96" s="76" t="s">
        <v>51</v>
      </c>
      <c r="C96" s="77"/>
      <c r="D96" s="71">
        <f t="shared" si="30"/>
        <v>65</v>
      </c>
      <c r="E96" s="78">
        <v>65</v>
      </c>
      <c r="F96" s="77"/>
      <c r="G96" s="77"/>
      <c r="H96" s="79"/>
      <c r="I96" s="78"/>
      <c r="J96" s="77">
        <v>15</v>
      </c>
      <c r="K96" s="79">
        <v>50</v>
      </c>
      <c r="M96" s="2" t="b">
        <f t="shared" si="27"/>
        <v>1</v>
      </c>
    </row>
    <row r="97" spans="1:13" ht="15">
      <c r="A97" s="75"/>
      <c r="B97" s="76" t="s">
        <v>52</v>
      </c>
      <c r="C97" s="77"/>
      <c r="D97" s="71">
        <f t="shared" si="30"/>
        <v>200</v>
      </c>
      <c r="E97" s="78">
        <v>80</v>
      </c>
      <c r="F97" s="77">
        <v>20</v>
      </c>
      <c r="G97" s="77"/>
      <c r="H97" s="79">
        <v>100</v>
      </c>
      <c r="I97" s="78"/>
      <c r="J97" s="77">
        <v>200</v>
      </c>
      <c r="K97" s="79"/>
      <c r="M97" s="2" t="b">
        <f t="shared" si="27"/>
        <v>1</v>
      </c>
    </row>
    <row r="98" spans="1:13" ht="15">
      <c r="A98" s="75"/>
      <c r="B98" s="76" t="s">
        <v>54</v>
      </c>
      <c r="C98" s="77"/>
      <c r="D98" s="71">
        <f t="shared" si="30"/>
        <v>190</v>
      </c>
      <c r="E98" s="78">
        <v>190</v>
      </c>
      <c r="F98" s="77"/>
      <c r="G98" s="77"/>
      <c r="H98" s="79"/>
      <c r="I98" s="78"/>
      <c r="J98" s="77">
        <v>190</v>
      </c>
      <c r="K98" s="79"/>
      <c r="M98" s="2" t="b">
        <f t="shared" si="27"/>
        <v>1</v>
      </c>
    </row>
    <row r="99" spans="1:13" ht="15">
      <c r="A99" s="81"/>
      <c r="B99" s="143" t="s">
        <v>56</v>
      </c>
      <c r="C99" s="83"/>
      <c r="D99" s="84">
        <f t="shared" si="30"/>
        <v>55</v>
      </c>
      <c r="E99" s="85">
        <v>55</v>
      </c>
      <c r="F99" s="83"/>
      <c r="G99" s="83"/>
      <c r="H99" s="86"/>
      <c r="I99" s="85"/>
      <c r="J99" s="83">
        <v>55</v>
      </c>
      <c r="K99" s="86"/>
      <c r="M99" s="2" t="b">
        <f t="shared" si="27"/>
        <v>1</v>
      </c>
    </row>
    <row r="100" spans="1:13" s="2" customFormat="1" ht="15">
      <c r="A100" s="51">
        <v>6</v>
      </c>
      <c r="B100" s="142" t="s">
        <v>15</v>
      </c>
      <c r="C100" s="63">
        <f aca="true" t="shared" si="36" ref="C100:K100">SUM(C101:C102)</f>
        <v>0</v>
      </c>
      <c r="D100" s="96">
        <f t="shared" si="36"/>
        <v>15</v>
      </c>
      <c r="E100" s="65">
        <f t="shared" si="36"/>
        <v>15</v>
      </c>
      <c r="F100" s="63">
        <f t="shared" si="36"/>
        <v>0</v>
      </c>
      <c r="G100" s="63">
        <f t="shared" si="36"/>
        <v>0</v>
      </c>
      <c r="H100" s="66">
        <f t="shared" si="36"/>
        <v>0</v>
      </c>
      <c r="I100" s="65">
        <f t="shared" si="36"/>
        <v>0</v>
      </c>
      <c r="J100" s="63">
        <f t="shared" si="36"/>
        <v>15</v>
      </c>
      <c r="K100" s="66">
        <f t="shared" si="36"/>
        <v>0</v>
      </c>
      <c r="M100" s="2" t="b">
        <f t="shared" si="27"/>
        <v>1</v>
      </c>
    </row>
    <row r="101" spans="1:13" s="2" customFormat="1" ht="15">
      <c r="A101" s="100"/>
      <c r="B101" s="144" t="s">
        <v>52</v>
      </c>
      <c r="C101" s="104"/>
      <c r="D101" s="102">
        <f t="shared" si="30"/>
        <v>5</v>
      </c>
      <c r="E101" s="103">
        <v>5</v>
      </c>
      <c r="F101" s="104"/>
      <c r="G101" s="104"/>
      <c r="H101" s="105"/>
      <c r="I101" s="103"/>
      <c r="J101" s="104">
        <v>5</v>
      </c>
      <c r="K101" s="105"/>
      <c r="M101" s="2" t="b">
        <f t="shared" si="27"/>
        <v>1</v>
      </c>
    </row>
    <row r="102" spans="1:13" ht="15">
      <c r="A102" s="107"/>
      <c r="B102" s="114" t="s">
        <v>53</v>
      </c>
      <c r="C102" s="109"/>
      <c r="D102" s="110">
        <f t="shared" si="30"/>
        <v>10</v>
      </c>
      <c r="E102" s="111">
        <v>10</v>
      </c>
      <c r="F102" s="109"/>
      <c r="G102" s="109"/>
      <c r="H102" s="112"/>
      <c r="I102" s="111"/>
      <c r="J102" s="109">
        <v>10</v>
      </c>
      <c r="K102" s="112"/>
      <c r="M102" s="2" t="b">
        <f t="shared" si="27"/>
        <v>1</v>
      </c>
    </row>
    <row r="103" spans="1:13" s="2" customFormat="1" ht="15">
      <c r="A103" s="51">
        <v>7</v>
      </c>
      <c r="B103" s="142" t="s">
        <v>16</v>
      </c>
      <c r="C103" s="63">
        <f>SUM(C104:C109)</f>
        <v>0</v>
      </c>
      <c r="D103" s="96">
        <f>SUM(E103:H103)</f>
        <v>4200</v>
      </c>
      <c r="E103" s="65">
        <f aca="true" t="shared" si="37" ref="E103:J103">SUM(E104:E109)</f>
        <v>4100</v>
      </c>
      <c r="F103" s="63">
        <f t="shared" si="37"/>
        <v>0</v>
      </c>
      <c r="G103" s="63">
        <f t="shared" si="37"/>
        <v>0</v>
      </c>
      <c r="H103" s="66">
        <f t="shared" si="37"/>
        <v>100</v>
      </c>
      <c r="I103" s="65">
        <f t="shared" si="37"/>
        <v>0</v>
      </c>
      <c r="J103" s="63">
        <f t="shared" si="37"/>
        <v>4200</v>
      </c>
      <c r="K103" s="66">
        <f>SUM(K104:K109)</f>
        <v>0</v>
      </c>
      <c r="M103" s="2" t="b">
        <f t="shared" si="27"/>
        <v>1</v>
      </c>
    </row>
    <row r="104" spans="1:13" ht="15">
      <c r="A104" s="75"/>
      <c r="B104" s="76" t="s">
        <v>51</v>
      </c>
      <c r="C104" s="77"/>
      <c r="D104" s="71">
        <f>SUM(E104:H104)</f>
        <v>250</v>
      </c>
      <c r="E104" s="78">
        <v>250</v>
      </c>
      <c r="F104" s="77"/>
      <c r="G104" s="77"/>
      <c r="H104" s="79"/>
      <c r="I104" s="78"/>
      <c r="J104" s="77">
        <v>250</v>
      </c>
      <c r="K104" s="79"/>
      <c r="M104" s="2" t="b">
        <f t="shared" si="27"/>
        <v>1</v>
      </c>
    </row>
    <row r="105" spans="1:13" ht="15">
      <c r="A105" s="75"/>
      <c r="B105" s="76" t="s">
        <v>53</v>
      </c>
      <c r="C105" s="77"/>
      <c r="D105" s="71">
        <f>SUM(E105:H105)</f>
        <v>300</v>
      </c>
      <c r="E105" s="78">
        <v>300</v>
      </c>
      <c r="F105" s="77"/>
      <c r="G105" s="77"/>
      <c r="H105" s="79"/>
      <c r="I105" s="78"/>
      <c r="J105" s="77">
        <v>300</v>
      </c>
      <c r="K105" s="79"/>
      <c r="M105" s="2" t="b">
        <f t="shared" si="27"/>
        <v>1</v>
      </c>
    </row>
    <row r="106" spans="1:13" ht="15">
      <c r="A106" s="75"/>
      <c r="B106" s="76" t="s">
        <v>52</v>
      </c>
      <c r="C106" s="77"/>
      <c r="D106" s="71">
        <f>SUM(E106:H106)</f>
        <v>100</v>
      </c>
      <c r="E106" s="78">
        <v>100</v>
      </c>
      <c r="F106" s="77"/>
      <c r="G106" s="77"/>
      <c r="H106" s="79"/>
      <c r="I106" s="78"/>
      <c r="J106" s="77">
        <v>100</v>
      </c>
      <c r="K106" s="79"/>
      <c r="M106" s="2" t="b">
        <f t="shared" si="27"/>
        <v>1</v>
      </c>
    </row>
    <row r="107" spans="1:13" ht="15">
      <c r="A107" s="75"/>
      <c r="B107" s="76" t="s">
        <v>54</v>
      </c>
      <c r="C107" s="77"/>
      <c r="D107" s="71">
        <f t="shared" si="30"/>
        <v>600</v>
      </c>
      <c r="E107" s="78">
        <v>500</v>
      </c>
      <c r="F107" s="77"/>
      <c r="G107" s="77"/>
      <c r="H107" s="79">
        <v>100</v>
      </c>
      <c r="I107" s="78"/>
      <c r="J107" s="77">
        <v>600</v>
      </c>
      <c r="K107" s="79"/>
      <c r="M107" s="2" t="b">
        <f t="shared" si="27"/>
        <v>1</v>
      </c>
    </row>
    <row r="108" spans="1:13" ht="15">
      <c r="A108" s="75"/>
      <c r="B108" s="141" t="s">
        <v>56</v>
      </c>
      <c r="C108" s="77"/>
      <c r="D108" s="71">
        <f t="shared" si="30"/>
        <v>1100</v>
      </c>
      <c r="E108" s="78">
        <v>1100</v>
      </c>
      <c r="F108" s="77"/>
      <c r="G108" s="77"/>
      <c r="H108" s="79"/>
      <c r="I108" s="78"/>
      <c r="J108" s="77">
        <v>1100</v>
      </c>
      <c r="K108" s="79"/>
      <c r="M108" s="2" t="b">
        <f t="shared" si="27"/>
        <v>1</v>
      </c>
    </row>
    <row r="109" spans="1:13" ht="15">
      <c r="A109" s="81"/>
      <c r="B109" s="143" t="s">
        <v>57</v>
      </c>
      <c r="C109" s="83"/>
      <c r="D109" s="84">
        <f t="shared" si="30"/>
        <v>1850</v>
      </c>
      <c r="E109" s="85">
        <v>1850</v>
      </c>
      <c r="F109" s="83"/>
      <c r="G109" s="83"/>
      <c r="H109" s="86"/>
      <c r="I109" s="85"/>
      <c r="J109" s="83">
        <v>1850</v>
      </c>
      <c r="K109" s="86"/>
      <c r="M109" s="2" t="b">
        <f t="shared" si="27"/>
        <v>1</v>
      </c>
    </row>
    <row r="110" spans="1:13" s="2" customFormat="1" ht="15">
      <c r="A110" s="51">
        <v>8</v>
      </c>
      <c r="B110" s="142" t="s">
        <v>17</v>
      </c>
      <c r="C110" s="63">
        <f>SUM(C111)</f>
        <v>0</v>
      </c>
      <c r="D110" s="96">
        <f t="shared" si="30"/>
        <v>300</v>
      </c>
      <c r="E110" s="65">
        <f aca="true" t="shared" si="38" ref="E110:K110">SUM(E111)</f>
        <v>300</v>
      </c>
      <c r="F110" s="63">
        <f t="shared" si="38"/>
        <v>0</v>
      </c>
      <c r="G110" s="63">
        <f t="shared" si="38"/>
        <v>0</v>
      </c>
      <c r="H110" s="66">
        <f t="shared" si="38"/>
        <v>0</v>
      </c>
      <c r="I110" s="65">
        <f t="shared" si="38"/>
        <v>0</v>
      </c>
      <c r="J110" s="63">
        <f t="shared" si="38"/>
        <v>300</v>
      </c>
      <c r="K110" s="66">
        <f t="shared" si="38"/>
        <v>0</v>
      </c>
      <c r="M110" s="2" t="b">
        <f t="shared" si="27"/>
        <v>1</v>
      </c>
    </row>
    <row r="111" spans="1:13" ht="15">
      <c r="A111" s="81"/>
      <c r="B111" s="82" t="s">
        <v>52</v>
      </c>
      <c r="C111" s="83"/>
      <c r="D111" s="84">
        <f t="shared" si="30"/>
        <v>300</v>
      </c>
      <c r="E111" s="85">
        <v>300</v>
      </c>
      <c r="F111" s="83"/>
      <c r="G111" s="83"/>
      <c r="H111" s="86"/>
      <c r="I111" s="85"/>
      <c r="J111" s="83">
        <v>300</v>
      </c>
      <c r="K111" s="86"/>
      <c r="M111" s="2" t="b">
        <f t="shared" si="27"/>
        <v>1</v>
      </c>
    </row>
    <row r="112" spans="1:13" s="2" customFormat="1" ht="15">
      <c r="A112" s="51">
        <v>9</v>
      </c>
      <c r="B112" s="142" t="s">
        <v>18</v>
      </c>
      <c r="C112" s="63">
        <f>SUM(C113:C118)</f>
        <v>0</v>
      </c>
      <c r="D112" s="96">
        <f t="shared" si="30"/>
        <v>12902</v>
      </c>
      <c r="E112" s="65">
        <f aca="true" t="shared" si="39" ref="E112:K112">SUM(E113:E118)</f>
        <v>11200</v>
      </c>
      <c r="F112" s="63">
        <f t="shared" si="39"/>
        <v>852</v>
      </c>
      <c r="G112" s="63">
        <f t="shared" si="39"/>
        <v>0</v>
      </c>
      <c r="H112" s="66">
        <f t="shared" si="39"/>
        <v>850</v>
      </c>
      <c r="I112" s="65">
        <f t="shared" si="39"/>
        <v>0</v>
      </c>
      <c r="J112" s="63">
        <f t="shared" si="39"/>
        <v>11562</v>
      </c>
      <c r="K112" s="66">
        <f t="shared" si="39"/>
        <v>1340</v>
      </c>
      <c r="M112" s="2" t="b">
        <f t="shared" si="27"/>
        <v>1</v>
      </c>
    </row>
    <row r="113" spans="1:13" ht="15">
      <c r="A113" s="75"/>
      <c r="B113" s="76" t="s">
        <v>51</v>
      </c>
      <c r="C113" s="77"/>
      <c r="D113" s="71">
        <f t="shared" si="30"/>
        <v>570</v>
      </c>
      <c r="E113" s="78">
        <v>550</v>
      </c>
      <c r="F113" s="77">
        <v>20</v>
      </c>
      <c r="G113" s="77"/>
      <c r="H113" s="79"/>
      <c r="I113" s="78"/>
      <c r="J113" s="77">
        <v>500</v>
      </c>
      <c r="K113" s="79">
        <v>70</v>
      </c>
      <c r="M113" s="2" t="b">
        <f t="shared" si="27"/>
        <v>1</v>
      </c>
    </row>
    <row r="114" spans="1:13" ht="15">
      <c r="A114" s="75"/>
      <c r="B114" s="76" t="s">
        <v>52</v>
      </c>
      <c r="C114" s="77"/>
      <c r="D114" s="71">
        <f t="shared" si="30"/>
        <v>650</v>
      </c>
      <c r="E114" s="78">
        <v>650</v>
      </c>
      <c r="F114" s="77"/>
      <c r="G114" s="77"/>
      <c r="H114" s="79"/>
      <c r="I114" s="78"/>
      <c r="J114" s="77">
        <v>650</v>
      </c>
      <c r="K114" s="79"/>
      <c r="M114" s="2" t="b">
        <f t="shared" si="27"/>
        <v>1</v>
      </c>
    </row>
    <row r="115" spans="1:13" ht="15">
      <c r="A115" s="75"/>
      <c r="B115" s="76" t="s">
        <v>53</v>
      </c>
      <c r="C115" s="77"/>
      <c r="D115" s="71">
        <f t="shared" si="30"/>
        <v>750</v>
      </c>
      <c r="E115" s="78">
        <v>750</v>
      </c>
      <c r="F115" s="77"/>
      <c r="G115" s="77"/>
      <c r="H115" s="79"/>
      <c r="I115" s="78"/>
      <c r="J115" s="77">
        <v>750</v>
      </c>
      <c r="K115" s="79"/>
      <c r="M115" s="2" t="b">
        <f t="shared" si="27"/>
        <v>1</v>
      </c>
    </row>
    <row r="116" spans="1:13" ht="15">
      <c r="A116" s="75"/>
      <c r="B116" s="76" t="s">
        <v>54</v>
      </c>
      <c r="C116" s="77"/>
      <c r="D116" s="71">
        <f t="shared" si="30"/>
        <v>7360</v>
      </c>
      <c r="E116" s="78">
        <v>6510</v>
      </c>
      <c r="F116" s="77"/>
      <c r="G116" s="77"/>
      <c r="H116" s="79">
        <v>850</v>
      </c>
      <c r="I116" s="78"/>
      <c r="J116" s="77">
        <v>6090</v>
      </c>
      <c r="K116" s="79">
        <v>1270</v>
      </c>
      <c r="M116" s="2" t="b">
        <f t="shared" si="27"/>
        <v>1</v>
      </c>
    </row>
    <row r="117" spans="1:13" ht="15">
      <c r="A117" s="75"/>
      <c r="B117" s="141" t="s">
        <v>56</v>
      </c>
      <c r="C117" s="77"/>
      <c r="D117" s="71">
        <f t="shared" si="30"/>
        <v>1722</v>
      </c>
      <c r="E117" s="78">
        <v>890</v>
      </c>
      <c r="F117" s="77">
        <v>832</v>
      </c>
      <c r="G117" s="77"/>
      <c r="H117" s="79"/>
      <c r="I117" s="78"/>
      <c r="J117" s="77">
        <v>1722</v>
      </c>
      <c r="K117" s="79"/>
      <c r="M117" s="2" t="b">
        <f t="shared" si="27"/>
        <v>1</v>
      </c>
    </row>
    <row r="118" spans="1:13" ht="15">
      <c r="A118" s="81"/>
      <c r="B118" s="143" t="s">
        <v>57</v>
      </c>
      <c r="C118" s="83"/>
      <c r="D118" s="84">
        <f t="shared" si="30"/>
        <v>1850</v>
      </c>
      <c r="E118" s="85">
        <v>1850</v>
      </c>
      <c r="F118" s="83"/>
      <c r="G118" s="83"/>
      <c r="H118" s="86"/>
      <c r="I118" s="85"/>
      <c r="J118" s="83">
        <v>1850</v>
      </c>
      <c r="K118" s="86"/>
      <c r="M118" s="2" t="b">
        <f t="shared" si="27"/>
        <v>1</v>
      </c>
    </row>
    <row r="119" spans="1:13" s="2" customFormat="1" ht="15">
      <c r="A119" s="51">
        <v>10</v>
      </c>
      <c r="B119" s="142" t="s">
        <v>19</v>
      </c>
      <c r="C119" s="63">
        <f>SUM(C120:C122)</f>
        <v>0</v>
      </c>
      <c r="D119" s="96">
        <f>SUM(E119:H119)</f>
        <v>880</v>
      </c>
      <c r="E119" s="65">
        <f aca="true" t="shared" si="40" ref="E119:K119">SUM(E120:E122)</f>
        <v>680</v>
      </c>
      <c r="F119" s="63">
        <f t="shared" si="40"/>
        <v>0</v>
      </c>
      <c r="G119" s="63">
        <f t="shared" si="40"/>
        <v>0</v>
      </c>
      <c r="H119" s="66">
        <f t="shared" si="40"/>
        <v>200</v>
      </c>
      <c r="I119" s="65">
        <f t="shared" si="40"/>
        <v>0</v>
      </c>
      <c r="J119" s="63">
        <f t="shared" si="40"/>
        <v>880</v>
      </c>
      <c r="K119" s="66">
        <f t="shared" si="40"/>
        <v>0</v>
      </c>
      <c r="M119" s="2" t="b">
        <f t="shared" si="27"/>
        <v>1</v>
      </c>
    </row>
    <row r="120" spans="1:13" ht="15">
      <c r="A120" s="68"/>
      <c r="B120" s="144" t="s">
        <v>53</v>
      </c>
      <c r="C120" s="70"/>
      <c r="D120" s="102">
        <f t="shared" si="30"/>
        <v>150</v>
      </c>
      <c r="E120" s="72">
        <v>150</v>
      </c>
      <c r="F120" s="70"/>
      <c r="G120" s="70"/>
      <c r="H120" s="73"/>
      <c r="I120" s="72"/>
      <c r="J120" s="70">
        <v>150</v>
      </c>
      <c r="K120" s="73"/>
      <c r="M120" s="2" t="b">
        <f t="shared" si="27"/>
        <v>1</v>
      </c>
    </row>
    <row r="121" spans="1:13" ht="15">
      <c r="A121" s="75"/>
      <c r="B121" s="141" t="s">
        <v>54</v>
      </c>
      <c r="C121" s="77"/>
      <c r="D121" s="79">
        <f t="shared" si="30"/>
        <v>630</v>
      </c>
      <c r="E121" s="78">
        <v>430</v>
      </c>
      <c r="F121" s="77"/>
      <c r="G121" s="77"/>
      <c r="H121" s="79">
        <v>200</v>
      </c>
      <c r="I121" s="78"/>
      <c r="J121" s="77">
        <v>630</v>
      </c>
      <c r="K121" s="79"/>
      <c r="M121" s="2" t="b">
        <f t="shared" si="27"/>
        <v>1</v>
      </c>
    </row>
    <row r="122" spans="1:13" ht="15">
      <c r="A122" s="81"/>
      <c r="B122" s="143" t="s">
        <v>57</v>
      </c>
      <c r="C122" s="83"/>
      <c r="D122" s="84">
        <f t="shared" si="30"/>
        <v>100</v>
      </c>
      <c r="E122" s="85">
        <v>100</v>
      </c>
      <c r="F122" s="83"/>
      <c r="G122" s="83"/>
      <c r="H122" s="86"/>
      <c r="I122" s="85"/>
      <c r="J122" s="83">
        <v>100</v>
      </c>
      <c r="K122" s="86"/>
      <c r="M122" s="2" t="b">
        <f t="shared" si="27"/>
        <v>1</v>
      </c>
    </row>
    <row r="123" spans="1:13" s="2" customFormat="1" ht="15">
      <c r="A123" s="51">
        <v>11</v>
      </c>
      <c r="B123" s="142" t="s">
        <v>20</v>
      </c>
      <c r="C123" s="63">
        <f>SUM(C124:C126)</f>
        <v>0</v>
      </c>
      <c r="D123" s="66">
        <f>SUM(E123:H123)</f>
        <v>1100</v>
      </c>
      <c r="E123" s="67">
        <f aca="true" t="shared" si="41" ref="E123:K123">SUM(E124:E126)</f>
        <v>1100</v>
      </c>
      <c r="F123" s="63">
        <f t="shared" si="41"/>
        <v>0</v>
      </c>
      <c r="G123" s="63">
        <f t="shared" si="41"/>
        <v>0</v>
      </c>
      <c r="H123" s="96">
        <f t="shared" si="41"/>
        <v>0</v>
      </c>
      <c r="I123" s="65">
        <f t="shared" si="41"/>
        <v>0</v>
      </c>
      <c r="J123" s="63">
        <f t="shared" si="41"/>
        <v>1100</v>
      </c>
      <c r="K123" s="66">
        <f t="shared" si="41"/>
        <v>0</v>
      </c>
      <c r="M123" s="2" t="b">
        <f t="shared" si="27"/>
        <v>1</v>
      </c>
    </row>
    <row r="124" spans="1:13" ht="15">
      <c r="A124" s="68"/>
      <c r="B124" s="144" t="s">
        <v>52</v>
      </c>
      <c r="C124" s="70"/>
      <c r="D124" s="73">
        <f t="shared" si="30"/>
        <v>200</v>
      </c>
      <c r="E124" s="74">
        <v>200</v>
      </c>
      <c r="F124" s="70"/>
      <c r="G124" s="70"/>
      <c r="H124" s="73"/>
      <c r="I124" s="72"/>
      <c r="J124" s="70">
        <v>200</v>
      </c>
      <c r="K124" s="73"/>
      <c r="M124" s="2" t="b">
        <f t="shared" si="27"/>
        <v>1</v>
      </c>
    </row>
    <row r="125" spans="1:13" ht="15">
      <c r="A125" s="68"/>
      <c r="B125" s="76" t="s">
        <v>53</v>
      </c>
      <c r="C125" s="70"/>
      <c r="D125" s="73">
        <f t="shared" si="30"/>
        <v>450</v>
      </c>
      <c r="E125" s="74">
        <v>450</v>
      </c>
      <c r="F125" s="70"/>
      <c r="G125" s="70"/>
      <c r="H125" s="73"/>
      <c r="I125" s="72"/>
      <c r="J125" s="70">
        <v>450</v>
      </c>
      <c r="K125" s="73"/>
      <c r="M125" s="2" t="b">
        <f t="shared" si="27"/>
        <v>1</v>
      </c>
    </row>
    <row r="126" spans="1:13" ht="15">
      <c r="A126" s="75"/>
      <c r="B126" s="141" t="s">
        <v>56</v>
      </c>
      <c r="C126" s="77"/>
      <c r="D126" s="79">
        <f t="shared" si="30"/>
        <v>450</v>
      </c>
      <c r="E126" s="80">
        <v>450</v>
      </c>
      <c r="F126" s="77"/>
      <c r="G126" s="77"/>
      <c r="H126" s="79"/>
      <c r="I126" s="78"/>
      <c r="J126" s="77">
        <v>450</v>
      </c>
      <c r="K126" s="79"/>
      <c r="M126" s="2" t="b">
        <f t="shared" si="27"/>
        <v>1</v>
      </c>
    </row>
    <row r="127" spans="1:13" s="2" customFormat="1" ht="15">
      <c r="A127" s="51">
        <v>12</v>
      </c>
      <c r="B127" s="142" t="s">
        <v>21</v>
      </c>
      <c r="C127" s="63">
        <f>SUM(C128:C133)</f>
        <v>0</v>
      </c>
      <c r="D127" s="96">
        <f t="shared" si="30"/>
        <v>31725</v>
      </c>
      <c r="E127" s="65">
        <f aca="true" t="shared" si="42" ref="E127:K127">SUM(E128:E133)</f>
        <v>15935</v>
      </c>
      <c r="F127" s="63">
        <f t="shared" si="42"/>
        <v>15040</v>
      </c>
      <c r="G127" s="63">
        <f t="shared" si="42"/>
        <v>0</v>
      </c>
      <c r="H127" s="66">
        <f t="shared" si="42"/>
        <v>750</v>
      </c>
      <c r="I127" s="65">
        <f t="shared" si="42"/>
        <v>0</v>
      </c>
      <c r="J127" s="63">
        <f t="shared" si="42"/>
        <v>29575</v>
      </c>
      <c r="K127" s="66">
        <f t="shared" si="42"/>
        <v>2150</v>
      </c>
      <c r="M127" s="2" t="b">
        <f t="shared" si="27"/>
        <v>1</v>
      </c>
    </row>
    <row r="128" spans="1:13" ht="15">
      <c r="A128" s="75"/>
      <c r="B128" s="76" t="s">
        <v>51</v>
      </c>
      <c r="C128" s="77"/>
      <c r="D128" s="71">
        <f>SUM(E128:H128)</f>
        <v>1720</v>
      </c>
      <c r="E128" s="78">
        <v>600</v>
      </c>
      <c r="F128" s="77">
        <v>920</v>
      </c>
      <c r="G128" s="77"/>
      <c r="H128" s="79">
        <v>200</v>
      </c>
      <c r="I128" s="78"/>
      <c r="J128" s="77">
        <v>1720</v>
      </c>
      <c r="K128" s="79"/>
      <c r="M128" s="2" t="b">
        <f t="shared" si="27"/>
        <v>1</v>
      </c>
    </row>
    <row r="129" spans="1:13" ht="15">
      <c r="A129" s="75"/>
      <c r="B129" s="76" t="s">
        <v>52</v>
      </c>
      <c r="C129" s="77"/>
      <c r="D129" s="71">
        <f t="shared" si="30"/>
        <v>7850</v>
      </c>
      <c r="E129" s="78">
        <v>2550</v>
      </c>
      <c r="F129" s="77">
        <v>5300</v>
      </c>
      <c r="G129" s="77"/>
      <c r="H129" s="79"/>
      <c r="I129" s="78"/>
      <c r="J129" s="77">
        <v>7850</v>
      </c>
      <c r="K129" s="79"/>
      <c r="M129" s="2" t="b">
        <f t="shared" si="27"/>
        <v>1</v>
      </c>
    </row>
    <row r="130" spans="1:13" ht="15">
      <c r="A130" s="75"/>
      <c r="B130" s="76" t="s">
        <v>53</v>
      </c>
      <c r="C130" s="145"/>
      <c r="D130" s="71">
        <f t="shared" si="30"/>
        <v>11470</v>
      </c>
      <c r="E130" s="78">
        <v>2650</v>
      </c>
      <c r="F130" s="77">
        <v>8820</v>
      </c>
      <c r="G130" s="77"/>
      <c r="H130" s="79"/>
      <c r="I130" s="78"/>
      <c r="J130" s="77">
        <v>9320</v>
      </c>
      <c r="K130" s="79">
        <v>2150</v>
      </c>
      <c r="M130" s="2" t="b">
        <f t="shared" si="27"/>
        <v>1</v>
      </c>
    </row>
    <row r="131" spans="1:13" ht="15">
      <c r="A131" s="75"/>
      <c r="B131" s="76" t="s">
        <v>54</v>
      </c>
      <c r="C131" s="77"/>
      <c r="D131" s="71">
        <f t="shared" si="30"/>
        <v>2610</v>
      </c>
      <c r="E131" s="78">
        <v>2060</v>
      </c>
      <c r="F131" s="77"/>
      <c r="G131" s="77"/>
      <c r="H131" s="79">
        <v>550</v>
      </c>
      <c r="I131" s="78"/>
      <c r="J131" s="77">
        <v>2610</v>
      </c>
      <c r="K131" s="79"/>
      <c r="M131" s="2" t="b">
        <f t="shared" si="27"/>
        <v>1</v>
      </c>
    </row>
    <row r="132" spans="1:13" ht="15">
      <c r="A132" s="75"/>
      <c r="B132" s="141" t="s">
        <v>56</v>
      </c>
      <c r="C132" s="77"/>
      <c r="D132" s="71">
        <f t="shared" si="30"/>
        <v>380</v>
      </c>
      <c r="E132" s="78">
        <v>380</v>
      </c>
      <c r="F132" s="77"/>
      <c r="G132" s="77"/>
      <c r="H132" s="79"/>
      <c r="I132" s="78"/>
      <c r="J132" s="77">
        <v>380</v>
      </c>
      <c r="K132" s="79"/>
      <c r="M132" s="2" t="b">
        <f t="shared" si="27"/>
        <v>1</v>
      </c>
    </row>
    <row r="133" spans="1:13" ht="15">
      <c r="A133" s="81"/>
      <c r="B133" s="143" t="s">
        <v>57</v>
      </c>
      <c r="C133" s="83"/>
      <c r="D133" s="84">
        <f t="shared" si="30"/>
        <v>7695</v>
      </c>
      <c r="E133" s="85">
        <v>7695</v>
      </c>
      <c r="F133" s="83"/>
      <c r="G133" s="83"/>
      <c r="H133" s="86"/>
      <c r="I133" s="85"/>
      <c r="J133" s="83">
        <v>7695</v>
      </c>
      <c r="K133" s="86"/>
      <c r="M133" s="2" t="b">
        <f t="shared" si="27"/>
        <v>1</v>
      </c>
    </row>
    <row r="134" spans="1:13" s="2" customFormat="1" ht="15">
      <c r="A134" s="51">
        <v>13</v>
      </c>
      <c r="B134" s="142" t="s">
        <v>22</v>
      </c>
      <c r="C134" s="63">
        <f>SUM(C135:C140)</f>
        <v>0</v>
      </c>
      <c r="D134" s="96">
        <f t="shared" si="30"/>
        <v>6435</v>
      </c>
      <c r="E134" s="65">
        <f aca="true" t="shared" si="43" ref="E134:K134">SUM(E135:E140)</f>
        <v>6155</v>
      </c>
      <c r="F134" s="63">
        <f t="shared" si="43"/>
        <v>200</v>
      </c>
      <c r="G134" s="63">
        <f t="shared" si="43"/>
        <v>0</v>
      </c>
      <c r="H134" s="66">
        <f t="shared" si="43"/>
        <v>80</v>
      </c>
      <c r="I134" s="65">
        <f t="shared" si="43"/>
        <v>0</v>
      </c>
      <c r="J134" s="63">
        <f t="shared" si="43"/>
        <v>6435</v>
      </c>
      <c r="K134" s="66">
        <f t="shared" si="43"/>
        <v>0</v>
      </c>
      <c r="M134" s="2" t="b">
        <f t="shared" si="27"/>
        <v>1</v>
      </c>
    </row>
    <row r="135" spans="1:13" ht="15">
      <c r="A135" s="75"/>
      <c r="B135" s="76" t="s">
        <v>51</v>
      </c>
      <c r="C135" s="77"/>
      <c r="D135" s="71">
        <f t="shared" si="30"/>
        <v>100</v>
      </c>
      <c r="E135" s="78">
        <v>100</v>
      </c>
      <c r="F135" s="77"/>
      <c r="G135" s="77"/>
      <c r="H135" s="79"/>
      <c r="I135" s="78"/>
      <c r="J135" s="77">
        <v>100</v>
      </c>
      <c r="K135" s="79"/>
      <c r="M135" s="2" t="b">
        <f t="shared" si="27"/>
        <v>1</v>
      </c>
    </row>
    <row r="136" spans="1:13" ht="15">
      <c r="A136" s="75"/>
      <c r="B136" s="76" t="s">
        <v>52</v>
      </c>
      <c r="C136" s="77"/>
      <c r="D136" s="71">
        <f t="shared" si="30"/>
        <v>150</v>
      </c>
      <c r="E136" s="78">
        <v>150</v>
      </c>
      <c r="F136" s="77"/>
      <c r="G136" s="77"/>
      <c r="H136" s="79"/>
      <c r="I136" s="78"/>
      <c r="J136" s="77">
        <v>150</v>
      </c>
      <c r="K136" s="79"/>
      <c r="M136" s="2" t="b">
        <f t="shared" si="27"/>
        <v>1</v>
      </c>
    </row>
    <row r="137" spans="1:13" ht="15">
      <c r="A137" s="75"/>
      <c r="B137" s="76" t="s">
        <v>53</v>
      </c>
      <c r="C137" s="145"/>
      <c r="D137" s="71">
        <f t="shared" si="30"/>
        <v>1000</v>
      </c>
      <c r="E137" s="78">
        <v>800</v>
      </c>
      <c r="F137" s="77">
        <v>200</v>
      </c>
      <c r="G137" s="77"/>
      <c r="H137" s="79"/>
      <c r="I137" s="78"/>
      <c r="J137" s="77">
        <v>1000</v>
      </c>
      <c r="K137" s="79"/>
      <c r="M137" s="2" t="b">
        <f t="shared" si="27"/>
        <v>1</v>
      </c>
    </row>
    <row r="138" spans="1:13" ht="15">
      <c r="A138" s="75"/>
      <c r="B138" s="76" t="s">
        <v>54</v>
      </c>
      <c r="C138" s="77"/>
      <c r="D138" s="71">
        <f t="shared" si="30"/>
        <v>1300</v>
      </c>
      <c r="E138" s="78">
        <v>1220</v>
      </c>
      <c r="F138" s="77"/>
      <c r="G138" s="77"/>
      <c r="H138" s="79">
        <v>80</v>
      </c>
      <c r="I138" s="78"/>
      <c r="J138" s="77">
        <v>1300</v>
      </c>
      <c r="K138" s="79"/>
      <c r="M138" s="2" t="b">
        <f t="shared" si="27"/>
        <v>1</v>
      </c>
    </row>
    <row r="139" spans="1:13" ht="15">
      <c r="A139" s="75"/>
      <c r="B139" s="141" t="s">
        <v>56</v>
      </c>
      <c r="C139" s="77"/>
      <c r="D139" s="71">
        <f t="shared" si="30"/>
        <v>80</v>
      </c>
      <c r="E139" s="78">
        <v>80</v>
      </c>
      <c r="F139" s="77"/>
      <c r="G139" s="77"/>
      <c r="H139" s="79"/>
      <c r="I139" s="78"/>
      <c r="J139" s="77">
        <v>80</v>
      </c>
      <c r="K139" s="79"/>
      <c r="M139" s="2" t="b">
        <f t="shared" si="27"/>
        <v>1</v>
      </c>
    </row>
    <row r="140" spans="1:13" ht="15">
      <c r="A140" s="81"/>
      <c r="B140" s="143" t="s">
        <v>57</v>
      </c>
      <c r="C140" s="83"/>
      <c r="D140" s="84">
        <f t="shared" si="30"/>
        <v>3805</v>
      </c>
      <c r="E140" s="85">
        <v>3805</v>
      </c>
      <c r="F140" s="83"/>
      <c r="G140" s="83"/>
      <c r="H140" s="86"/>
      <c r="I140" s="85"/>
      <c r="J140" s="83">
        <v>3805</v>
      </c>
      <c r="K140" s="86"/>
      <c r="M140" s="2" t="b">
        <f t="shared" si="27"/>
        <v>1</v>
      </c>
    </row>
    <row r="141" spans="1:13" s="2" customFormat="1" ht="15">
      <c r="A141" s="51">
        <v>14</v>
      </c>
      <c r="B141" s="142" t="s">
        <v>77</v>
      </c>
      <c r="C141" s="63">
        <f>SUM(C142:C142)</f>
        <v>0</v>
      </c>
      <c r="D141" s="96">
        <f t="shared" si="30"/>
        <v>0.5</v>
      </c>
      <c r="E141" s="65">
        <f aca="true" t="shared" si="44" ref="E141:K141">SUM(E142:E142)</f>
        <v>0.5</v>
      </c>
      <c r="F141" s="63">
        <f t="shared" si="44"/>
        <v>0</v>
      </c>
      <c r="G141" s="63">
        <f t="shared" si="44"/>
        <v>0</v>
      </c>
      <c r="H141" s="66">
        <f t="shared" si="44"/>
        <v>0</v>
      </c>
      <c r="I141" s="65">
        <f t="shared" si="44"/>
        <v>0</v>
      </c>
      <c r="J141" s="63">
        <f t="shared" si="44"/>
        <v>0.5</v>
      </c>
      <c r="K141" s="66">
        <f t="shared" si="44"/>
        <v>0</v>
      </c>
      <c r="M141" s="2" t="b">
        <f aca="true" t="shared" si="45" ref="M141:M204">IF((E141+F141+G141+H141)=(I141+J141+K141),TRUE,FALSE)</f>
        <v>1</v>
      </c>
    </row>
    <row r="142" spans="1:13" ht="15">
      <c r="A142" s="75"/>
      <c r="B142" s="76" t="s">
        <v>52</v>
      </c>
      <c r="C142" s="77"/>
      <c r="D142" s="71">
        <f t="shared" si="30"/>
        <v>0.5</v>
      </c>
      <c r="E142" s="78">
        <v>0.5</v>
      </c>
      <c r="F142" s="77"/>
      <c r="G142" s="77"/>
      <c r="H142" s="79"/>
      <c r="I142" s="78"/>
      <c r="J142" s="77">
        <v>0.5</v>
      </c>
      <c r="K142" s="79"/>
      <c r="M142" s="2" t="b">
        <f t="shared" si="45"/>
        <v>1</v>
      </c>
    </row>
    <row r="143" spans="1:13" s="2" customFormat="1" ht="15">
      <c r="A143" s="51">
        <v>15</v>
      </c>
      <c r="B143" s="142" t="s">
        <v>64</v>
      </c>
      <c r="C143" s="63">
        <f>SUM(C144:C145)</f>
        <v>0</v>
      </c>
      <c r="D143" s="96">
        <f>SUM(D144:D145)</f>
        <v>25</v>
      </c>
      <c r="E143" s="65">
        <f aca="true" t="shared" si="46" ref="E143:K143">SUM(E144:E145)</f>
        <v>25</v>
      </c>
      <c r="F143" s="63">
        <f t="shared" si="46"/>
        <v>0</v>
      </c>
      <c r="G143" s="63">
        <f t="shared" si="46"/>
        <v>0</v>
      </c>
      <c r="H143" s="66">
        <f t="shared" si="46"/>
        <v>0</v>
      </c>
      <c r="I143" s="65">
        <f t="shared" si="46"/>
        <v>0</v>
      </c>
      <c r="J143" s="63">
        <f t="shared" si="46"/>
        <v>25</v>
      </c>
      <c r="K143" s="66">
        <f t="shared" si="46"/>
        <v>0</v>
      </c>
      <c r="M143" s="2" t="b">
        <f t="shared" si="45"/>
        <v>1</v>
      </c>
    </row>
    <row r="144" spans="1:13" ht="15">
      <c r="A144" s="75"/>
      <c r="B144" s="76" t="s">
        <v>54</v>
      </c>
      <c r="C144" s="77"/>
      <c r="D144" s="71">
        <f>SUM(E144:H144)</f>
        <v>23</v>
      </c>
      <c r="E144" s="78">
        <v>23</v>
      </c>
      <c r="F144" s="77"/>
      <c r="G144" s="77"/>
      <c r="H144" s="79"/>
      <c r="I144" s="78"/>
      <c r="J144" s="77">
        <v>23</v>
      </c>
      <c r="K144" s="79"/>
      <c r="M144" s="2" t="b">
        <f t="shared" si="45"/>
        <v>1</v>
      </c>
    </row>
    <row r="145" spans="1:13" ht="15">
      <c r="A145" s="68"/>
      <c r="B145" s="144" t="s">
        <v>56</v>
      </c>
      <c r="C145" s="70"/>
      <c r="D145" s="102">
        <f>SUM(E145:H145)</f>
        <v>2</v>
      </c>
      <c r="E145" s="72">
        <v>2</v>
      </c>
      <c r="F145" s="70"/>
      <c r="G145" s="70"/>
      <c r="H145" s="73"/>
      <c r="I145" s="72"/>
      <c r="J145" s="70">
        <v>2</v>
      </c>
      <c r="K145" s="73"/>
      <c r="M145" s="2" t="b">
        <f t="shared" si="45"/>
        <v>1</v>
      </c>
    </row>
    <row r="146" spans="1:13" ht="15">
      <c r="A146" s="51">
        <v>16</v>
      </c>
      <c r="B146" s="142" t="s">
        <v>23</v>
      </c>
      <c r="C146" s="63">
        <f>SUM(C147:C149)</f>
        <v>0</v>
      </c>
      <c r="D146" s="96">
        <f aca="true" t="shared" si="47" ref="D146:D153">SUM(E146:H146)</f>
        <v>282</v>
      </c>
      <c r="E146" s="65">
        <f aca="true" t="shared" si="48" ref="E146:K146">SUM(E147:E149)</f>
        <v>232</v>
      </c>
      <c r="F146" s="63">
        <f t="shared" si="48"/>
        <v>0</v>
      </c>
      <c r="G146" s="63">
        <f t="shared" si="48"/>
        <v>0</v>
      </c>
      <c r="H146" s="66">
        <f t="shared" si="48"/>
        <v>50</v>
      </c>
      <c r="I146" s="65">
        <f t="shared" si="48"/>
        <v>0</v>
      </c>
      <c r="J146" s="63">
        <f t="shared" si="48"/>
        <v>282</v>
      </c>
      <c r="K146" s="66">
        <f t="shared" si="48"/>
        <v>0</v>
      </c>
      <c r="M146" s="2" t="b">
        <f t="shared" si="45"/>
        <v>1</v>
      </c>
    </row>
    <row r="147" spans="1:13" ht="15">
      <c r="A147" s="75"/>
      <c r="B147" s="76" t="s">
        <v>51</v>
      </c>
      <c r="C147" s="77"/>
      <c r="D147" s="71">
        <f t="shared" si="47"/>
        <v>20</v>
      </c>
      <c r="E147" s="78">
        <v>20</v>
      </c>
      <c r="F147" s="77"/>
      <c r="G147" s="77"/>
      <c r="H147" s="79"/>
      <c r="I147" s="78"/>
      <c r="J147" s="77">
        <v>20</v>
      </c>
      <c r="K147" s="79"/>
      <c r="M147" s="2" t="b">
        <f t="shared" si="45"/>
        <v>1</v>
      </c>
    </row>
    <row r="148" spans="1:13" ht="15">
      <c r="A148" s="75"/>
      <c r="B148" s="76" t="s">
        <v>52</v>
      </c>
      <c r="C148" s="77"/>
      <c r="D148" s="71">
        <f t="shared" si="47"/>
        <v>10</v>
      </c>
      <c r="E148" s="78">
        <v>10</v>
      </c>
      <c r="F148" s="77"/>
      <c r="G148" s="77"/>
      <c r="H148" s="79"/>
      <c r="I148" s="78"/>
      <c r="J148" s="77">
        <v>10</v>
      </c>
      <c r="K148" s="79"/>
      <c r="M148" s="2" t="b">
        <f t="shared" si="45"/>
        <v>1</v>
      </c>
    </row>
    <row r="149" spans="1:13" ht="15">
      <c r="A149" s="75"/>
      <c r="B149" s="76" t="s">
        <v>54</v>
      </c>
      <c r="C149" s="77"/>
      <c r="D149" s="71">
        <f t="shared" si="47"/>
        <v>252</v>
      </c>
      <c r="E149" s="78">
        <v>202</v>
      </c>
      <c r="F149" s="77"/>
      <c r="G149" s="77"/>
      <c r="H149" s="79">
        <v>50</v>
      </c>
      <c r="I149" s="78"/>
      <c r="J149" s="77">
        <v>252</v>
      </c>
      <c r="K149" s="79"/>
      <c r="M149" s="2" t="b">
        <f t="shared" si="45"/>
        <v>1</v>
      </c>
    </row>
    <row r="150" spans="1:13" s="2" customFormat="1" ht="15">
      <c r="A150" s="51">
        <v>17</v>
      </c>
      <c r="B150" s="142" t="s">
        <v>63</v>
      </c>
      <c r="C150" s="63">
        <f>SUM(C151:C152)</f>
        <v>0</v>
      </c>
      <c r="D150" s="96">
        <f t="shared" si="47"/>
        <v>14.1</v>
      </c>
      <c r="E150" s="65">
        <f aca="true" t="shared" si="49" ref="E150:K150">SUM(E151:E152)</f>
        <v>14.1</v>
      </c>
      <c r="F150" s="63">
        <f t="shared" si="49"/>
        <v>0</v>
      </c>
      <c r="G150" s="63">
        <f t="shared" si="49"/>
        <v>0</v>
      </c>
      <c r="H150" s="66">
        <f t="shared" si="49"/>
        <v>0</v>
      </c>
      <c r="I150" s="65">
        <f t="shared" si="49"/>
        <v>0</v>
      </c>
      <c r="J150" s="63">
        <f t="shared" si="49"/>
        <v>14.1</v>
      </c>
      <c r="K150" s="66">
        <f t="shared" si="49"/>
        <v>0</v>
      </c>
      <c r="M150" s="2" t="b">
        <f t="shared" si="45"/>
        <v>1</v>
      </c>
    </row>
    <row r="151" spans="1:13" ht="15">
      <c r="A151" s="107"/>
      <c r="B151" s="146" t="s">
        <v>56</v>
      </c>
      <c r="C151" s="109"/>
      <c r="D151" s="110">
        <f t="shared" si="47"/>
        <v>0.1</v>
      </c>
      <c r="E151" s="111">
        <v>0.1</v>
      </c>
      <c r="F151" s="109"/>
      <c r="G151" s="109"/>
      <c r="H151" s="112"/>
      <c r="I151" s="111"/>
      <c r="J151" s="109">
        <v>0.1</v>
      </c>
      <c r="K151" s="112"/>
      <c r="M151" s="2" t="b">
        <f t="shared" si="45"/>
        <v>1</v>
      </c>
    </row>
    <row r="152" spans="1:13" ht="15">
      <c r="A152" s="107"/>
      <c r="B152" s="146" t="s">
        <v>54</v>
      </c>
      <c r="C152" s="109"/>
      <c r="D152" s="110">
        <f t="shared" si="47"/>
        <v>14</v>
      </c>
      <c r="E152" s="111">
        <v>14</v>
      </c>
      <c r="F152" s="109"/>
      <c r="G152" s="109"/>
      <c r="H152" s="112"/>
      <c r="I152" s="111"/>
      <c r="J152" s="109">
        <v>14</v>
      </c>
      <c r="K152" s="112"/>
      <c r="M152" s="2" t="b">
        <f t="shared" si="45"/>
        <v>1</v>
      </c>
    </row>
    <row r="153" spans="1:13" ht="15">
      <c r="A153" s="51">
        <v>18</v>
      </c>
      <c r="B153" s="142" t="s">
        <v>88</v>
      </c>
      <c r="C153" s="63">
        <f>C154</f>
        <v>0</v>
      </c>
      <c r="D153" s="96">
        <f t="shared" si="47"/>
        <v>0.6</v>
      </c>
      <c r="E153" s="65">
        <f aca="true" t="shared" si="50" ref="E153:K153">E154</f>
        <v>0.6</v>
      </c>
      <c r="F153" s="63">
        <f t="shared" si="50"/>
        <v>0</v>
      </c>
      <c r="G153" s="63">
        <f t="shared" si="50"/>
        <v>0</v>
      </c>
      <c r="H153" s="66">
        <f t="shared" si="50"/>
        <v>0</v>
      </c>
      <c r="I153" s="65">
        <f t="shared" si="50"/>
        <v>0</v>
      </c>
      <c r="J153" s="63">
        <f t="shared" si="50"/>
        <v>0.6</v>
      </c>
      <c r="K153" s="66">
        <f t="shared" si="50"/>
        <v>0</v>
      </c>
      <c r="M153" s="2" t="b">
        <f t="shared" si="45"/>
        <v>1</v>
      </c>
    </row>
    <row r="154" spans="1:13" ht="15">
      <c r="A154" s="81"/>
      <c r="B154" s="143" t="s">
        <v>54</v>
      </c>
      <c r="C154" s="83"/>
      <c r="D154" s="84">
        <f>SUM(E154:H154)</f>
        <v>0.6</v>
      </c>
      <c r="E154" s="85">
        <v>0.6</v>
      </c>
      <c r="F154" s="83"/>
      <c r="G154" s="83"/>
      <c r="H154" s="86"/>
      <c r="I154" s="85"/>
      <c r="J154" s="83">
        <v>0.6</v>
      </c>
      <c r="K154" s="86"/>
      <c r="M154" s="2" t="b">
        <f t="shared" si="45"/>
        <v>1</v>
      </c>
    </row>
    <row r="155" spans="1:13" ht="15">
      <c r="A155" s="51">
        <v>19</v>
      </c>
      <c r="B155" s="142" t="s">
        <v>99</v>
      </c>
      <c r="C155" s="52"/>
      <c r="D155" s="53">
        <f>SUM(E155:H155)</f>
        <v>2</v>
      </c>
      <c r="E155" s="54">
        <f>SUM(E156)</f>
        <v>2</v>
      </c>
      <c r="F155" s="52">
        <f aca="true" t="shared" si="51" ref="F155:K155">SUM(F156)</f>
        <v>0</v>
      </c>
      <c r="G155" s="52">
        <f t="shared" si="51"/>
        <v>0</v>
      </c>
      <c r="H155" s="55">
        <f t="shared" si="51"/>
        <v>0</v>
      </c>
      <c r="I155" s="54">
        <f t="shared" si="51"/>
        <v>0</v>
      </c>
      <c r="J155" s="52">
        <f t="shared" si="51"/>
        <v>2</v>
      </c>
      <c r="K155" s="56">
        <f t="shared" si="51"/>
        <v>0</v>
      </c>
      <c r="M155" s="2" t="b">
        <f t="shared" si="45"/>
        <v>1</v>
      </c>
    </row>
    <row r="156" spans="1:13" ht="15">
      <c r="A156" s="81"/>
      <c r="B156" s="143" t="s">
        <v>54</v>
      </c>
      <c r="C156" s="83"/>
      <c r="D156" s="84">
        <f>SUM(E156:H156)</f>
        <v>2</v>
      </c>
      <c r="E156" s="85">
        <v>2</v>
      </c>
      <c r="F156" s="83"/>
      <c r="G156" s="83"/>
      <c r="H156" s="86"/>
      <c r="I156" s="85"/>
      <c r="J156" s="83">
        <v>2</v>
      </c>
      <c r="K156" s="86"/>
      <c r="M156" s="2" t="b">
        <f t="shared" si="45"/>
        <v>1</v>
      </c>
    </row>
    <row r="157" spans="1:13" ht="15">
      <c r="A157" s="51">
        <v>20</v>
      </c>
      <c r="B157" s="142" t="s">
        <v>65</v>
      </c>
      <c r="C157" s="63"/>
      <c r="D157" s="96">
        <f>SUM(E157:H157)</f>
        <v>5</v>
      </c>
      <c r="E157" s="65">
        <f>SUM(E158)</f>
        <v>5</v>
      </c>
      <c r="F157" s="63">
        <f aca="true" t="shared" si="52" ref="F157:K157">SUM(F158)</f>
        <v>0</v>
      </c>
      <c r="G157" s="63">
        <f t="shared" si="52"/>
        <v>0</v>
      </c>
      <c r="H157" s="66">
        <f t="shared" si="52"/>
        <v>0</v>
      </c>
      <c r="I157" s="65">
        <f t="shared" si="52"/>
        <v>0</v>
      </c>
      <c r="J157" s="63">
        <f t="shared" si="52"/>
        <v>5</v>
      </c>
      <c r="K157" s="66">
        <f t="shared" si="52"/>
        <v>0</v>
      </c>
      <c r="M157" s="2" t="b">
        <f t="shared" si="45"/>
        <v>1</v>
      </c>
    </row>
    <row r="158" spans="1:13" ht="15">
      <c r="A158" s="100"/>
      <c r="B158" s="148" t="s">
        <v>54</v>
      </c>
      <c r="C158" s="104"/>
      <c r="D158" s="118">
        <f>SUM(E158:H158)</f>
        <v>5</v>
      </c>
      <c r="E158" s="103">
        <v>5</v>
      </c>
      <c r="F158" s="104"/>
      <c r="G158" s="104"/>
      <c r="H158" s="105"/>
      <c r="I158" s="103"/>
      <c r="J158" s="104">
        <v>5</v>
      </c>
      <c r="K158" s="105"/>
      <c r="M158" s="2" t="b">
        <f t="shared" si="45"/>
        <v>1</v>
      </c>
    </row>
    <row r="159" spans="1:13" ht="15">
      <c r="A159" s="51">
        <v>21</v>
      </c>
      <c r="B159" s="147" t="s">
        <v>24</v>
      </c>
      <c r="C159" s="63">
        <f>SUM(C160:C161)</f>
        <v>0</v>
      </c>
      <c r="D159" s="96">
        <f t="shared" si="30"/>
        <v>2</v>
      </c>
      <c r="E159" s="65">
        <f aca="true" t="shared" si="53" ref="E159:K159">SUM(E160:E161)</f>
        <v>2</v>
      </c>
      <c r="F159" s="63">
        <f t="shared" si="53"/>
        <v>0</v>
      </c>
      <c r="G159" s="63">
        <f t="shared" si="53"/>
        <v>0</v>
      </c>
      <c r="H159" s="66">
        <f t="shared" si="53"/>
        <v>0</v>
      </c>
      <c r="I159" s="65">
        <f t="shared" si="53"/>
        <v>0</v>
      </c>
      <c r="J159" s="63">
        <f t="shared" si="53"/>
        <v>1.4</v>
      </c>
      <c r="K159" s="66">
        <f t="shared" si="53"/>
        <v>0.6</v>
      </c>
      <c r="M159" s="2" t="b">
        <f t="shared" si="45"/>
        <v>1</v>
      </c>
    </row>
    <row r="160" spans="1:13" ht="15">
      <c r="A160" s="75"/>
      <c r="B160" s="76" t="s">
        <v>54</v>
      </c>
      <c r="C160" s="77"/>
      <c r="D160" s="71">
        <f t="shared" si="30"/>
        <v>1</v>
      </c>
      <c r="E160" s="78">
        <v>1</v>
      </c>
      <c r="F160" s="77"/>
      <c r="G160" s="77"/>
      <c r="H160" s="79"/>
      <c r="I160" s="78"/>
      <c r="J160" s="77">
        <v>0.4</v>
      </c>
      <c r="K160" s="79">
        <v>0.6</v>
      </c>
      <c r="M160" s="2" t="b">
        <f t="shared" si="45"/>
        <v>1</v>
      </c>
    </row>
    <row r="161" spans="1:13" ht="15">
      <c r="A161" s="81"/>
      <c r="B161" s="143" t="s">
        <v>56</v>
      </c>
      <c r="C161" s="83"/>
      <c r="D161" s="84">
        <f t="shared" si="30"/>
        <v>1</v>
      </c>
      <c r="E161" s="85">
        <v>1</v>
      </c>
      <c r="F161" s="83"/>
      <c r="G161" s="83"/>
      <c r="H161" s="86"/>
      <c r="I161" s="85"/>
      <c r="J161" s="83">
        <v>1</v>
      </c>
      <c r="K161" s="86"/>
      <c r="M161" s="2" t="b">
        <f t="shared" si="45"/>
        <v>1</v>
      </c>
    </row>
    <row r="162" spans="1:13" s="2" customFormat="1" ht="15">
      <c r="A162" s="51">
        <v>22</v>
      </c>
      <c r="B162" s="147" t="s">
        <v>25</v>
      </c>
      <c r="C162" s="63">
        <f>SUM(C163)</f>
        <v>0</v>
      </c>
      <c r="D162" s="96">
        <f t="shared" si="30"/>
        <v>0.5</v>
      </c>
      <c r="E162" s="65">
        <f aca="true" t="shared" si="54" ref="E162:K162">SUM(E163)</f>
        <v>0.5</v>
      </c>
      <c r="F162" s="63">
        <f t="shared" si="54"/>
        <v>0</v>
      </c>
      <c r="G162" s="63">
        <f t="shared" si="54"/>
        <v>0</v>
      </c>
      <c r="H162" s="66">
        <f t="shared" si="54"/>
        <v>0</v>
      </c>
      <c r="I162" s="65">
        <f t="shared" si="54"/>
        <v>0</v>
      </c>
      <c r="J162" s="63">
        <f t="shared" si="54"/>
        <v>0.5</v>
      </c>
      <c r="K162" s="66">
        <f t="shared" si="54"/>
        <v>0</v>
      </c>
      <c r="M162" s="2" t="b">
        <f t="shared" si="45"/>
        <v>1</v>
      </c>
    </row>
    <row r="163" spans="1:13" ht="15">
      <c r="A163" s="81"/>
      <c r="B163" s="82" t="s">
        <v>54</v>
      </c>
      <c r="C163" s="83"/>
      <c r="D163" s="84">
        <f>SUM(E163:H163)</f>
        <v>0.5</v>
      </c>
      <c r="E163" s="85">
        <v>0.5</v>
      </c>
      <c r="F163" s="83"/>
      <c r="G163" s="83"/>
      <c r="H163" s="86"/>
      <c r="I163" s="85"/>
      <c r="J163" s="83">
        <v>0.5</v>
      </c>
      <c r="K163" s="86"/>
      <c r="M163" s="2" t="b">
        <f t="shared" si="45"/>
        <v>1</v>
      </c>
    </row>
    <row r="164" spans="1:13" s="2" customFormat="1" ht="15">
      <c r="A164" s="51">
        <v>23</v>
      </c>
      <c r="B164" s="142" t="s">
        <v>26</v>
      </c>
      <c r="C164" s="63">
        <f>SUM(C165:C170)</f>
        <v>0</v>
      </c>
      <c r="D164" s="96">
        <f t="shared" si="30"/>
        <v>178.7</v>
      </c>
      <c r="E164" s="65">
        <f aca="true" t="shared" si="55" ref="E164:K164">SUM(E165:E170)</f>
        <v>178.7</v>
      </c>
      <c r="F164" s="63">
        <f t="shared" si="55"/>
        <v>0</v>
      </c>
      <c r="G164" s="63">
        <f t="shared" si="55"/>
        <v>0</v>
      </c>
      <c r="H164" s="66">
        <f t="shared" si="55"/>
        <v>0</v>
      </c>
      <c r="I164" s="65">
        <f t="shared" si="55"/>
        <v>0</v>
      </c>
      <c r="J164" s="63">
        <f t="shared" si="55"/>
        <v>176.7</v>
      </c>
      <c r="K164" s="66">
        <f t="shared" si="55"/>
        <v>2</v>
      </c>
      <c r="M164" s="2" t="b">
        <f t="shared" si="45"/>
        <v>1</v>
      </c>
    </row>
    <row r="165" spans="1:13" ht="15">
      <c r="A165" s="75"/>
      <c r="B165" s="76" t="s">
        <v>51</v>
      </c>
      <c r="C165" s="77"/>
      <c r="D165" s="71">
        <f t="shared" si="30"/>
        <v>2</v>
      </c>
      <c r="E165" s="78">
        <v>2</v>
      </c>
      <c r="F165" s="77"/>
      <c r="G165" s="77"/>
      <c r="H165" s="79"/>
      <c r="I165" s="78"/>
      <c r="J165" s="77">
        <v>2</v>
      </c>
      <c r="K165" s="79"/>
      <c r="M165" s="2" t="b">
        <f t="shared" si="45"/>
        <v>1</v>
      </c>
    </row>
    <row r="166" spans="1:13" ht="15">
      <c r="A166" s="75"/>
      <c r="B166" s="76" t="s">
        <v>53</v>
      </c>
      <c r="C166" s="77"/>
      <c r="D166" s="71">
        <f t="shared" si="30"/>
        <v>63</v>
      </c>
      <c r="E166" s="78">
        <v>63</v>
      </c>
      <c r="F166" s="77"/>
      <c r="G166" s="77"/>
      <c r="H166" s="79"/>
      <c r="I166" s="78"/>
      <c r="J166" s="77">
        <v>63</v>
      </c>
      <c r="K166" s="79"/>
      <c r="M166" s="2" t="b">
        <f t="shared" si="45"/>
        <v>1</v>
      </c>
    </row>
    <row r="167" spans="1:13" ht="15">
      <c r="A167" s="75"/>
      <c r="B167" s="76" t="s">
        <v>52</v>
      </c>
      <c r="C167" s="77"/>
      <c r="D167" s="71">
        <f t="shared" si="30"/>
        <v>51</v>
      </c>
      <c r="E167" s="78">
        <v>51</v>
      </c>
      <c r="F167" s="77"/>
      <c r="G167" s="77"/>
      <c r="H167" s="79"/>
      <c r="I167" s="78"/>
      <c r="J167" s="77">
        <v>51</v>
      </c>
      <c r="K167" s="79"/>
      <c r="M167" s="2" t="b">
        <f t="shared" si="45"/>
        <v>1</v>
      </c>
    </row>
    <row r="168" spans="1:13" ht="15">
      <c r="A168" s="75"/>
      <c r="B168" s="76" t="s">
        <v>54</v>
      </c>
      <c r="C168" s="77"/>
      <c r="D168" s="71">
        <f t="shared" si="30"/>
        <v>5.1</v>
      </c>
      <c r="E168" s="78">
        <v>5.1</v>
      </c>
      <c r="F168" s="77"/>
      <c r="G168" s="77"/>
      <c r="H168" s="79"/>
      <c r="I168" s="78"/>
      <c r="J168" s="77">
        <v>3.1</v>
      </c>
      <c r="K168" s="79">
        <v>2</v>
      </c>
      <c r="M168" s="2" t="b">
        <f t="shared" si="45"/>
        <v>1</v>
      </c>
    </row>
    <row r="169" spans="1:13" ht="15">
      <c r="A169" s="75"/>
      <c r="B169" s="141" t="s">
        <v>56</v>
      </c>
      <c r="C169" s="77"/>
      <c r="D169" s="71">
        <f t="shared" si="30"/>
        <v>11.1</v>
      </c>
      <c r="E169" s="78">
        <v>11.1</v>
      </c>
      <c r="F169" s="77"/>
      <c r="G169" s="77"/>
      <c r="H169" s="79"/>
      <c r="I169" s="78"/>
      <c r="J169" s="77">
        <v>11.1</v>
      </c>
      <c r="K169" s="79"/>
      <c r="M169" s="2" t="b">
        <f t="shared" si="45"/>
        <v>1</v>
      </c>
    </row>
    <row r="170" spans="1:13" ht="15">
      <c r="A170" s="81"/>
      <c r="B170" s="143" t="s">
        <v>57</v>
      </c>
      <c r="C170" s="83"/>
      <c r="D170" s="84">
        <f t="shared" si="30"/>
        <v>46.5</v>
      </c>
      <c r="E170" s="85">
        <v>46.5</v>
      </c>
      <c r="F170" s="83"/>
      <c r="G170" s="83"/>
      <c r="H170" s="86"/>
      <c r="I170" s="85"/>
      <c r="J170" s="83">
        <v>46.5</v>
      </c>
      <c r="K170" s="86"/>
      <c r="M170" s="2" t="b">
        <f t="shared" si="45"/>
        <v>1</v>
      </c>
    </row>
    <row r="171" spans="1:13" s="2" customFormat="1" ht="15">
      <c r="A171" s="51">
        <v>24</v>
      </c>
      <c r="B171" s="142" t="s">
        <v>66</v>
      </c>
      <c r="C171" s="63">
        <f>SUM(C172:C172)</f>
        <v>0</v>
      </c>
      <c r="D171" s="96">
        <f t="shared" si="30"/>
        <v>11</v>
      </c>
      <c r="E171" s="65">
        <f>SUM(E172:E174)</f>
        <v>11</v>
      </c>
      <c r="F171" s="63">
        <f aca="true" t="shared" si="56" ref="F171:K171">SUM(F172:F174)</f>
        <v>0</v>
      </c>
      <c r="G171" s="63">
        <f t="shared" si="56"/>
        <v>0</v>
      </c>
      <c r="H171" s="66">
        <f t="shared" si="56"/>
        <v>0</v>
      </c>
      <c r="I171" s="65">
        <f t="shared" si="56"/>
        <v>0</v>
      </c>
      <c r="J171" s="63">
        <f t="shared" si="56"/>
        <v>11</v>
      </c>
      <c r="K171" s="66">
        <f t="shared" si="56"/>
        <v>0</v>
      </c>
      <c r="M171" s="2" t="b">
        <f t="shared" si="45"/>
        <v>1</v>
      </c>
    </row>
    <row r="172" spans="1:13" ht="15">
      <c r="A172" s="75"/>
      <c r="B172" s="141" t="s">
        <v>52</v>
      </c>
      <c r="C172" s="77"/>
      <c r="D172" s="71">
        <f>SUM(E172:H172)</f>
        <v>2</v>
      </c>
      <c r="E172" s="78">
        <v>2</v>
      </c>
      <c r="F172" s="77"/>
      <c r="G172" s="77"/>
      <c r="H172" s="79"/>
      <c r="I172" s="78"/>
      <c r="J172" s="77">
        <v>2</v>
      </c>
      <c r="K172" s="79"/>
      <c r="M172" s="2" t="b">
        <f t="shared" si="45"/>
        <v>1</v>
      </c>
    </row>
    <row r="173" spans="1:13" ht="15">
      <c r="A173" s="107"/>
      <c r="B173" s="146" t="s">
        <v>54</v>
      </c>
      <c r="C173" s="109"/>
      <c r="D173" s="71">
        <f>SUM(E173:H173)</f>
        <v>8</v>
      </c>
      <c r="E173" s="111">
        <v>8</v>
      </c>
      <c r="F173" s="109"/>
      <c r="G173" s="109"/>
      <c r="H173" s="112"/>
      <c r="I173" s="111"/>
      <c r="J173" s="109">
        <v>8</v>
      </c>
      <c r="K173" s="112"/>
      <c r="M173" s="2" t="b">
        <f t="shared" si="45"/>
        <v>1</v>
      </c>
    </row>
    <row r="174" spans="1:13" ht="15">
      <c r="A174" s="107"/>
      <c r="B174" s="146" t="s">
        <v>57</v>
      </c>
      <c r="C174" s="109"/>
      <c r="D174" s="110">
        <f t="shared" si="30"/>
        <v>1</v>
      </c>
      <c r="E174" s="111">
        <v>1</v>
      </c>
      <c r="F174" s="109"/>
      <c r="G174" s="109"/>
      <c r="H174" s="112"/>
      <c r="I174" s="111"/>
      <c r="J174" s="109">
        <v>1</v>
      </c>
      <c r="K174" s="112"/>
      <c r="M174" s="2" t="b">
        <f t="shared" si="45"/>
        <v>1</v>
      </c>
    </row>
    <row r="175" spans="1:13" ht="15">
      <c r="A175" s="51">
        <v>25</v>
      </c>
      <c r="B175" s="142" t="s">
        <v>98</v>
      </c>
      <c r="C175" s="52"/>
      <c r="D175" s="53">
        <f t="shared" si="30"/>
        <v>5</v>
      </c>
      <c r="E175" s="54">
        <f>SUM(E176)</f>
        <v>5</v>
      </c>
      <c r="F175" s="52">
        <f aca="true" t="shared" si="57" ref="F175:K175">SUM(F176)</f>
        <v>0</v>
      </c>
      <c r="G175" s="52">
        <f t="shared" si="57"/>
        <v>0</v>
      </c>
      <c r="H175" s="55">
        <f t="shared" si="57"/>
        <v>0</v>
      </c>
      <c r="I175" s="54">
        <f t="shared" si="57"/>
        <v>0</v>
      </c>
      <c r="J175" s="52">
        <f t="shared" si="57"/>
        <v>5</v>
      </c>
      <c r="K175" s="55">
        <f t="shared" si="57"/>
        <v>0</v>
      </c>
      <c r="M175" s="2" t="b">
        <f t="shared" si="45"/>
        <v>1</v>
      </c>
    </row>
    <row r="176" spans="1:13" ht="15">
      <c r="A176" s="81"/>
      <c r="B176" s="143" t="s">
        <v>54</v>
      </c>
      <c r="C176" s="83"/>
      <c r="D176" s="84">
        <f t="shared" si="30"/>
        <v>5</v>
      </c>
      <c r="E176" s="85">
        <v>5</v>
      </c>
      <c r="F176" s="83"/>
      <c r="G176" s="83"/>
      <c r="H176" s="86"/>
      <c r="I176" s="85"/>
      <c r="J176" s="83">
        <v>5</v>
      </c>
      <c r="K176" s="86"/>
      <c r="M176" s="2" t="b">
        <f t="shared" si="45"/>
        <v>1</v>
      </c>
    </row>
    <row r="177" spans="1:13" s="2" customFormat="1" ht="15">
      <c r="A177" s="51">
        <v>26</v>
      </c>
      <c r="B177" s="142" t="s">
        <v>27</v>
      </c>
      <c r="C177" s="63">
        <f>SUM(C178:C180)</f>
        <v>0</v>
      </c>
      <c r="D177" s="96">
        <f>SUM(E177:H177)</f>
        <v>1330</v>
      </c>
      <c r="E177" s="65">
        <f>SUM(E178:E180)</f>
        <v>1330</v>
      </c>
      <c r="F177" s="63">
        <f aca="true" t="shared" si="58" ref="F177:K177">SUM(F178:F180)</f>
        <v>0</v>
      </c>
      <c r="G177" s="63">
        <f t="shared" si="58"/>
        <v>0</v>
      </c>
      <c r="H177" s="66">
        <f t="shared" si="58"/>
        <v>0</v>
      </c>
      <c r="I177" s="65">
        <f t="shared" si="58"/>
        <v>0</v>
      </c>
      <c r="J177" s="63">
        <f t="shared" si="58"/>
        <v>330</v>
      </c>
      <c r="K177" s="66">
        <f t="shared" si="58"/>
        <v>1000</v>
      </c>
      <c r="M177" s="2" t="b">
        <f t="shared" si="45"/>
        <v>1</v>
      </c>
    </row>
    <row r="178" spans="1:13" ht="15">
      <c r="A178" s="68"/>
      <c r="B178" s="144" t="s">
        <v>52</v>
      </c>
      <c r="C178" s="70"/>
      <c r="D178" s="102">
        <f t="shared" si="30"/>
        <v>30</v>
      </c>
      <c r="E178" s="72">
        <v>30</v>
      </c>
      <c r="F178" s="70"/>
      <c r="G178" s="70"/>
      <c r="H178" s="73"/>
      <c r="I178" s="72"/>
      <c r="J178" s="70">
        <v>30</v>
      </c>
      <c r="K178" s="73"/>
      <c r="M178" s="2" t="b">
        <f t="shared" si="45"/>
        <v>1</v>
      </c>
    </row>
    <row r="179" spans="1:13" ht="15">
      <c r="A179" s="75"/>
      <c r="B179" s="76" t="s">
        <v>53</v>
      </c>
      <c r="C179" s="77"/>
      <c r="D179" s="71">
        <f t="shared" si="30"/>
        <v>300</v>
      </c>
      <c r="E179" s="78">
        <v>300</v>
      </c>
      <c r="F179" s="77"/>
      <c r="G179" s="77"/>
      <c r="H179" s="79"/>
      <c r="I179" s="78"/>
      <c r="J179" s="77">
        <v>300</v>
      </c>
      <c r="K179" s="79"/>
      <c r="M179" s="2" t="b">
        <f t="shared" si="45"/>
        <v>1</v>
      </c>
    </row>
    <row r="180" spans="1:13" ht="15">
      <c r="A180" s="81"/>
      <c r="B180" s="143" t="s">
        <v>56</v>
      </c>
      <c r="C180" s="83"/>
      <c r="D180" s="84">
        <f>SUM(E180:H180)</f>
        <v>1000</v>
      </c>
      <c r="E180" s="85">
        <v>1000</v>
      </c>
      <c r="F180" s="83"/>
      <c r="G180" s="83"/>
      <c r="H180" s="86"/>
      <c r="I180" s="85"/>
      <c r="J180" s="83"/>
      <c r="K180" s="86">
        <v>1000</v>
      </c>
      <c r="M180" s="2" t="b">
        <f t="shared" si="45"/>
        <v>1</v>
      </c>
    </row>
    <row r="181" spans="1:13" s="2" customFormat="1" ht="15">
      <c r="A181" s="51">
        <v>27</v>
      </c>
      <c r="B181" s="142" t="s">
        <v>67</v>
      </c>
      <c r="C181" s="63">
        <f>SUM(C182:C183)</f>
        <v>0</v>
      </c>
      <c r="D181" s="96">
        <f t="shared" si="30"/>
        <v>1.44</v>
      </c>
      <c r="E181" s="65">
        <f aca="true" t="shared" si="59" ref="E181:K181">SUM(E182:E183)</f>
        <v>1.44</v>
      </c>
      <c r="F181" s="63">
        <f t="shared" si="59"/>
        <v>0</v>
      </c>
      <c r="G181" s="63">
        <f t="shared" si="59"/>
        <v>0</v>
      </c>
      <c r="H181" s="66">
        <f t="shared" si="59"/>
        <v>0</v>
      </c>
      <c r="I181" s="65">
        <f t="shared" si="59"/>
        <v>0</v>
      </c>
      <c r="J181" s="63">
        <f t="shared" si="59"/>
        <v>1.44</v>
      </c>
      <c r="K181" s="66">
        <f t="shared" si="59"/>
        <v>0</v>
      </c>
      <c r="M181" s="2" t="b">
        <f t="shared" si="45"/>
        <v>1</v>
      </c>
    </row>
    <row r="182" spans="1:13" ht="15">
      <c r="A182" s="75"/>
      <c r="B182" s="76" t="s">
        <v>54</v>
      </c>
      <c r="C182" s="77"/>
      <c r="D182" s="71">
        <f t="shared" si="30"/>
        <v>1.2</v>
      </c>
      <c r="E182" s="78">
        <v>1.2</v>
      </c>
      <c r="F182" s="77"/>
      <c r="G182" s="77"/>
      <c r="H182" s="79"/>
      <c r="I182" s="78"/>
      <c r="J182" s="77">
        <v>1.2</v>
      </c>
      <c r="K182" s="79"/>
      <c r="M182" s="2" t="b">
        <f t="shared" si="45"/>
        <v>1</v>
      </c>
    </row>
    <row r="183" spans="1:13" ht="15">
      <c r="A183" s="81"/>
      <c r="B183" s="143" t="s">
        <v>56</v>
      </c>
      <c r="C183" s="83"/>
      <c r="D183" s="84">
        <f t="shared" si="30"/>
        <v>0.24</v>
      </c>
      <c r="E183" s="85">
        <v>0.24</v>
      </c>
      <c r="F183" s="83"/>
      <c r="G183" s="83"/>
      <c r="H183" s="86"/>
      <c r="I183" s="85"/>
      <c r="J183" s="83">
        <v>0.24</v>
      </c>
      <c r="K183" s="86"/>
      <c r="M183" s="2" t="b">
        <f t="shared" si="45"/>
        <v>1</v>
      </c>
    </row>
    <row r="184" spans="1:13" s="2" customFormat="1" ht="15">
      <c r="A184" s="51">
        <v>28</v>
      </c>
      <c r="B184" s="142" t="s">
        <v>68</v>
      </c>
      <c r="C184" s="63">
        <f>SUM(C185)</f>
        <v>4</v>
      </c>
      <c r="D184" s="96">
        <f>SUM(E184:H184)</f>
        <v>3</v>
      </c>
      <c r="E184" s="65">
        <f aca="true" t="shared" si="60" ref="E184:K184">SUM(E185)</f>
        <v>3</v>
      </c>
      <c r="F184" s="63">
        <f t="shared" si="60"/>
        <v>0</v>
      </c>
      <c r="G184" s="63">
        <f t="shared" si="60"/>
        <v>0</v>
      </c>
      <c r="H184" s="66">
        <f t="shared" si="60"/>
        <v>0</v>
      </c>
      <c r="I184" s="65">
        <f t="shared" si="60"/>
        <v>0</v>
      </c>
      <c r="J184" s="63">
        <f t="shared" si="60"/>
        <v>3</v>
      </c>
      <c r="K184" s="66">
        <f t="shared" si="60"/>
        <v>0</v>
      </c>
      <c r="M184" s="2" t="b">
        <f t="shared" si="45"/>
        <v>1</v>
      </c>
    </row>
    <row r="185" spans="1:13" ht="15">
      <c r="A185" s="81"/>
      <c r="B185" s="143" t="s">
        <v>56</v>
      </c>
      <c r="C185" s="83">
        <v>4</v>
      </c>
      <c r="D185" s="84">
        <f t="shared" si="30"/>
        <v>3</v>
      </c>
      <c r="E185" s="85">
        <v>3</v>
      </c>
      <c r="F185" s="83"/>
      <c r="G185" s="83"/>
      <c r="H185" s="86"/>
      <c r="I185" s="85"/>
      <c r="J185" s="83">
        <v>3</v>
      </c>
      <c r="K185" s="86"/>
      <c r="M185" s="2" t="b">
        <f t="shared" si="45"/>
        <v>1</v>
      </c>
    </row>
    <row r="186" spans="1:13" ht="15">
      <c r="A186" s="51">
        <v>29</v>
      </c>
      <c r="B186" s="142" t="s">
        <v>93</v>
      </c>
      <c r="C186" s="63">
        <f>SUM(C187:C191)</f>
        <v>0</v>
      </c>
      <c r="D186" s="96">
        <f>SUM(D187)</f>
        <v>0.2</v>
      </c>
      <c r="E186" s="65">
        <f aca="true" t="shared" si="61" ref="E186:K186">SUM(E187)</f>
        <v>0.2</v>
      </c>
      <c r="F186" s="63">
        <f t="shared" si="61"/>
        <v>0</v>
      </c>
      <c r="G186" s="63">
        <f t="shared" si="61"/>
        <v>0</v>
      </c>
      <c r="H186" s="66">
        <f t="shared" si="61"/>
        <v>0</v>
      </c>
      <c r="I186" s="65">
        <f t="shared" si="61"/>
        <v>0</v>
      </c>
      <c r="J186" s="63">
        <f t="shared" si="61"/>
        <v>0.2</v>
      </c>
      <c r="K186" s="66">
        <f t="shared" si="61"/>
        <v>0</v>
      </c>
      <c r="M186" s="2" t="b">
        <f t="shared" si="45"/>
        <v>1</v>
      </c>
    </row>
    <row r="187" spans="1:13" ht="15">
      <c r="A187" s="107"/>
      <c r="B187" s="146" t="s">
        <v>56</v>
      </c>
      <c r="C187" s="109"/>
      <c r="D187" s="110">
        <f>SUM(E187:H187)</f>
        <v>0.2</v>
      </c>
      <c r="E187" s="111">
        <v>0.2</v>
      </c>
      <c r="F187" s="109"/>
      <c r="G187" s="109"/>
      <c r="H187" s="112"/>
      <c r="I187" s="111"/>
      <c r="J187" s="109">
        <v>0.2</v>
      </c>
      <c r="K187" s="112"/>
      <c r="M187" s="2" t="b">
        <f t="shared" si="45"/>
        <v>1</v>
      </c>
    </row>
    <row r="188" spans="1:13" ht="15">
      <c r="A188" s="51">
        <v>30</v>
      </c>
      <c r="B188" s="142" t="s">
        <v>89</v>
      </c>
      <c r="C188" s="63">
        <f>SUM(C190:C191)</f>
        <v>0</v>
      </c>
      <c r="D188" s="96">
        <f t="shared" si="30"/>
        <v>6.1</v>
      </c>
      <c r="E188" s="65">
        <f aca="true" t="shared" si="62" ref="E188:K188">SUM(E189:E191)</f>
        <v>6.1</v>
      </c>
      <c r="F188" s="63">
        <f t="shared" si="62"/>
        <v>0</v>
      </c>
      <c r="G188" s="63">
        <f t="shared" si="62"/>
        <v>0</v>
      </c>
      <c r="H188" s="66">
        <f t="shared" si="62"/>
        <v>0</v>
      </c>
      <c r="I188" s="65">
        <f t="shared" si="62"/>
        <v>0</v>
      </c>
      <c r="J188" s="63">
        <f t="shared" si="62"/>
        <v>6.1</v>
      </c>
      <c r="K188" s="66">
        <f t="shared" si="62"/>
        <v>0</v>
      </c>
      <c r="M188" s="2" t="b">
        <f t="shared" si="45"/>
        <v>1</v>
      </c>
    </row>
    <row r="189" spans="1:13" ht="15">
      <c r="A189" s="75"/>
      <c r="B189" s="141" t="s">
        <v>51</v>
      </c>
      <c r="C189" s="77"/>
      <c r="D189" s="71">
        <f t="shared" si="30"/>
        <v>0.2</v>
      </c>
      <c r="E189" s="78">
        <v>0.2</v>
      </c>
      <c r="F189" s="77"/>
      <c r="G189" s="77"/>
      <c r="H189" s="79"/>
      <c r="I189" s="78"/>
      <c r="J189" s="77">
        <v>0.2</v>
      </c>
      <c r="K189" s="79"/>
      <c r="M189" s="2" t="b">
        <f t="shared" si="45"/>
        <v>1</v>
      </c>
    </row>
    <row r="190" spans="1:13" ht="15">
      <c r="A190" s="100"/>
      <c r="B190" s="148" t="s">
        <v>56</v>
      </c>
      <c r="C190" s="104"/>
      <c r="D190" s="118">
        <f t="shared" si="30"/>
        <v>0.7</v>
      </c>
      <c r="E190" s="103">
        <v>0.7</v>
      </c>
      <c r="F190" s="104"/>
      <c r="G190" s="104"/>
      <c r="H190" s="105"/>
      <c r="I190" s="103"/>
      <c r="J190" s="104">
        <v>0.7</v>
      </c>
      <c r="K190" s="105"/>
      <c r="M190" s="2" t="b">
        <f t="shared" si="45"/>
        <v>1</v>
      </c>
    </row>
    <row r="191" spans="1:13" ht="15">
      <c r="A191" s="75"/>
      <c r="B191" s="141" t="s">
        <v>54</v>
      </c>
      <c r="C191" s="77"/>
      <c r="D191" s="71">
        <f>SUM(E191:H191)</f>
        <v>5.2</v>
      </c>
      <c r="E191" s="78">
        <v>5.2</v>
      </c>
      <c r="F191" s="77"/>
      <c r="G191" s="77"/>
      <c r="H191" s="79"/>
      <c r="I191" s="78"/>
      <c r="J191" s="77">
        <v>5.2</v>
      </c>
      <c r="K191" s="79"/>
      <c r="M191" s="2" t="b">
        <f t="shared" si="45"/>
        <v>1</v>
      </c>
    </row>
    <row r="192" spans="1:13" s="2" customFormat="1" ht="15">
      <c r="A192" s="51">
        <v>31</v>
      </c>
      <c r="B192" s="142" t="s">
        <v>86</v>
      </c>
      <c r="C192" s="63">
        <f aca="true" t="shared" si="63" ref="C192:K192">SUM(C193:C194)</f>
        <v>0</v>
      </c>
      <c r="D192" s="96">
        <f t="shared" si="63"/>
        <v>9</v>
      </c>
      <c r="E192" s="65">
        <f t="shared" si="63"/>
        <v>9</v>
      </c>
      <c r="F192" s="63">
        <f t="shared" si="63"/>
        <v>0</v>
      </c>
      <c r="G192" s="63">
        <f t="shared" si="63"/>
        <v>0</v>
      </c>
      <c r="H192" s="66">
        <f t="shared" si="63"/>
        <v>0</v>
      </c>
      <c r="I192" s="65">
        <f t="shared" si="63"/>
        <v>0</v>
      </c>
      <c r="J192" s="63">
        <f t="shared" si="63"/>
        <v>9</v>
      </c>
      <c r="K192" s="66">
        <f t="shared" si="63"/>
        <v>0</v>
      </c>
      <c r="M192" s="2" t="b">
        <f t="shared" si="45"/>
        <v>1</v>
      </c>
    </row>
    <row r="193" spans="1:13" ht="15">
      <c r="A193" s="100"/>
      <c r="B193" s="148" t="s">
        <v>54</v>
      </c>
      <c r="C193" s="104"/>
      <c r="D193" s="118">
        <f>SUM(E193:H193)</f>
        <v>6</v>
      </c>
      <c r="E193" s="103">
        <v>6</v>
      </c>
      <c r="F193" s="104"/>
      <c r="G193" s="104"/>
      <c r="H193" s="105"/>
      <c r="I193" s="103"/>
      <c r="J193" s="104">
        <v>6</v>
      </c>
      <c r="K193" s="105"/>
      <c r="M193" s="2" t="b">
        <f t="shared" si="45"/>
        <v>1</v>
      </c>
    </row>
    <row r="194" spans="1:13" ht="15">
      <c r="A194" s="81"/>
      <c r="B194" s="143" t="s">
        <v>56</v>
      </c>
      <c r="C194" s="83"/>
      <c r="D194" s="84">
        <f t="shared" si="30"/>
        <v>3</v>
      </c>
      <c r="E194" s="85">
        <v>3</v>
      </c>
      <c r="F194" s="83"/>
      <c r="G194" s="83"/>
      <c r="H194" s="86"/>
      <c r="I194" s="85"/>
      <c r="J194" s="83">
        <v>3</v>
      </c>
      <c r="K194" s="86"/>
      <c r="M194" s="2" t="b">
        <f t="shared" si="45"/>
        <v>1</v>
      </c>
    </row>
    <row r="195" spans="1:13" s="2" customFormat="1" ht="15">
      <c r="A195" s="51">
        <v>32</v>
      </c>
      <c r="B195" s="142" t="s">
        <v>28</v>
      </c>
      <c r="C195" s="63">
        <f>SUM(C196:C197)</f>
        <v>0</v>
      </c>
      <c r="D195" s="96">
        <f t="shared" si="30"/>
        <v>13</v>
      </c>
      <c r="E195" s="65">
        <f aca="true" t="shared" si="64" ref="E195:K195">SUM(E196:E197)</f>
        <v>13</v>
      </c>
      <c r="F195" s="63">
        <f t="shared" si="64"/>
        <v>0</v>
      </c>
      <c r="G195" s="63">
        <f t="shared" si="64"/>
        <v>0</v>
      </c>
      <c r="H195" s="66">
        <f t="shared" si="64"/>
        <v>0</v>
      </c>
      <c r="I195" s="65">
        <f t="shared" si="64"/>
        <v>0</v>
      </c>
      <c r="J195" s="63">
        <f t="shared" si="64"/>
        <v>10</v>
      </c>
      <c r="K195" s="66">
        <f t="shared" si="64"/>
        <v>3</v>
      </c>
      <c r="M195" s="2" t="b">
        <f t="shared" si="45"/>
        <v>1</v>
      </c>
    </row>
    <row r="196" spans="1:13" ht="15">
      <c r="A196" s="75"/>
      <c r="B196" s="76" t="s">
        <v>51</v>
      </c>
      <c r="C196" s="77"/>
      <c r="D196" s="71">
        <f t="shared" si="30"/>
        <v>6</v>
      </c>
      <c r="E196" s="78">
        <v>6</v>
      </c>
      <c r="F196" s="77"/>
      <c r="G196" s="77"/>
      <c r="H196" s="79"/>
      <c r="I196" s="78"/>
      <c r="J196" s="77">
        <v>6</v>
      </c>
      <c r="K196" s="79"/>
      <c r="M196" s="2" t="b">
        <f t="shared" si="45"/>
        <v>1</v>
      </c>
    </row>
    <row r="197" spans="1:13" ht="15">
      <c r="A197" s="75"/>
      <c r="B197" s="76" t="s">
        <v>54</v>
      </c>
      <c r="C197" s="77"/>
      <c r="D197" s="71">
        <f t="shared" si="30"/>
        <v>7</v>
      </c>
      <c r="E197" s="78">
        <v>7</v>
      </c>
      <c r="F197" s="77"/>
      <c r="G197" s="77"/>
      <c r="H197" s="79"/>
      <c r="I197" s="78"/>
      <c r="J197" s="77">
        <v>4</v>
      </c>
      <c r="K197" s="79">
        <v>3</v>
      </c>
      <c r="M197" s="2" t="b">
        <f t="shared" si="45"/>
        <v>1</v>
      </c>
    </row>
    <row r="198" spans="1:13" s="2" customFormat="1" ht="15">
      <c r="A198" s="51">
        <v>33</v>
      </c>
      <c r="B198" s="142" t="s">
        <v>29</v>
      </c>
      <c r="C198" s="63">
        <f>SUM(C199:C203)</f>
        <v>0</v>
      </c>
      <c r="D198" s="96">
        <f t="shared" si="30"/>
        <v>187.1</v>
      </c>
      <c r="E198" s="65">
        <f aca="true" t="shared" si="65" ref="E198:K198">SUM(E199:E203)</f>
        <v>187.1</v>
      </c>
      <c r="F198" s="63">
        <f t="shared" si="65"/>
        <v>0</v>
      </c>
      <c r="G198" s="63">
        <f t="shared" si="65"/>
        <v>0</v>
      </c>
      <c r="H198" s="66">
        <f t="shared" si="65"/>
        <v>0</v>
      </c>
      <c r="I198" s="65">
        <f t="shared" si="65"/>
        <v>0</v>
      </c>
      <c r="J198" s="63">
        <f t="shared" si="65"/>
        <v>186.1</v>
      </c>
      <c r="K198" s="66">
        <f t="shared" si="65"/>
        <v>1</v>
      </c>
      <c r="M198" s="2" t="b">
        <f t="shared" si="45"/>
        <v>1</v>
      </c>
    </row>
    <row r="199" spans="1:13" ht="15">
      <c r="A199" s="75"/>
      <c r="B199" s="76" t="s">
        <v>51</v>
      </c>
      <c r="C199" s="77"/>
      <c r="D199" s="71">
        <f t="shared" si="30"/>
        <v>9</v>
      </c>
      <c r="E199" s="78">
        <v>9</v>
      </c>
      <c r="F199" s="77"/>
      <c r="G199" s="77"/>
      <c r="H199" s="79"/>
      <c r="I199" s="78"/>
      <c r="J199" s="77">
        <v>9</v>
      </c>
      <c r="K199" s="79"/>
      <c r="M199" s="2" t="b">
        <f t="shared" si="45"/>
        <v>1</v>
      </c>
    </row>
    <row r="200" spans="1:13" ht="15">
      <c r="A200" s="75"/>
      <c r="B200" s="76" t="s">
        <v>52</v>
      </c>
      <c r="C200" s="77"/>
      <c r="D200" s="71">
        <f t="shared" si="30"/>
        <v>3</v>
      </c>
      <c r="E200" s="78">
        <v>3</v>
      </c>
      <c r="F200" s="77"/>
      <c r="G200" s="77"/>
      <c r="H200" s="79"/>
      <c r="I200" s="78"/>
      <c r="J200" s="77">
        <v>3</v>
      </c>
      <c r="K200" s="79"/>
      <c r="M200" s="2" t="b">
        <f t="shared" si="45"/>
        <v>1</v>
      </c>
    </row>
    <row r="201" spans="1:13" ht="15">
      <c r="A201" s="75"/>
      <c r="B201" s="76" t="s">
        <v>53</v>
      </c>
      <c r="C201" s="77"/>
      <c r="D201" s="71">
        <f t="shared" si="30"/>
        <v>16</v>
      </c>
      <c r="E201" s="78">
        <v>16</v>
      </c>
      <c r="F201" s="77"/>
      <c r="G201" s="77"/>
      <c r="H201" s="79"/>
      <c r="I201" s="78"/>
      <c r="J201" s="77">
        <v>15</v>
      </c>
      <c r="K201" s="79">
        <v>1</v>
      </c>
      <c r="M201" s="2" t="b">
        <f t="shared" si="45"/>
        <v>1</v>
      </c>
    </row>
    <row r="202" spans="1:13" ht="15">
      <c r="A202" s="75"/>
      <c r="B202" s="76" t="s">
        <v>54</v>
      </c>
      <c r="C202" s="77"/>
      <c r="D202" s="71">
        <f t="shared" si="30"/>
        <v>154.1</v>
      </c>
      <c r="E202" s="78">
        <v>154.1</v>
      </c>
      <c r="F202" s="77"/>
      <c r="G202" s="77"/>
      <c r="H202" s="79"/>
      <c r="I202" s="78"/>
      <c r="J202" s="77">
        <v>154.1</v>
      </c>
      <c r="K202" s="79"/>
      <c r="M202" s="2" t="b">
        <f t="shared" si="45"/>
        <v>1</v>
      </c>
    </row>
    <row r="203" spans="1:13" ht="15">
      <c r="A203" s="81"/>
      <c r="B203" s="143" t="s">
        <v>57</v>
      </c>
      <c r="C203" s="83"/>
      <c r="D203" s="84">
        <f t="shared" si="30"/>
        <v>5</v>
      </c>
      <c r="E203" s="85">
        <v>5</v>
      </c>
      <c r="F203" s="83"/>
      <c r="G203" s="83"/>
      <c r="H203" s="86"/>
      <c r="I203" s="85"/>
      <c r="J203" s="83">
        <v>5</v>
      </c>
      <c r="K203" s="86"/>
      <c r="M203" s="2" t="b">
        <f t="shared" si="45"/>
        <v>1</v>
      </c>
    </row>
    <row r="204" spans="1:13" s="2" customFormat="1" ht="15">
      <c r="A204" s="51">
        <v>34</v>
      </c>
      <c r="B204" s="142" t="s">
        <v>30</v>
      </c>
      <c r="C204" s="63">
        <f>SUM(C205:C208)</f>
        <v>0</v>
      </c>
      <c r="D204" s="96">
        <f aca="true" t="shared" si="66" ref="D204:K204">SUM(D205:D208)</f>
        <v>44.2</v>
      </c>
      <c r="E204" s="65">
        <f t="shared" si="66"/>
        <v>41.2</v>
      </c>
      <c r="F204" s="63">
        <f t="shared" si="66"/>
        <v>0</v>
      </c>
      <c r="G204" s="63">
        <f t="shared" si="66"/>
        <v>0</v>
      </c>
      <c r="H204" s="66">
        <f t="shared" si="66"/>
        <v>3</v>
      </c>
      <c r="I204" s="65">
        <f t="shared" si="66"/>
        <v>0</v>
      </c>
      <c r="J204" s="63">
        <f t="shared" si="66"/>
        <v>44.2</v>
      </c>
      <c r="K204" s="66">
        <f t="shared" si="66"/>
        <v>0</v>
      </c>
      <c r="M204" s="2" t="b">
        <f t="shared" si="45"/>
        <v>1</v>
      </c>
    </row>
    <row r="205" spans="1:13" s="2" customFormat="1" ht="15">
      <c r="A205" s="68"/>
      <c r="B205" s="144" t="s">
        <v>51</v>
      </c>
      <c r="C205" s="70"/>
      <c r="D205" s="102">
        <f>SUM(E205:H205)</f>
        <v>8</v>
      </c>
      <c r="E205" s="72">
        <v>8</v>
      </c>
      <c r="F205" s="70"/>
      <c r="G205" s="70"/>
      <c r="H205" s="73"/>
      <c r="I205" s="72"/>
      <c r="J205" s="70">
        <v>8</v>
      </c>
      <c r="K205" s="73"/>
      <c r="M205" s="2" t="b">
        <f aca="true" t="shared" si="67" ref="M205:M257">IF((E205+F205+G205+H205)=(I205+J205+K205),TRUE,FALSE)</f>
        <v>1</v>
      </c>
    </row>
    <row r="206" spans="1:13" ht="15">
      <c r="A206" s="68"/>
      <c r="B206" s="144" t="s">
        <v>52</v>
      </c>
      <c r="C206" s="70"/>
      <c r="D206" s="102">
        <f>SUM(E206:H206)</f>
        <v>17</v>
      </c>
      <c r="E206" s="72">
        <v>17</v>
      </c>
      <c r="F206" s="70"/>
      <c r="G206" s="70"/>
      <c r="H206" s="73"/>
      <c r="I206" s="72"/>
      <c r="J206" s="70">
        <v>17</v>
      </c>
      <c r="K206" s="73"/>
      <c r="M206" s="2" t="b">
        <f t="shared" si="67"/>
        <v>1</v>
      </c>
    </row>
    <row r="207" spans="1:13" ht="15">
      <c r="A207" s="100"/>
      <c r="B207" s="148" t="s">
        <v>53</v>
      </c>
      <c r="C207" s="104"/>
      <c r="D207" s="102">
        <f>SUM(E207:H207)</f>
        <v>6</v>
      </c>
      <c r="E207" s="103">
        <v>6</v>
      </c>
      <c r="F207" s="104"/>
      <c r="G207" s="104"/>
      <c r="H207" s="105"/>
      <c r="I207" s="103"/>
      <c r="J207" s="104">
        <v>6</v>
      </c>
      <c r="K207" s="105"/>
      <c r="M207" s="2" t="b">
        <f t="shared" si="67"/>
        <v>1</v>
      </c>
    </row>
    <row r="208" spans="1:14" ht="15">
      <c r="A208" s="81"/>
      <c r="B208" s="82" t="s">
        <v>54</v>
      </c>
      <c r="C208" s="83"/>
      <c r="D208" s="84">
        <f>SUM(E208:H208)</f>
        <v>13.2</v>
      </c>
      <c r="E208" s="85">
        <v>10.2</v>
      </c>
      <c r="F208" s="83"/>
      <c r="G208" s="83"/>
      <c r="H208" s="86">
        <v>3</v>
      </c>
      <c r="I208" s="85"/>
      <c r="J208" s="83">
        <v>13.2</v>
      </c>
      <c r="K208" s="86"/>
      <c r="M208" s="2" t="b">
        <f t="shared" si="67"/>
        <v>1</v>
      </c>
      <c r="N208" s="158"/>
    </row>
    <row r="209" spans="1:13" s="2" customFormat="1" ht="15">
      <c r="A209" s="51">
        <v>35</v>
      </c>
      <c r="B209" s="142" t="s">
        <v>31</v>
      </c>
      <c r="C209" s="63">
        <f>SUM(C210:C211)</f>
        <v>0</v>
      </c>
      <c r="D209" s="96">
        <f t="shared" si="30"/>
        <v>95</v>
      </c>
      <c r="E209" s="65">
        <f aca="true" t="shared" si="68" ref="E209:K209">SUM(E210:E211)</f>
        <v>95</v>
      </c>
      <c r="F209" s="63">
        <f t="shared" si="68"/>
        <v>0</v>
      </c>
      <c r="G209" s="63">
        <f t="shared" si="68"/>
        <v>0</v>
      </c>
      <c r="H209" s="66">
        <f t="shared" si="68"/>
        <v>0</v>
      </c>
      <c r="I209" s="65">
        <f t="shared" si="68"/>
        <v>0</v>
      </c>
      <c r="J209" s="63">
        <f t="shared" si="68"/>
        <v>95</v>
      </c>
      <c r="K209" s="66">
        <f t="shared" si="68"/>
        <v>0</v>
      </c>
      <c r="M209" s="2" t="b">
        <f t="shared" si="67"/>
        <v>1</v>
      </c>
    </row>
    <row r="210" spans="1:13" s="2" customFormat="1" ht="15">
      <c r="A210" s="149"/>
      <c r="B210" s="144" t="s">
        <v>52</v>
      </c>
      <c r="C210" s="119"/>
      <c r="D210" s="102">
        <f>SUM(E210:H210)</f>
        <v>20</v>
      </c>
      <c r="E210" s="72">
        <v>20</v>
      </c>
      <c r="F210" s="70"/>
      <c r="G210" s="70"/>
      <c r="H210" s="73"/>
      <c r="I210" s="72"/>
      <c r="J210" s="70">
        <v>20</v>
      </c>
      <c r="K210" s="73"/>
      <c r="M210" s="2" t="b">
        <f t="shared" si="67"/>
        <v>1</v>
      </c>
    </row>
    <row r="211" spans="1:13" ht="15.75" thickBot="1">
      <c r="A211" s="150"/>
      <c r="B211" s="76" t="s">
        <v>53</v>
      </c>
      <c r="C211" s="77"/>
      <c r="D211" s="71">
        <f t="shared" si="30"/>
        <v>75</v>
      </c>
      <c r="E211" s="78">
        <v>75</v>
      </c>
      <c r="F211" s="77"/>
      <c r="G211" s="77"/>
      <c r="H211" s="79"/>
      <c r="I211" s="78"/>
      <c r="J211" s="77">
        <v>75</v>
      </c>
      <c r="K211" s="79"/>
      <c r="M211" s="2" t="b">
        <f t="shared" si="67"/>
        <v>1</v>
      </c>
    </row>
    <row r="212" spans="1:16" s="2" customFormat="1" ht="15">
      <c r="A212" s="199" t="s">
        <v>75</v>
      </c>
      <c r="B212" s="200"/>
      <c r="C212" s="157">
        <f>C81+C88+C91+C95+C100+C103+C110+C112+C119+C123+C127+C134+C141+C143+C146+C150+C153+C157+C159+C162+C164+C171+C177+C181+C184+C186+C188+C192+C195+C198+C204+C209+C93+C175+C155</f>
        <v>223.75</v>
      </c>
      <c r="D212" s="157">
        <f aca="true" t="shared" si="69" ref="D212:K212">D81+D88+D91+D95+D100+D103+D110+D112+D119+D123+D127+D134+D141+D143+D146+D150+D153+D157+D159+D162+D164+D171+D177+D181+D184+D186+D188+D192+D195+D198+D204+D209+D93+D175+D155</f>
        <v>60414.43999999999</v>
      </c>
      <c r="E212" s="174">
        <f t="shared" si="69"/>
        <v>42152.43999999999</v>
      </c>
      <c r="F212" s="175">
        <f t="shared" si="69"/>
        <v>16122</v>
      </c>
      <c r="G212" s="175">
        <f t="shared" si="69"/>
        <v>2</v>
      </c>
      <c r="H212" s="176">
        <f t="shared" si="69"/>
        <v>2138</v>
      </c>
      <c r="I212" s="174">
        <f t="shared" si="69"/>
        <v>10.7</v>
      </c>
      <c r="J212" s="175">
        <f t="shared" si="69"/>
        <v>55843.13999999999</v>
      </c>
      <c r="K212" s="176">
        <f t="shared" si="69"/>
        <v>4560.6</v>
      </c>
      <c r="M212" s="2" t="b">
        <f t="shared" si="67"/>
        <v>1</v>
      </c>
      <c r="P212" s="33"/>
    </row>
    <row r="213" spans="1:13" ht="15">
      <c r="A213" s="22"/>
      <c r="B213" s="151" t="s">
        <v>51</v>
      </c>
      <c r="C213" s="152">
        <f>C82+C96+C104+C113+C128+C135+C147+C165+C196+C199+C205+C189</f>
        <v>5</v>
      </c>
      <c r="D213" s="131">
        <f aca="true" t="shared" si="70" ref="D213:K213">D82+D96+D104+D113+D128+D135+D147+D165+D196+D199+D205+D189</f>
        <v>2761.2</v>
      </c>
      <c r="E213" s="129">
        <f t="shared" si="70"/>
        <v>1621.2</v>
      </c>
      <c r="F213" s="130">
        <f t="shared" si="70"/>
        <v>940</v>
      </c>
      <c r="G213" s="130">
        <f t="shared" si="70"/>
        <v>0</v>
      </c>
      <c r="H213" s="131">
        <f t="shared" si="70"/>
        <v>200</v>
      </c>
      <c r="I213" s="129">
        <f t="shared" si="70"/>
        <v>5</v>
      </c>
      <c r="J213" s="130">
        <f t="shared" si="70"/>
        <v>2630.2</v>
      </c>
      <c r="K213" s="131">
        <f t="shared" si="70"/>
        <v>126</v>
      </c>
      <c r="M213" s="2" t="b">
        <f t="shared" si="67"/>
        <v>1</v>
      </c>
    </row>
    <row r="214" spans="1:13" ht="15">
      <c r="A214" s="22"/>
      <c r="B214" s="151" t="s">
        <v>52</v>
      </c>
      <c r="C214" s="152">
        <f>C83+C97+C106+C114+C129+C136+C142+C167+C200+C206+C210+C111+C101+C124+C172+C178+C94+C148</f>
        <v>50.5</v>
      </c>
      <c r="D214" s="153">
        <f>D83+D97+D106+D114+D129+D136+D142+D167+D200+D206+D210+D111+D101+D124+D172+D178+D94+D148</f>
        <v>9603.5</v>
      </c>
      <c r="E214" s="123">
        <f aca="true" t="shared" si="71" ref="E214:K214">E83+E97+E106+E114+E129+E136+E142+E167+E200+E206+E210+E111+E101+E124+E172+E178+E94+E148</f>
        <v>4183.5</v>
      </c>
      <c r="F214" s="130">
        <f t="shared" si="71"/>
        <v>5320</v>
      </c>
      <c r="G214" s="130">
        <f t="shared" si="71"/>
        <v>0</v>
      </c>
      <c r="H214" s="131">
        <f t="shared" si="71"/>
        <v>100</v>
      </c>
      <c r="I214" s="129">
        <f t="shared" si="71"/>
        <v>0</v>
      </c>
      <c r="J214" s="130">
        <f t="shared" si="71"/>
        <v>9603.5</v>
      </c>
      <c r="K214" s="131">
        <f t="shared" si="71"/>
        <v>0</v>
      </c>
      <c r="M214" s="2" t="b">
        <f t="shared" si="67"/>
        <v>1</v>
      </c>
    </row>
    <row r="215" spans="1:13" ht="15">
      <c r="A215" s="22"/>
      <c r="B215" s="151" t="s">
        <v>53</v>
      </c>
      <c r="C215" s="152">
        <f>C84+C102+C105+C115+C125+C130+C137+C166+C179+C211+C120+C201+C207</f>
        <v>0</v>
      </c>
      <c r="D215" s="131">
        <f>D84+D102+D105+D115+D125+D130+D137+D166+D179+D211+D120+D201+D207</f>
        <v>14605</v>
      </c>
      <c r="E215" s="123">
        <f aca="true" t="shared" si="72" ref="E215:K215">E84+E102+E105+E115+E125+E130+E137+E166+E179+E211+E120+E201+E207</f>
        <v>5575</v>
      </c>
      <c r="F215" s="130">
        <f t="shared" si="72"/>
        <v>9030</v>
      </c>
      <c r="G215" s="130">
        <f t="shared" si="72"/>
        <v>0</v>
      </c>
      <c r="H215" s="131">
        <f t="shared" si="72"/>
        <v>0</v>
      </c>
      <c r="I215" s="129">
        <f t="shared" si="72"/>
        <v>0</v>
      </c>
      <c r="J215" s="130">
        <f t="shared" si="72"/>
        <v>12454</v>
      </c>
      <c r="K215" s="131">
        <f t="shared" si="72"/>
        <v>2151</v>
      </c>
      <c r="M215" s="2" t="b">
        <f t="shared" si="67"/>
        <v>1</v>
      </c>
    </row>
    <row r="216" spans="1:13" ht="15">
      <c r="A216" s="22"/>
      <c r="B216" s="151" t="s">
        <v>54</v>
      </c>
      <c r="C216" s="129">
        <f>C85+C89+C98+C107+C116+C121+C131+C138+C144+C149+C154+C160+C163+C168+C182+C197+C202+C208+C191+C152+C158+C173+C193+C176+C156</f>
        <v>0</v>
      </c>
      <c r="D216" s="131">
        <f aca="true" t="shared" si="73" ref="D216:K216">D85+D89+D98+D107+D116+D121+D131+D138+D144+D149+D154+D160+D163+D168+D182+D197+D202+D208+D191+D152+D158+D173+D193+D176+D156</f>
        <v>13239.800000000003</v>
      </c>
      <c r="E216" s="129">
        <f t="shared" si="73"/>
        <v>11401.800000000003</v>
      </c>
      <c r="F216" s="130">
        <f t="shared" si="73"/>
        <v>0</v>
      </c>
      <c r="G216" s="130">
        <f t="shared" si="73"/>
        <v>0</v>
      </c>
      <c r="H216" s="131">
        <f t="shared" si="73"/>
        <v>1838</v>
      </c>
      <c r="I216" s="129">
        <f t="shared" si="73"/>
        <v>0</v>
      </c>
      <c r="J216" s="130">
        <f t="shared" si="73"/>
        <v>11956.200000000003</v>
      </c>
      <c r="K216" s="131">
        <f t="shared" si="73"/>
        <v>1283.6</v>
      </c>
      <c r="M216" s="2" t="b">
        <f t="shared" si="67"/>
        <v>1</v>
      </c>
    </row>
    <row r="217" spans="1:13" ht="15">
      <c r="A217" s="22"/>
      <c r="B217" s="151" t="s">
        <v>56</v>
      </c>
      <c r="C217" s="129">
        <f>C86+C90+C99+C108+C117+C126+C132+C139+C161+C169+C180+C183+C194+C151+C185+C145+C187+C190</f>
        <v>168.25</v>
      </c>
      <c r="D217" s="189">
        <f aca="true" t="shared" si="74" ref="D217:K217">D86+D90+D99+D108+D117+D126+D132+D139+D161+D169+D180+D183+D194+D151+D185+D145+D187+D190</f>
        <v>4817.44</v>
      </c>
      <c r="E217" s="129">
        <f t="shared" si="74"/>
        <v>3983.439999999999</v>
      </c>
      <c r="F217" s="130">
        <f t="shared" si="74"/>
        <v>832</v>
      </c>
      <c r="G217" s="130">
        <f t="shared" si="74"/>
        <v>2</v>
      </c>
      <c r="H217" s="131">
        <f t="shared" si="74"/>
        <v>0</v>
      </c>
      <c r="I217" s="129">
        <f t="shared" si="74"/>
        <v>5.7</v>
      </c>
      <c r="J217" s="130">
        <f t="shared" si="74"/>
        <v>3811.7399999999993</v>
      </c>
      <c r="K217" s="131">
        <f t="shared" si="74"/>
        <v>1000</v>
      </c>
      <c r="M217" s="2" t="b">
        <f t="shared" si="67"/>
        <v>1</v>
      </c>
    </row>
    <row r="218" spans="1:13" ht="15.75" thickBot="1">
      <c r="A218" s="23"/>
      <c r="B218" s="151" t="s">
        <v>57</v>
      </c>
      <c r="C218" s="154">
        <f>C87+C109+C118+C122+C133+C140+C170+C203+C92+C174</f>
        <v>0</v>
      </c>
      <c r="D218" s="155">
        <f aca="true" t="shared" si="75" ref="D218:K218">D87+D109+D118+D122+D133+D140+D170+D203+D92+D174</f>
        <v>15387.5</v>
      </c>
      <c r="E218" s="156">
        <f t="shared" si="75"/>
        <v>15387.5</v>
      </c>
      <c r="F218" s="135">
        <f t="shared" si="75"/>
        <v>0</v>
      </c>
      <c r="G218" s="135">
        <f t="shared" si="75"/>
        <v>0</v>
      </c>
      <c r="H218" s="136">
        <f t="shared" si="75"/>
        <v>0</v>
      </c>
      <c r="I218" s="134">
        <f t="shared" si="75"/>
        <v>0</v>
      </c>
      <c r="J218" s="135">
        <f t="shared" si="75"/>
        <v>15387.5</v>
      </c>
      <c r="K218" s="136">
        <f t="shared" si="75"/>
        <v>0</v>
      </c>
      <c r="M218" s="2" t="b">
        <f t="shared" si="67"/>
        <v>1</v>
      </c>
    </row>
    <row r="219" spans="1:13" ht="15">
      <c r="A219" s="201" t="s">
        <v>32</v>
      </c>
      <c r="B219" s="202"/>
      <c r="C219" s="202"/>
      <c r="D219" s="203"/>
      <c r="E219" s="202"/>
      <c r="F219" s="202"/>
      <c r="G219" s="202"/>
      <c r="H219" s="202"/>
      <c r="I219" s="202"/>
      <c r="J219" s="202"/>
      <c r="K219" s="204"/>
      <c r="M219" s="2" t="b">
        <f t="shared" si="67"/>
        <v>1</v>
      </c>
    </row>
    <row r="220" spans="1:13" ht="15">
      <c r="A220" s="159" t="s">
        <v>55</v>
      </c>
      <c r="B220" s="62" t="s">
        <v>69</v>
      </c>
      <c r="C220" s="63">
        <f>SUM(C221)</f>
        <v>0</v>
      </c>
      <c r="D220" s="96">
        <f aca="true" t="shared" si="76" ref="D220:D257">SUM(E220:H220)</f>
        <v>0.4</v>
      </c>
      <c r="E220" s="65">
        <f aca="true" t="shared" si="77" ref="E220:K220">SUM(E221)</f>
        <v>0.4</v>
      </c>
      <c r="F220" s="63">
        <f t="shared" si="77"/>
        <v>0</v>
      </c>
      <c r="G220" s="63">
        <f t="shared" si="77"/>
        <v>0</v>
      </c>
      <c r="H220" s="66">
        <f t="shared" si="77"/>
        <v>0</v>
      </c>
      <c r="I220" s="65">
        <f t="shared" si="77"/>
        <v>0</v>
      </c>
      <c r="J220" s="63">
        <f t="shared" si="77"/>
        <v>0.4</v>
      </c>
      <c r="K220" s="66">
        <f t="shared" si="77"/>
        <v>0</v>
      </c>
      <c r="M220" s="2" t="b">
        <f t="shared" si="67"/>
        <v>1</v>
      </c>
    </row>
    <row r="221" spans="1:13" ht="15">
      <c r="A221" s="160"/>
      <c r="B221" s="82" t="s">
        <v>56</v>
      </c>
      <c r="C221" s="115"/>
      <c r="D221" s="84">
        <f>SUM(E221:H221)</f>
        <v>0.4</v>
      </c>
      <c r="E221" s="85">
        <v>0.4</v>
      </c>
      <c r="F221" s="83"/>
      <c r="G221" s="83"/>
      <c r="H221" s="86"/>
      <c r="I221" s="85"/>
      <c r="J221" s="83">
        <v>0.4</v>
      </c>
      <c r="K221" s="86"/>
      <c r="M221" s="2" t="b">
        <f t="shared" si="67"/>
        <v>1</v>
      </c>
    </row>
    <row r="222" spans="1:13" ht="15">
      <c r="A222" s="159" t="s">
        <v>58</v>
      </c>
      <c r="B222" s="62" t="s">
        <v>70</v>
      </c>
      <c r="C222" s="63">
        <f>SUM(C223:C223)</f>
        <v>0</v>
      </c>
      <c r="D222" s="96">
        <f t="shared" si="76"/>
        <v>4</v>
      </c>
      <c r="E222" s="161">
        <f aca="true" t="shared" si="78" ref="E222:K222">SUM(E223:E223)</f>
        <v>4</v>
      </c>
      <c r="F222" s="96">
        <f t="shared" si="78"/>
        <v>0</v>
      </c>
      <c r="G222" s="96">
        <f t="shared" si="78"/>
        <v>0</v>
      </c>
      <c r="H222" s="66">
        <f t="shared" si="78"/>
        <v>0</v>
      </c>
      <c r="I222" s="161">
        <f t="shared" si="78"/>
        <v>0</v>
      </c>
      <c r="J222" s="96">
        <f t="shared" si="78"/>
        <v>4</v>
      </c>
      <c r="K222" s="66">
        <f t="shared" si="78"/>
        <v>0</v>
      </c>
      <c r="M222" s="2" t="b">
        <f t="shared" si="67"/>
        <v>1</v>
      </c>
    </row>
    <row r="223" spans="1:13" ht="15">
      <c r="A223" s="190"/>
      <c r="B223" s="101" t="s">
        <v>54</v>
      </c>
      <c r="C223" s="104"/>
      <c r="D223" s="118">
        <f>SUM(E223:H223)</f>
        <v>4</v>
      </c>
      <c r="E223" s="162">
        <v>4</v>
      </c>
      <c r="F223" s="118"/>
      <c r="G223" s="118"/>
      <c r="H223" s="105"/>
      <c r="I223" s="162"/>
      <c r="J223" s="118">
        <v>4</v>
      </c>
      <c r="K223" s="105"/>
      <c r="M223" s="2" t="b">
        <f t="shared" si="67"/>
        <v>1</v>
      </c>
    </row>
    <row r="224" spans="1:13" ht="15">
      <c r="A224" s="159" t="s">
        <v>59</v>
      </c>
      <c r="B224" s="62" t="s">
        <v>101</v>
      </c>
      <c r="C224" s="52"/>
      <c r="D224" s="53">
        <f t="shared" si="76"/>
        <v>3</v>
      </c>
      <c r="E224" s="191">
        <f>SUM(E225)</f>
        <v>3</v>
      </c>
      <c r="F224" s="53">
        <f aca="true" t="shared" si="79" ref="F224:K224">SUM(F225)</f>
        <v>0</v>
      </c>
      <c r="G224" s="53">
        <f t="shared" si="79"/>
        <v>0</v>
      </c>
      <c r="H224" s="55">
        <f t="shared" si="79"/>
        <v>0</v>
      </c>
      <c r="I224" s="191">
        <f t="shared" si="79"/>
        <v>0</v>
      </c>
      <c r="J224" s="53">
        <f t="shared" si="79"/>
        <v>3</v>
      </c>
      <c r="K224" s="55">
        <f t="shared" si="79"/>
        <v>0</v>
      </c>
      <c r="M224" s="2"/>
    </row>
    <row r="225" spans="1:13" ht="15">
      <c r="A225" s="160"/>
      <c r="B225" s="82" t="s">
        <v>56</v>
      </c>
      <c r="C225" s="83"/>
      <c r="D225" s="84">
        <f>SUM(E225:H225)</f>
        <v>3</v>
      </c>
      <c r="E225" s="183">
        <v>3</v>
      </c>
      <c r="F225" s="84"/>
      <c r="G225" s="84"/>
      <c r="H225" s="86"/>
      <c r="I225" s="183"/>
      <c r="J225" s="84">
        <v>3</v>
      </c>
      <c r="K225" s="86"/>
      <c r="M225" s="2"/>
    </row>
    <row r="226" spans="1:13" ht="15">
      <c r="A226" s="159" t="s">
        <v>60</v>
      </c>
      <c r="B226" s="62" t="s">
        <v>84</v>
      </c>
      <c r="C226" s="63">
        <f>SUM(C227)</f>
        <v>0</v>
      </c>
      <c r="D226" s="96">
        <f t="shared" si="76"/>
        <v>0.1</v>
      </c>
      <c r="E226" s="161">
        <f aca="true" t="shared" si="80" ref="E226:K226">SUM(E227)</f>
        <v>0.1</v>
      </c>
      <c r="F226" s="96">
        <f t="shared" si="80"/>
        <v>0</v>
      </c>
      <c r="G226" s="96">
        <f t="shared" si="80"/>
        <v>0</v>
      </c>
      <c r="H226" s="66">
        <f t="shared" si="80"/>
        <v>0</v>
      </c>
      <c r="I226" s="161">
        <f t="shared" si="80"/>
        <v>0</v>
      </c>
      <c r="J226" s="96">
        <f t="shared" si="80"/>
        <v>0.1</v>
      </c>
      <c r="K226" s="66">
        <f t="shared" si="80"/>
        <v>0</v>
      </c>
      <c r="M226" s="2" t="b">
        <f t="shared" si="67"/>
        <v>1</v>
      </c>
    </row>
    <row r="227" spans="1:13" ht="15">
      <c r="A227" s="160"/>
      <c r="B227" s="143" t="s">
        <v>54</v>
      </c>
      <c r="C227" s="115"/>
      <c r="D227" s="84">
        <f t="shared" si="76"/>
        <v>0.1</v>
      </c>
      <c r="E227" s="85">
        <v>0.1</v>
      </c>
      <c r="F227" s="83"/>
      <c r="G227" s="83"/>
      <c r="H227" s="86"/>
      <c r="I227" s="85"/>
      <c r="J227" s="83">
        <v>0.1</v>
      </c>
      <c r="K227" s="86"/>
      <c r="M227" s="2" t="b">
        <f t="shared" si="67"/>
        <v>1</v>
      </c>
    </row>
    <row r="228" spans="1:13" ht="15">
      <c r="A228" s="159" t="s">
        <v>80</v>
      </c>
      <c r="B228" s="62" t="s">
        <v>79</v>
      </c>
      <c r="C228" s="63"/>
      <c r="D228" s="96">
        <f>SUM(D229:D230)</f>
        <v>0.5</v>
      </c>
      <c r="E228" s="161">
        <f aca="true" t="shared" si="81" ref="E228:K228">SUM(E229:E230)</f>
        <v>0.5</v>
      </c>
      <c r="F228" s="96">
        <f t="shared" si="81"/>
        <v>0</v>
      </c>
      <c r="G228" s="96">
        <f t="shared" si="81"/>
        <v>0</v>
      </c>
      <c r="H228" s="66">
        <f t="shared" si="81"/>
        <v>0</v>
      </c>
      <c r="I228" s="161">
        <f t="shared" si="81"/>
        <v>0</v>
      </c>
      <c r="J228" s="96">
        <f t="shared" si="81"/>
        <v>0.5</v>
      </c>
      <c r="K228" s="66">
        <f t="shared" si="81"/>
        <v>0</v>
      </c>
      <c r="M228" s="2" t="b">
        <f t="shared" si="67"/>
        <v>1</v>
      </c>
    </row>
    <row r="229" spans="1:13" ht="15">
      <c r="A229" s="150"/>
      <c r="B229" s="141" t="s">
        <v>54</v>
      </c>
      <c r="C229" s="77"/>
      <c r="D229" s="71">
        <f t="shared" si="76"/>
        <v>0.3</v>
      </c>
      <c r="E229" s="182">
        <v>0.3</v>
      </c>
      <c r="F229" s="71"/>
      <c r="G229" s="71"/>
      <c r="H229" s="79"/>
      <c r="I229" s="182"/>
      <c r="J229" s="71">
        <v>0.3</v>
      </c>
      <c r="K229" s="79"/>
      <c r="M229" s="2" t="b">
        <f t="shared" si="67"/>
        <v>1</v>
      </c>
    </row>
    <row r="230" spans="1:13" ht="15">
      <c r="A230" s="160"/>
      <c r="B230" s="143" t="s">
        <v>56</v>
      </c>
      <c r="C230" s="84"/>
      <c r="D230" s="84">
        <f t="shared" si="76"/>
        <v>0.2</v>
      </c>
      <c r="E230" s="183">
        <v>0.2</v>
      </c>
      <c r="F230" s="84"/>
      <c r="G230" s="84"/>
      <c r="H230" s="86"/>
      <c r="I230" s="183"/>
      <c r="J230" s="84">
        <v>0.2</v>
      </c>
      <c r="K230" s="86"/>
      <c r="M230" s="2" t="b">
        <f t="shared" si="67"/>
        <v>1</v>
      </c>
    </row>
    <row r="231" spans="1:13" ht="15">
      <c r="A231" s="159" t="s">
        <v>81</v>
      </c>
      <c r="B231" s="142" t="s">
        <v>85</v>
      </c>
      <c r="C231" s="96">
        <f>SUM(C232)</f>
        <v>0</v>
      </c>
      <c r="D231" s="96">
        <f t="shared" si="76"/>
        <v>0.1</v>
      </c>
      <c r="E231" s="161">
        <f aca="true" t="shared" si="82" ref="E231:K231">SUM(E232)</f>
        <v>0.1</v>
      </c>
      <c r="F231" s="96">
        <f t="shared" si="82"/>
        <v>0</v>
      </c>
      <c r="G231" s="96">
        <f t="shared" si="82"/>
        <v>0</v>
      </c>
      <c r="H231" s="66">
        <f t="shared" si="82"/>
        <v>0</v>
      </c>
      <c r="I231" s="161">
        <f t="shared" si="82"/>
        <v>0</v>
      </c>
      <c r="J231" s="96">
        <f t="shared" si="82"/>
        <v>0.1</v>
      </c>
      <c r="K231" s="66">
        <f t="shared" si="82"/>
        <v>0</v>
      </c>
      <c r="M231" s="2" t="b">
        <f t="shared" si="67"/>
        <v>1</v>
      </c>
    </row>
    <row r="232" spans="1:13" ht="15">
      <c r="A232" s="160"/>
      <c r="B232" s="143" t="s">
        <v>54</v>
      </c>
      <c r="C232" s="115"/>
      <c r="D232" s="84">
        <f t="shared" si="76"/>
        <v>0.1</v>
      </c>
      <c r="E232" s="85">
        <v>0.1</v>
      </c>
      <c r="F232" s="83"/>
      <c r="G232" s="83"/>
      <c r="H232" s="86"/>
      <c r="I232" s="85"/>
      <c r="J232" s="83">
        <v>0.1</v>
      </c>
      <c r="K232" s="86"/>
      <c r="M232" s="2" t="b">
        <f t="shared" si="67"/>
        <v>1</v>
      </c>
    </row>
    <row r="233" spans="1:13" ht="15">
      <c r="A233" s="159" t="s">
        <v>82</v>
      </c>
      <c r="B233" s="62" t="s">
        <v>78</v>
      </c>
      <c r="C233" s="96">
        <f>SUM(C234:C236)</f>
        <v>0</v>
      </c>
      <c r="D233" s="96">
        <f t="shared" si="76"/>
        <v>1.6500000000000001</v>
      </c>
      <c r="E233" s="161">
        <f aca="true" t="shared" si="83" ref="E233:K233">SUM(E234:E236)</f>
        <v>1.6500000000000001</v>
      </c>
      <c r="F233" s="96">
        <f t="shared" si="83"/>
        <v>0</v>
      </c>
      <c r="G233" s="96">
        <f t="shared" si="83"/>
        <v>0</v>
      </c>
      <c r="H233" s="66">
        <f t="shared" si="83"/>
        <v>0</v>
      </c>
      <c r="I233" s="161">
        <f t="shared" si="83"/>
        <v>0</v>
      </c>
      <c r="J233" s="96">
        <f t="shared" si="83"/>
        <v>1.6500000000000001</v>
      </c>
      <c r="K233" s="66">
        <f t="shared" si="83"/>
        <v>0</v>
      </c>
      <c r="M233" s="2" t="b">
        <f t="shared" si="67"/>
        <v>1</v>
      </c>
    </row>
    <row r="234" spans="1:13" ht="15">
      <c r="A234" s="150"/>
      <c r="B234" s="76" t="s">
        <v>52</v>
      </c>
      <c r="C234" s="97"/>
      <c r="D234" s="71">
        <f t="shared" si="76"/>
        <v>1</v>
      </c>
      <c r="E234" s="78">
        <v>1</v>
      </c>
      <c r="F234" s="77"/>
      <c r="G234" s="77"/>
      <c r="H234" s="79"/>
      <c r="I234" s="78"/>
      <c r="J234" s="77">
        <v>1</v>
      </c>
      <c r="K234" s="79"/>
      <c r="M234" s="2" t="b">
        <f t="shared" si="67"/>
        <v>1</v>
      </c>
    </row>
    <row r="235" spans="1:13" ht="15">
      <c r="A235" s="150"/>
      <c r="B235" s="141" t="s">
        <v>54</v>
      </c>
      <c r="C235" s="97"/>
      <c r="D235" s="71">
        <f t="shared" si="76"/>
        <v>0.6</v>
      </c>
      <c r="E235" s="78">
        <v>0.6</v>
      </c>
      <c r="F235" s="77"/>
      <c r="G235" s="77"/>
      <c r="H235" s="79"/>
      <c r="I235" s="78"/>
      <c r="J235" s="77">
        <v>0.6</v>
      </c>
      <c r="K235" s="79"/>
      <c r="M235" s="2" t="b">
        <f t="shared" si="67"/>
        <v>1</v>
      </c>
    </row>
    <row r="236" spans="1:13" ht="15">
      <c r="A236" s="163"/>
      <c r="B236" s="114" t="s">
        <v>56</v>
      </c>
      <c r="C236" s="164"/>
      <c r="D236" s="110">
        <f t="shared" si="76"/>
        <v>0.05</v>
      </c>
      <c r="E236" s="111">
        <v>0.05</v>
      </c>
      <c r="F236" s="109"/>
      <c r="G236" s="109"/>
      <c r="H236" s="112"/>
      <c r="I236" s="111"/>
      <c r="J236" s="109">
        <v>0.05</v>
      </c>
      <c r="K236" s="112"/>
      <c r="M236" s="2" t="b">
        <f t="shared" si="67"/>
        <v>1</v>
      </c>
    </row>
    <row r="237" spans="1:13" s="2" customFormat="1" ht="15">
      <c r="A237" s="159" t="s">
        <v>83</v>
      </c>
      <c r="B237" s="62" t="s">
        <v>71</v>
      </c>
      <c r="C237" s="96">
        <f>SUM(C238:C238)</f>
        <v>0</v>
      </c>
      <c r="D237" s="96">
        <f t="shared" si="76"/>
        <v>0.7</v>
      </c>
      <c r="E237" s="161">
        <f aca="true" t="shared" si="84" ref="E237:K237">SUM(E238:E238)</f>
        <v>0.7</v>
      </c>
      <c r="F237" s="96">
        <f t="shared" si="84"/>
        <v>0</v>
      </c>
      <c r="G237" s="96">
        <f t="shared" si="84"/>
        <v>0</v>
      </c>
      <c r="H237" s="66">
        <f t="shared" si="84"/>
        <v>0</v>
      </c>
      <c r="I237" s="161">
        <f t="shared" si="84"/>
        <v>0</v>
      </c>
      <c r="J237" s="96">
        <f t="shared" si="84"/>
        <v>0.7</v>
      </c>
      <c r="K237" s="66">
        <f t="shared" si="84"/>
        <v>0</v>
      </c>
      <c r="M237" s="2" t="b">
        <f t="shared" si="67"/>
        <v>1</v>
      </c>
    </row>
    <row r="238" spans="1:13" ht="15">
      <c r="A238" s="150"/>
      <c r="B238" s="141" t="s">
        <v>54</v>
      </c>
      <c r="C238" s="97"/>
      <c r="D238" s="71">
        <f t="shared" si="76"/>
        <v>0.7</v>
      </c>
      <c r="E238" s="78">
        <v>0.7</v>
      </c>
      <c r="F238" s="77"/>
      <c r="G238" s="77"/>
      <c r="H238" s="79"/>
      <c r="I238" s="78"/>
      <c r="J238" s="77">
        <v>0.7</v>
      </c>
      <c r="K238" s="79"/>
      <c r="M238" s="2" t="b">
        <f t="shared" si="67"/>
        <v>1</v>
      </c>
    </row>
    <row r="239" spans="1:13" ht="15">
      <c r="A239" s="159" t="s">
        <v>100</v>
      </c>
      <c r="B239" s="62" t="s">
        <v>72</v>
      </c>
      <c r="C239" s="96">
        <f>SUM(C240:C242)</f>
        <v>0</v>
      </c>
      <c r="D239" s="96">
        <f t="shared" si="76"/>
        <v>1.5</v>
      </c>
      <c r="E239" s="161">
        <f aca="true" t="shared" si="85" ref="E239:K239">SUM(E240:E242)</f>
        <v>1.5</v>
      </c>
      <c r="F239" s="96">
        <f t="shared" si="85"/>
        <v>0</v>
      </c>
      <c r="G239" s="96">
        <f t="shared" si="85"/>
        <v>0</v>
      </c>
      <c r="H239" s="66">
        <f t="shared" si="85"/>
        <v>0</v>
      </c>
      <c r="I239" s="161">
        <f t="shared" si="85"/>
        <v>0</v>
      </c>
      <c r="J239" s="96">
        <f t="shared" si="85"/>
        <v>1.2</v>
      </c>
      <c r="K239" s="66">
        <f t="shared" si="85"/>
        <v>0.3</v>
      </c>
      <c r="M239" s="2" t="b">
        <f t="shared" si="67"/>
        <v>1</v>
      </c>
    </row>
    <row r="240" spans="1:13" ht="15">
      <c r="A240" s="149"/>
      <c r="B240" s="144" t="s">
        <v>51</v>
      </c>
      <c r="C240" s="102"/>
      <c r="D240" s="102">
        <f t="shared" si="76"/>
        <v>0.3</v>
      </c>
      <c r="E240" s="165">
        <v>0.3</v>
      </c>
      <c r="F240" s="102"/>
      <c r="G240" s="102"/>
      <c r="H240" s="73"/>
      <c r="I240" s="165"/>
      <c r="J240" s="102"/>
      <c r="K240" s="73">
        <v>0.3</v>
      </c>
      <c r="M240" s="2" t="b">
        <f t="shared" si="67"/>
        <v>1</v>
      </c>
    </row>
    <row r="241" spans="1:13" ht="15">
      <c r="A241" s="149"/>
      <c r="B241" s="144" t="s">
        <v>52</v>
      </c>
      <c r="C241" s="102"/>
      <c r="D241" s="102">
        <f t="shared" si="76"/>
        <v>1</v>
      </c>
      <c r="E241" s="165">
        <v>1</v>
      </c>
      <c r="F241" s="102"/>
      <c r="G241" s="102"/>
      <c r="H241" s="73"/>
      <c r="I241" s="165"/>
      <c r="J241" s="102">
        <v>1</v>
      </c>
      <c r="K241" s="73"/>
      <c r="M241" s="2" t="b">
        <f t="shared" si="67"/>
        <v>1</v>
      </c>
    </row>
    <row r="242" spans="1:13" ht="15">
      <c r="A242" s="150"/>
      <c r="B242" s="141" t="s">
        <v>54</v>
      </c>
      <c r="C242" s="97"/>
      <c r="D242" s="71">
        <f t="shared" si="76"/>
        <v>0.2</v>
      </c>
      <c r="E242" s="78">
        <v>0.2</v>
      </c>
      <c r="F242" s="77"/>
      <c r="G242" s="77"/>
      <c r="H242" s="79"/>
      <c r="I242" s="78"/>
      <c r="J242" s="77">
        <v>0.2</v>
      </c>
      <c r="K242" s="79"/>
      <c r="M242" s="2" t="b">
        <f t="shared" si="67"/>
        <v>1</v>
      </c>
    </row>
    <row r="243" spans="1:13" ht="15">
      <c r="A243" s="159" t="s">
        <v>102</v>
      </c>
      <c r="B243" s="62" t="s">
        <v>73</v>
      </c>
      <c r="C243" s="96">
        <f>SUM(C244:C244)</f>
        <v>0</v>
      </c>
      <c r="D243" s="96">
        <f t="shared" si="76"/>
        <v>0.6</v>
      </c>
      <c r="E243" s="161">
        <f aca="true" t="shared" si="86" ref="E243:K243">SUM(E244:E244)</f>
        <v>0.6</v>
      </c>
      <c r="F243" s="96">
        <f t="shared" si="86"/>
        <v>0</v>
      </c>
      <c r="G243" s="96">
        <f t="shared" si="86"/>
        <v>0</v>
      </c>
      <c r="H243" s="66">
        <f t="shared" si="86"/>
        <v>0</v>
      </c>
      <c r="I243" s="161">
        <f t="shared" si="86"/>
        <v>0</v>
      </c>
      <c r="J243" s="96">
        <f t="shared" si="86"/>
        <v>0.6</v>
      </c>
      <c r="K243" s="66">
        <f t="shared" si="86"/>
        <v>0</v>
      </c>
      <c r="M243" s="2" t="b">
        <f t="shared" si="67"/>
        <v>1</v>
      </c>
    </row>
    <row r="244" spans="1:13" ht="15.75" thickBot="1">
      <c r="A244" s="163"/>
      <c r="B244" s="114" t="s">
        <v>54</v>
      </c>
      <c r="C244" s="164"/>
      <c r="D244" s="110">
        <f t="shared" si="76"/>
        <v>0.6</v>
      </c>
      <c r="E244" s="111">
        <v>0.6</v>
      </c>
      <c r="F244" s="109"/>
      <c r="G244" s="109"/>
      <c r="H244" s="112"/>
      <c r="I244" s="111"/>
      <c r="J244" s="109">
        <v>0.6</v>
      </c>
      <c r="K244" s="112"/>
      <c r="M244" s="2" t="b">
        <f t="shared" si="67"/>
        <v>1</v>
      </c>
    </row>
    <row r="245" spans="1:13" ht="15">
      <c r="A245" s="199" t="s">
        <v>74</v>
      </c>
      <c r="B245" s="207"/>
      <c r="C245" s="166">
        <f>C222+C226+C231+C233+C237+C239+C243+C220+C228</f>
        <v>0</v>
      </c>
      <c r="D245" s="167">
        <f>D222+D226+D231+D233+D237+D239+D243+D220+D228+D224</f>
        <v>12.55</v>
      </c>
      <c r="E245" s="168">
        <f aca="true" t="shared" si="87" ref="E245:K245">E222+E226+E231+E233+E237+E239+E243+E220+E228+E224</f>
        <v>12.55</v>
      </c>
      <c r="F245" s="166">
        <f t="shared" si="87"/>
        <v>0</v>
      </c>
      <c r="G245" s="166">
        <f t="shared" si="87"/>
        <v>0</v>
      </c>
      <c r="H245" s="167">
        <f t="shared" si="87"/>
        <v>0</v>
      </c>
      <c r="I245" s="168">
        <f t="shared" si="87"/>
        <v>0</v>
      </c>
      <c r="J245" s="166">
        <f t="shared" si="87"/>
        <v>12.25</v>
      </c>
      <c r="K245" s="167">
        <f t="shared" si="87"/>
        <v>0.3</v>
      </c>
      <c r="M245" s="2" t="b">
        <f t="shared" si="67"/>
        <v>1</v>
      </c>
    </row>
    <row r="246" spans="1:13" ht="15">
      <c r="A246" s="25"/>
      <c r="B246" s="188" t="s">
        <v>51</v>
      </c>
      <c r="C246" s="184"/>
      <c r="D246" s="185">
        <f>SUM(E246:H246)</f>
        <v>0.3</v>
      </c>
      <c r="E246" s="186">
        <f aca="true" t="shared" si="88" ref="E246:K246">E240</f>
        <v>0.3</v>
      </c>
      <c r="F246" s="184">
        <f t="shared" si="88"/>
        <v>0</v>
      </c>
      <c r="G246" s="184">
        <f t="shared" si="88"/>
        <v>0</v>
      </c>
      <c r="H246" s="187">
        <f t="shared" si="88"/>
        <v>0</v>
      </c>
      <c r="I246" s="186">
        <f t="shared" si="88"/>
        <v>0</v>
      </c>
      <c r="J246" s="184">
        <f t="shared" si="88"/>
        <v>0</v>
      </c>
      <c r="K246" s="187">
        <f t="shared" si="88"/>
        <v>0.3</v>
      </c>
      <c r="M246" s="2" t="b">
        <f t="shared" si="67"/>
        <v>1</v>
      </c>
    </row>
    <row r="247" spans="1:13" ht="15">
      <c r="A247" s="25"/>
      <c r="B247" s="18" t="s">
        <v>52</v>
      </c>
      <c r="C247" s="14">
        <f>C234+C241</f>
        <v>0</v>
      </c>
      <c r="D247" s="17">
        <f aca="true" t="shared" si="89" ref="D247:K247">D234+D241</f>
        <v>2</v>
      </c>
      <c r="E247" s="13">
        <f t="shared" si="89"/>
        <v>2</v>
      </c>
      <c r="F247" s="14">
        <f t="shared" si="89"/>
        <v>0</v>
      </c>
      <c r="G247" s="14">
        <f t="shared" si="89"/>
        <v>0</v>
      </c>
      <c r="H247" s="15">
        <f t="shared" si="89"/>
        <v>0</v>
      </c>
      <c r="I247" s="13">
        <f t="shared" si="89"/>
        <v>0</v>
      </c>
      <c r="J247" s="14">
        <f t="shared" si="89"/>
        <v>2</v>
      </c>
      <c r="K247" s="15">
        <f t="shared" si="89"/>
        <v>0</v>
      </c>
      <c r="M247" s="2" t="b">
        <f t="shared" si="67"/>
        <v>1</v>
      </c>
    </row>
    <row r="248" spans="1:13" ht="15">
      <c r="A248" s="25"/>
      <c r="B248" s="18" t="s">
        <v>54</v>
      </c>
      <c r="C248" s="14">
        <f>C223+C227+C232+C235+C238+C242+C244</f>
        <v>0</v>
      </c>
      <c r="D248" s="10">
        <f>SUM(E248:H248)</f>
        <v>6.599999999999999</v>
      </c>
      <c r="E248" s="13">
        <f aca="true" t="shared" si="90" ref="E248:K248">E223+E227+E232+E235+E238+E242+E244+E229</f>
        <v>6.599999999999999</v>
      </c>
      <c r="F248" s="14">
        <f t="shared" si="90"/>
        <v>0</v>
      </c>
      <c r="G248" s="14">
        <f t="shared" si="90"/>
        <v>0</v>
      </c>
      <c r="H248" s="15">
        <f t="shared" si="90"/>
        <v>0</v>
      </c>
      <c r="I248" s="13">
        <f t="shared" si="90"/>
        <v>0</v>
      </c>
      <c r="J248" s="14">
        <f t="shared" si="90"/>
        <v>6.599999999999999</v>
      </c>
      <c r="K248" s="15">
        <f t="shared" si="90"/>
        <v>0</v>
      </c>
      <c r="M248" s="2" t="b">
        <f t="shared" si="67"/>
        <v>1</v>
      </c>
    </row>
    <row r="249" spans="1:13" ht="15">
      <c r="A249" s="25"/>
      <c r="B249" s="18" t="s">
        <v>56</v>
      </c>
      <c r="C249" s="14">
        <f>C221+C236</f>
        <v>0</v>
      </c>
      <c r="D249" s="17">
        <f>D221+D236+D230+D225</f>
        <v>3.65</v>
      </c>
      <c r="E249" s="13">
        <f aca="true" t="shared" si="91" ref="E249:K249">E221+E236+E230+E225</f>
        <v>3.65</v>
      </c>
      <c r="F249" s="14">
        <f t="shared" si="91"/>
        <v>0</v>
      </c>
      <c r="G249" s="14">
        <f t="shared" si="91"/>
        <v>0</v>
      </c>
      <c r="H249" s="15">
        <f t="shared" si="91"/>
        <v>0</v>
      </c>
      <c r="I249" s="13">
        <f t="shared" si="91"/>
        <v>0</v>
      </c>
      <c r="J249" s="14">
        <f t="shared" si="91"/>
        <v>3.65</v>
      </c>
      <c r="K249" s="15">
        <f t="shared" si="91"/>
        <v>0</v>
      </c>
      <c r="M249" s="2" t="b">
        <f t="shared" si="67"/>
        <v>1</v>
      </c>
    </row>
    <row r="250" spans="1:13" ht="15.75" thickBot="1">
      <c r="A250" s="26"/>
      <c r="B250" s="27" t="s">
        <v>57</v>
      </c>
      <c r="C250" s="20">
        <v>0</v>
      </c>
      <c r="D250" s="24">
        <f>SUM(E250:H250)</f>
        <v>0</v>
      </c>
      <c r="E250" s="19">
        <v>0</v>
      </c>
      <c r="F250" s="20">
        <v>0</v>
      </c>
      <c r="G250" s="20">
        <v>0</v>
      </c>
      <c r="H250" s="21">
        <v>0</v>
      </c>
      <c r="I250" s="19">
        <v>0</v>
      </c>
      <c r="J250" s="20">
        <v>0</v>
      </c>
      <c r="K250" s="21">
        <v>0</v>
      </c>
      <c r="M250" s="2" t="b">
        <f t="shared" si="67"/>
        <v>1</v>
      </c>
    </row>
    <row r="251" spans="1:13" ht="15">
      <c r="A251" s="205" t="s">
        <v>33</v>
      </c>
      <c r="B251" s="206"/>
      <c r="C251" s="45">
        <f>C73+C212+C245</f>
        <v>982.17</v>
      </c>
      <c r="D251" s="169">
        <f>SUM(E251:H251)</f>
        <v>60945.33999999999</v>
      </c>
      <c r="E251" s="46">
        <f aca="true" t="shared" si="92" ref="E251:K251">E73+E212+E245</f>
        <v>42444.38999999999</v>
      </c>
      <c r="F251" s="47">
        <f t="shared" si="92"/>
        <v>16126.75</v>
      </c>
      <c r="G251" s="47">
        <f t="shared" si="92"/>
        <v>225.6</v>
      </c>
      <c r="H251" s="48">
        <f t="shared" si="92"/>
        <v>2148.6</v>
      </c>
      <c r="I251" s="46">
        <f t="shared" si="92"/>
        <v>29.85</v>
      </c>
      <c r="J251" s="47">
        <f t="shared" si="92"/>
        <v>56274.28999999999</v>
      </c>
      <c r="K251" s="48">
        <f t="shared" si="92"/>
        <v>4641.200000000001</v>
      </c>
      <c r="M251" s="2" t="b">
        <f t="shared" si="67"/>
        <v>1</v>
      </c>
    </row>
    <row r="252" spans="1:13" ht="15">
      <c r="A252" s="28"/>
      <c r="B252" s="18" t="s">
        <v>51</v>
      </c>
      <c r="C252" s="49">
        <f>C74+C213</f>
        <v>5</v>
      </c>
      <c r="D252" s="50">
        <f t="shared" si="76"/>
        <v>2771.7</v>
      </c>
      <c r="E252" s="29">
        <f aca="true" t="shared" si="93" ref="E252:K252">E74+E213</f>
        <v>1631.7</v>
      </c>
      <c r="F252" s="42">
        <f t="shared" si="93"/>
        <v>940</v>
      </c>
      <c r="G252" s="42">
        <f t="shared" si="93"/>
        <v>0</v>
      </c>
      <c r="H252" s="43">
        <f t="shared" si="93"/>
        <v>200</v>
      </c>
      <c r="I252" s="29">
        <f t="shared" si="93"/>
        <v>5</v>
      </c>
      <c r="J252" s="44">
        <f t="shared" si="93"/>
        <v>2635.2</v>
      </c>
      <c r="K252" s="43">
        <f t="shared" si="93"/>
        <v>131.5</v>
      </c>
      <c r="M252" s="2" t="b">
        <f t="shared" si="67"/>
        <v>1</v>
      </c>
    </row>
    <row r="253" spans="1:13" ht="15">
      <c r="A253" s="28"/>
      <c r="B253" s="18" t="s">
        <v>52</v>
      </c>
      <c r="C253" s="14">
        <f>C75+C214+C247</f>
        <v>50.5</v>
      </c>
      <c r="D253" s="17">
        <f t="shared" si="76"/>
        <v>9614.5</v>
      </c>
      <c r="E253" s="13">
        <f aca="true" t="shared" si="94" ref="E253:K253">E75+E214+E247</f>
        <v>4194.5</v>
      </c>
      <c r="F253" s="14">
        <f t="shared" si="94"/>
        <v>5320</v>
      </c>
      <c r="G253" s="14">
        <f t="shared" si="94"/>
        <v>0</v>
      </c>
      <c r="H253" s="15">
        <f t="shared" si="94"/>
        <v>100</v>
      </c>
      <c r="I253" s="13">
        <f t="shared" si="94"/>
        <v>0</v>
      </c>
      <c r="J253" s="14">
        <f t="shared" si="94"/>
        <v>9607.5</v>
      </c>
      <c r="K253" s="15">
        <f t="shared" si="94"/>
        <v>7</v>
      </c>
      <c r="M253" s="2" t="b">
        <f t="shared" si="67"/>
        <v>1</v>
      </c>
    </row>
    <row r="254" spans="1:13" ht="15">
      <c r="A254" s="28"/>
      <c r="B254" s="18" t="s">
        <v>53</v>
      </c>
      <c r="C254" s="14">
        <f>C215</f>
        <v>0</v>
      </c>
      <c r="D254" s="17">
        <f t="shared" si="76"/>
        <v>14605</v>
      </c>
      <c r="E254" s="13">
        <f aca="true" t="shared" si="95" ref="E254:K254">E215</f>
        <v>5575</v>
      </c>
      <c r="F254" s="14">
        <f t="shared" si="95"/>
        <v>9030</v>
      </c>
      <c r="G254" s="14">
        <f t="shared" si="95"/>
        <v>0</v>
      </c>
      <c r="H254" s="15">
        <f t="shared" si="95"/>
        <v>0</v>
      </c>
      <c r="I254" s="13">
        <f t="shared" si="95"/>
        <v>0</v>
      </c>
      <c r="J254" s="14">
        <f t="shared" si="95"/>
        <v>12454</v>
      </c>
      <c r="K254" s="15">
        <f t="shared" si="95"/>
        <v>2151</v>
      </c>
      <c r="M254" s="2" t="b">
        <f t="shared" si="67"/>
        <v>1</v>
      </c>
    </row>
    <row r="255" spans="1:13" ht="15">
      <c r="A255" s="28"/>
      <c r="B255" s="18" t="s">
        <v>54</v>
      </c>
      <c r="C255" s="14">
        <f>C216+C77+C248</f>
        <v>114.9</v>
      </c>
      <c r="D255" s="14">
        <f t="shared" si="76"/>
        <v>13505.150000000003</v>
      </c>
      <c r="E255" s="13">
        <f aca="true" t="shared" si="96" ref="E255:K255">E216+E77+E248</f>
        <v>11600.300000000003</v>
      </c>
      <c r="F255" s="14">
        <f t="shared" si="96"/>
        <v>4.75</v>
      </c>
      <c r="G255" s="14">
        <f t="shared" si="96"/>
        <v>51.5</v>
      </c>
      <c r="H255" s="15">
        <f t="shared" si="96"/>
        <v>1848.6</v>
      </c>
      <c r="I255" s="13">
        <f t="shared" si="96"/>
        <v>5.75</v>
      </c>
      <c r="J255" s="14">
        <f t="shared" si="96"/>
        <v>12199.500000000004</v>
      </c>
      <c r="K255" s="15">
        <f t="shared" si="96"/>
        <v>1299.8999999999999</v>
      </c>
      <c r="M255" s="2" t="b">
        <f t="shared" si="67"/>
        <v>1</v>
      </c>
    </row>
    <row r="256" spans="1:13" ht="15">
      <c r="A256" s="28"/>
      <c r="B256" s="18" t="s">
        <v>56</v>
      </c>
      <c r="C256" s="14">
        <f aca="true" t="shared" si="97" ref="C256:K256">C249+C217+C78</f>
        <v>811.77</v>
      </c>
      <c r="D256" s="17">
        <f t="shared" si="97"/>
        <v>5020.089999999999</v>
      </c>
      <c r="E256" s="13">
        <f t="shared" si="97"/>
        <v>4013.9899999999993</v>
      </c>
      <c r="F256" s="14">
        <f t="shared" si="97"/>
        <v>832</v>
      </c>
      <c r="G256" s="14">
        <f t="shared" si="97"/>
        <v>174.1</v>
      </c>
      <c r="H256" s="15">
        <f t="shared" si="97"/>
        <v>0</v>
      </c>
      <c r="I256" s="13">
        <f t="shared" si="97"/>
        <v>19.1</v>
      </c>
      <c r="J256" s="14">
        <f t="shared" si="97"/>
        <v>3988.9899999999993</v>
      </c>
      <c r="K256" s="15">
        <f t="shared" si="97"/>
        <v>1012</v>
      </c>
      <c r="M256" s="2" t="b">
        <f t="shared" si="67"/>
        <v>1</v>
      </c>
    </row>
    <row r="257" spans="1:13" ht="15.75" thickBot="1">
      <c r="A257" s="30"/>
      <c r="B257" s="27" t="s">
        <v>57</v>
      </c>
      <c r="C257" s="20">
        <f>C250+C218+C79</f>
        <v>0</v>
      </c>
      <c r="D257" s="24">
        <f t="shared" si="76"/>
        <v>15421.5</v>
      </c>
      <c r="E257" s="19">
        <f aca="true" t="shared" si="98" ref="E257:K257">E250+E218+E79</f>
        <v>15421.5</v>
      </c>
      <c r="F257" s="20">
        <f t="shared" si="98"/>
        <v>0</v>
      </c>
      <c r="G257" s="20">
        <f t="shared" si="98"/>
        <v>0</v>
      </c>
      <c r="H257" s="21">
        <f t="shared" si="98"/>
        <v>0</v>
      </c>
      <c r="I257" s="19">
        <f t="shared" si="98"/>
        <v>0</v>
      </c>
      <c r="J257" s="20">
        <f t="shared" si="98"/>
        <v>15388.5</v>
      </c>
      <c r="K257" s="21">
        <f t="shared" si="98"/>
        <v>33</v>
      </c>
      <c r="M257" s="2" t="b">
        <f t="shared" si="67"/>
        <v>1</v>
      </c>
    </row>
    <row r="258" spans="1:11" ht="1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0" ht="15">
      <c r="A259" s="31"/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1:10" ht="12.75">
      <c r="A260" s="34"/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2" ht="15.75">
      <c r="A261" s="35"/>
      <c r="B261" s="170"/>
    </row>
    <row r="262" spans="1:6" s="37" customFormat="1" ht="15.75">
      <c r="A262" s="35"/>
      <c r="B262" s="1"/>
      <c r="F262" s="36"/>
    </row>
    <row r="263" s="37" customFormat="1" ht="15.75">
      <c r="A263" s="38"/>
    </row>
    <row r="264" ht="12.75">
      <c r="A264" s="39"/>
    </row>
    <row r="265" spans="1:5" ht="12.75">
      <c r="A265" s="192"/>
      <c r="B265" s="193"/>
      <c r="C265" s="193"/>
      <c r="D265" s="193"/>
      <c r="E265" s="193"/>
    </row>
  </sheetData>
  <sheetProtection/>
  <autoFilter ref="B1:B265"/>
  <mergeCells count="23"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  <mergeCell ref="A1:K1"/>
    <mergeCell ref="A2:K2"/>
    <mergeCell ref="A5:A8"/>
    <mergeCell ref="C5:C8"/>
    <mergeCell ref="D5:D8"/>
    <mergeCell ref="B5:B8"/>
    <mergeCell ref="A265:E265"/>
    <mergeCell ref="A80:K80"/>
    <mergeCell ref="A73:B73"/>
    <mergeCell ref="A212:B212"/>
    <mergeCell ref="A219:K219"/>
    <mergeCell ref="A251:B251"/>
    <mergeCell ref="A245:B245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09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2018-02-08T07:00:37Z</cp:lastPrinted>
  <dcterms:created xsi:type="dcterms:W3CDTF">2011-07-29T12:08:17Z</dcterms:created>
  <dcterms:modified xsi:type="dcterms:W3CDTF">2018-02-08T07:01:17Z</dcterms:modified>
  <cp:category/>
  <cp:version/>
  <cp:contentType/>
  <cp:contentStatus/>
</cp:coreProperties>
</file>