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3590" activeTab="1"/>
  </bookViews>
  <sheets>
    <sheet name="Sheet1" sheetId="1" r:id="rId1"/>
    <sheet name="2011 MZX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<sst xmlns="http://schemas.openxmlformats.org/spreadsheetml/2006/main" count="954" uniqueCount="203">
  <si>
    <t>ОРИЕНТИРОВЪЧЕН  БАЛАНС</t>
  </si>
  <si>
    <t xml:space="preserve">на необходимите фиданки за залесяване и попълване </t>
  </si>
  <si>
    <t>№ по ред</t>
  </si>
  <si>
    <t>Дървесен вид</t>
  </si>
  <si>
    <t>Необходими фиданки, хил. бр.</t>
  </si>
  <si>
    <t>Недостигащи фиданки, хил. бр.</t>
  </si>
  <si>
    <t>Излишни фиданки, хил. бр.</t>
  </si>
  <si>
    <t>І. СЕМЕНИЩНИ ФИДАНКИ</t>
  </si>
  <si>
    <t>Бял бор</t>
  </si>
  <si>
    <t>NNDV</t>
  </si>
  <si>
    <t>Кестен обикновен</t>
  </si>
  <si>
    <t>Шестил</t>
  </si>
  <si>
    <t>Явор обикновен</t>
  </si>
  <si>
    <t>Дъб зимен</t>
  </si>
  <si>
    <t>Дъб червен</t>
  </si>
  <si>
    <t>Акация бяла</t>
  </si>
  <si>
    <t>Дъб цер</t>
  </si>
  <si>
    <t>Дъб летен</t>
  </si>
  <si>
    <t>Махалебка</t>
  </si>
  <si>
    <t>Дъб благун</t>
  </si>
  <si>
    <t>Върба бяла</t>
  </si>
  <si>
    <t>Бор черен</t>
  </si>
  <si>
    <t>Кедър атласки</t>
  </si>
  <si>
    <t>Кедър хималайски</t>
  </si>
  <si>
    <t>Джанка</t>
  </si>
  <si>
    <t>Киселица</t>
  </si>
  <si>
    <t>Скоруша</t>
  </si>
  <si>
    <t>Череша обикновена</t>
  </si>
  <si>
    <t>Кестен конски</t>
  </si>
  <si>
    <t>Клен полски</t>
  </si>
  <si>
    <t>Брекиня</t>
  </si>
  <si>
    <t>Дъб лъжник</t>
  </si>
  <si>
    <t>Дъб космат</t>
  </si>
  <si>
    <t>ІІІ. ВЕГЕТАТИВНИ ФИДАНКИ</t>
  </si>
  <si>
    <t>ІV. КОНТЕЙНЕРНИ ФИДАНКИ</t>
  </si>
  <si>
    <t>ОБЩО:</t>
  </si>
  <si>
    <t>ЮИДП - Сливен</t>
  </si>
  <si>
    <t>Произведени годни за залесяване фиданки, хил. бр.</t>
  </si>
  <si>
    <t>ИГЛОЛИСТНИ</t>
  </si>
  <si>
    <t>ШИРОКОЛИСТНИ</t>
  </si>
  <si>
    <t>ВСИЧКО:</t>
  </si>
  <si>
    <t>СЗДП - Враца</t>
  </si>
  <si>
    <t>Бор хималайски</t>
  </si>
  <si>
    <t>Дугласка зелена</t>
  </si>
  <si>
    <t>Ела обикновена</t>
  </si>
  <si>
    <t xml:space="preserve">Смърч обикновен </t>
  </si>
  <si>
    <t>Кипарис аризонски</t>
  </si>
  <si>
    <t>Лъжекипарис лавзонов</t>
  </si>
  <si>
    <t>Мура бяла</t>
  </si>
  <si>
    <t>Мура черна</t>
  </si>
  <si>
    <t>Смърч сребрист</t>
  </si>
  <si>
    <t>Туя западна</t>
  </si>
  <si>
    <t>Туя източна</t>
  </si>
  <si>
    <t>Бреза бяла</t>
  </si>
  <si>
    <t>Бук обикновен</t>
  </si>
  <si>
    <t>Див рожков</t>
  </si>
  <si>
    <t>Ликвидамбър</t>
  </si>
  <si>
    <t>Липа едролистна</t>
  </si>
  <si>
    <t>Липа сребролистна</t>
  </si>
  <si>
    <t>Магнолия кобус</t>
  </si>
  <si>
    <t>Мекиш</t>
  </si>
  <si>
    <t>Офика</t>
  </si>
  <si>
    <t>Ясен полски</t>
  </si>
  <si>
    <t>Явор палмолистен</t>
  </si>
  <si>
    <t>Явор червен</t>
  </si>
  <si>
    <t>Явор червенолистен</t>
  </si>
  <si>
    <t>Върба миризлива</t>
  </si>
  <si>
    <t>I-37/61 (P. Triplo)</t>
  </si>
  <si>
    <t>СЦДП - Габрово</t>
  </si>
  <si>
    <t>Бряст бял</t>
  </si>
  <si>
    <t>ХРАСТИ</t>
  </si>
  <si>
    <t>Златен дъжд</t>
  </si>
  <si>
    <t>Птиче грозде</t>
  </si>
  <si>
    <t>ІІ. ПИКИРАНИ (ШКОЛУВАНИ) ФИДАНКИ</t>
  </si>
  <si>
    <t>Ела сребриста</t>
  </si>
  <si>
    <t>ВСИЧКО</t>
  </si>
  <si>
    <t>Топола черна</t>
  </si>
  <si>
    <t>V. ОБЛАГОРОДЕНИ ФИДАНКИ</t>
  </si>
  <si>
    <t>Орех обикновен</t>
  </si>
  <si>
    <t>Бор морски</t>
  </si>
  <si>
    <t>СИДП - Шумен</t>
  </si>
  <si>
    <t>Кипарис</t>
  </si>
  <si>
    <t>Албиция</t>
  </si>
  <si>
    <t>Гледичия тришипна</t>
  </si>
  <si>
    <t>Клокочка</t>
  </si>
  <si>
    <t>Копривка</t>
  </si>
  <si>
    <t>Леска турска</t>
  </si>
  <si>
    <t>Липа дребнолистна</t>
  </si>
  <si>
    <t>Орех черен</t>
  </si>
  <si>
    <t>Платан западен</t>
  </si>
  <si>
    <t>Платан източен</t>
  </si>
  <si>
    <t>Ясен американски</t>
  </si>
  <si>
    <t>Ясен планински</t>
  </si>
  <si>
    <t>Люляк обикновен</t>
  </si>
  <si>
    <t>ЮЦДП - Смолян</t>
  </si>
  <si>
    <t xml:space="preserve">Кипарис обикновен </t>
  </si>
  <si>
    <t>Криптомерия</t>
  </si>
  <si>
    <t>Айлант</t>
  </si>
  <si>
    <t>Китайски мехурник</t>
  </si>
  <si>
    <t>Пауловня</t>
  </si>
  <si>
    <t>Дъровидна ружа</t>
  </si>
  <si>
    <t>Дюля японска</t>
  </si>
  <si>
    <t>Кисел трън</t>
  </si>
  <si>
    <t>Лавровишня</t>
  </si>
  <si>
    <t>Чашкодрян</t>
  </si>
  <si>
    <t>Пауловния</t>
  </si>
  <si>
    <t>Леска обикновена</t>
  </si>
  <si>
    <t>ЮЗДП - Благоевград</t>
  </si>
  <si>
    <t>Бадем</t>
  </si>
  <si>
    <t>Бряст дребнолистен</t>
  </si>
  <si>
    <t>Габър воден</t>
  </si>
  <si>
    <t>Каталпа обикновена</t>
  </si>
  <si>
    <t>Мелия</t>
  </si>
  <si>
    <t>Рустифина</t>
  </si>
  <si>
    <t>Пираканта</t>
  </si>
  <si>
    <t>Махония</t>
  </si>
  <si>
    <t>Изготвил,</t>
  </si>
  <si>
    <t>Антонина Костова</t>
  </si>
  <si>
    <t>Старши експерт</t>
  </si>
  <si>
    <t>ОТДЕЛ "ДЪРЖАВНИ ГОРСКИ ПРЕДПРИЯТИЯ", МЗХ</t>
  </si>
  <si>
    <t>през вегетационната 2012/2013  година, обобщен за страната</t>
  </si>
  <si>
    <t>Лиственица европейска</t>
  </si>
  <si>
    <t>Секвоя гигантска</t>
  </si>
  <si>
    <t>Елша черна</t>
  </si>
  <si>
    <t>Албиция ленкоранска</t>
  </si>
  <si>
    <t>Бряст полски</t>
  </si>
  <si>
    <t>Дъб вардимски</t>
  </si>
  <si>
    <t xml:space="preserve">СЦДП - Габрово </t>
  </si>
  <si>
    <t>P. Agate F</t>
  </si>
  <si>
    <t>P. Bachelieri</t>
  </si>
  <si>
    <t>P. Vernirubens</t>
  </si>
  <si>
    <t>P. А-194</t>
  </si>
  <si>
    <t>P. BL</t>
  </si>
  <si>
    <t>P. I-214</t>
  </si>
  <si>
    <t>P. І-45-51</t>
  </si>
  <si>
    <t>P. І-55/65</t>
  </si>
  <si>
    <t>P. CB - 7</t>
  </si>
  <si>
    <t>P. MC</t>
  </si>
  <si>
    <t>Welthamaipapel</t>
  </si>
  <si>
    <t>Pannonia</t>
  </si>
  <si>
    <t>Круша обикновена (дива)</t>
  </si>
  <si>
    <t>Арония</t>
  </si>
  <si>
    <t>Мъждрян</t>
  </si>
  <si>
    <t>Ела испанска</t>
  </si>
  <si>
    <t xml:space="preserve">Явор ясенолистен </t>
  </si>
  <si>
    <t>Шипка</t>
  </si>
  <si>
    <t>Котонеастър дамеров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</si>
  <si>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</si>
  <si>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</si>
  <si>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</si>
  <si>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</si>
  <si>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</si>
  <si>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</si>
  <si>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</si>
  <si>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</si>
  <si>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</si>
  <si>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</si>
  <si>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</si>
  <si>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</si>
  <si>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</si>
  <si>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</si>
  <si>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</si>
  <si>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</si>
  <si>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</si>
  <si>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</si>
  <si>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</si>
  <si>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</si>
  <si>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</si>
  <si>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</si>
  <si>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</si>
  <si>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</si>
  <si>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</si>
  <si>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</si>
  <si>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</si>
  <si>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</si>
  <si>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</si>
  <si>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Ликвидамбър (амброво дърво)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</si>
  <si>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</si>
  <si>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</si>
  <si>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</si>
  <si>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</si>
  <si>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</si>
  <si>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</si>
  <si>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</si>
  <si>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</si>
  <si>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</si>
  <si>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</si>
  <si>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</si>
  <si>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</si>
  <si>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</si>
  <si>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</si>
  <si>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</si>
  <si>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</si>
  <si>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</si>
  <si>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</si>
  <si>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</si>
  <si>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</si>
  <si>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</si>
  <si>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</si>
  <si>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</si>
  <si>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</si>
  <si>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през вегетационната 2012/2013  година</t>
  </si>
  <si>
    <t>Приложение № 21 към чл. 35, ал. 4 от Наредба № 4 за условията и реда за регистрация на горските разсадници, както и за производство на фиданки в горските разсадници - държавна собственост (обн. ДВ бр. 17/28.02.2012)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</si>
</sst>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;\-&quot;лв&quot;#,##0"/>
    <numFmt numFmtId="165" formatCode="&quot;лв&quot;#,##0;[Red]\-&quot;лв&quot;#,##0"/>
    <numFmt numFmtId="166" formatCode="&quot;лв&quot;#,##0.00;\-&quot;лв&quot;#,##0.00"/>
    <numFmt numFmtId="167" formatCode="&quot;лв&quot;#,##0.00;[Red]\-&quot;лв&quot;#,##0.00"/>
    <numFmt numFmtId="168" formatCode="_-&quot;лв&quot;* #,##0_-;\-&quot;лв&quot;* #,##0_-;_-&quot;лв&quot;* &quot;-&quot;_-;_-@_-"/>
    <numFmt numFmtId="169" formatCode="_-* #,##0_-;\-* #,##0_-;_-* &quot;-&quot;_-;_-@_-"/>
    <numFmt numFmtId="170" formatCode="_-&quot;лв&quot;* #,##0.00_-;\-&quot;лв&quot;* #,##0.00_-;_-&quot;лв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0.0"/>
    <numFmt numFmtId="185" formatCode="dd/mm/yy"/>
    <numFmt numFmtId="186" formatCode="0.000"/>
    <numFmt numFmtId="187" formatCode="#,##0.00\ &quot;лв&quot;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60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48"/>
      <name val="Times New Roman"/>
      <family val="1"/>
    </font>
    <font>
      <sz val="12"/>
      <color indexed="21"/>
      <name val="Times New Roman"/>
      <family val="1"/>
    </font>
    <font>
      <sz val="12"/>
      <color indexed="53"/>
      <name val="Times New Roman"/>
      <family val="1"/>
    </font>
    <font>
      <sz val="12"/>
      <color indexed="8"/>
      <name val="Times New Roman"/>
      <family val="1"/>
    </font>
    <font>
      <sz val="12"/>
      <color indexed="61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i/>
      <sz val="12"/>
      <name val="Calibri"/>
      <family val="2"/>
    </font>
    <font>
      <b/>
      <i/>
      <sz val="9"/>
      <name val="Calibri"/>
      <family val="2"/>
    </font>
    <font>
      <b/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5" fontId="0" fillId="0" borderId="0">
      <alignment/>
      <protection/>
    </xf>
    <xf numFmtId="9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185" fontId="2" fillId="0" borderId="4" xfId="19" applyFont="1" applyBorder="1" applyAlignment="1">
      <alignment horizontal="left" vertical="center" wrapText="1"/>
      <protection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186" fontId="2" fillId="0" borderId="2" xfId="0" applyNumberFormat="1" applyFont="1" applyBorder="1" applyAlignment="1">
      <alignment wrapText="1"/>
    </xf>
    <xf numFmtId="186" fontId="2" fillId="0" borderId="7" xfId="0" applyNumberFormat="1" applyFont="1" applyBorder="1" applyAlignment="1">
      <alignment wrapText="1"/>
    </xf>
    <xf numFmtId="186" fontId="1" fillId="0" borderId="5" xfId="0" applyNumberFormat="1" applyFont="1" applyBorder="1" applyAlignment="1">
      <alignment wrapText="1"/>
    </xf>
    <xf numFmtId="186" fontId="1" fillId="0" borderId="8" xfId="0" applyNumberFormat="1" applyFont="1" applyBorder="1" applyAlignment="1">
      <alignment wrapText="1"/>
    </xf>
    <xf numFmtId="186" fontId="1" fillId="0" borderId="4" xfId="0" applyNumberFormat="1" applyFont="1" applyBorder="1" applyAlignment="1">
      <alignment wrapText="1"/>
    </xf>
    <xf numFmtId="186" fontId="1" fillId="0" borderId="9" xfId="0" applyNumberFormat="1" applyFont="1" applyBorder="1" applyAlignment="1">
      <alignment wrapText="1"/>
    </xf>
    <xf numFmtId="186" fontId="1" fillId="0" borderId="0" xfId="0" applyNumberFormat="1" applyFont="1" applyAlignment="1">
      <alignment/>
    </xf>
    <xf numFmtId="186" fontId="2" fillId="0" borderId="4" xfId="0" applyNumberFormat="1" applyFont="1" applyBorder="1" applyAlignment="1">
      <alignment wrapText="1"/>
    </xf>
    <xf numFmtId="186" fontId="2" fillId="0" borderId="9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186" fontId="1" fillId="0" borderId="11" xfId="0" applyNumberFormat="1" applyFont="1" applyBorder="1" applyAlignment="1">
      <alignment wrapText="1"/>
    </xf>
    <xf numFmtId="186" fontId="1" fillId="0" borderId="12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186" fontId="1" fillId="0" borderId="5" xfId="0" applyNumberFormat="1" applyFont="1" applyBorder="1" applyAlignment="1">
      <alignment horizontal="right" wrapText="1"/>
    </xf>
    <xf numFmtId="186" fontId="1" fillId="0" borderId="8" xfId="0" applyNumberFormat="1" applyFont="1" applyBorder="1" applyAlignment="1">
      <alignment horizontal="right" wrapText="1"/>
    </xf>
    <xf numFmtId="186" fontId="3" fillId="0" borderId="9" xfId="0" applyNumberFormat="1" applyFont="1" applyBorder="1" applyAlignment="1">
      <alignment wrapText="1"/>
    </xf>
    <xf numFmtId="186" fontId="3" fillId="0" borderId="4" xfId="0" applyNumberFormat="1" applyFont="1" applyBorder="1" applyAlignment="1">
      <alignment wrapText="1"/>
    </xf>
    <xf numFmtId="186" fontId="1" fillId="0" borderId="13" xfId="0" applyNumberFormat="1" applyFont="1" applyBorder="1" applyAlignment="1">
      <alignment wrapText="1"/>
    </xf>
    <xf numFmtId="186" fontId="1" fillId="0" borderId="14" xfId="0" applyNumberFormat="1" applyFont="1" applyBorder="1" applyAlignment="1">
      <alignment wrapText="1"/>
    </xf>
    <xf numFmtId="185" fontId="2" fillId="0" borderId="5" xfId="19" applyFont="1" applyBorder="1" applyAlignment="1">
      <alignment horizontal="left" vertical="center" wrapText="1"/>
      <protection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/>
    </xf>
    <xf numFmtId="186" fontId="2" fillId="0" borderId="5" xfId="0" applyNumberFormat="1" applyFont="1" applyBorder="1" applyAlignment="1">
      <alignment wrapText="1"/>
    </xf>
    <xf numFmtId="186" fontId="2" fillId="0" borderId="8" xfId="0" applyNumberFormat="1" applyFont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186" fontId="2" fillId="0" borderId="5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18" xfId="0" applyFont="1" applyBorder="1" applyAlignment="1">
      <alignment horizontal="center" wrapText="1"/>
    </xf>
    <xf numFmtId="186" fontId="2" fillId="0" borderId="11" xfId="0" applyNumberFormat="1" applyFont="1" applyBorder="1" applyAlignment="1">
      <alignment wrapText="1"/>
    </xf>
    <xf numFmtId="186" fontId="2" fillId="0" borderId="12" xfId="0" applyNumberFormat="1" applyFont="1" applyBorder="1" applyAlignment="1">
      <alignment wrapText="1"/>
    </xf>
    <xf numFmtId="0" fontId="1" fillId="0" borderId="4" xfId="0" applyFont="1" applyBorder="1" applyAlignment="1">
      <alignment/>
    </xf>
    <xf numFmtId="186" fontId="2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186" fontId="2" fillId="0" borderId="1" xfId="0" applyNumberFormat="1" applyFont="1" applyBorder="1" applyAlignment="1">
      <alignment wrapText="1"/>
    </xf>
    <xf numFmtId="186" fontId="2" fillId="0" borderId="19" xfId="0" applyNumberFormat="1" applyFont="1" applyBorder="1" applyAlignment="1">
      <alignment wrapText="1"/>
    </xf>
    <xf numFmtId="185" fontId="1" fillId="0" borderId="6" xfId="19" applyFont="1" applyBorder="1" applyAlignment="1">
      <alignment horizontal="left" vertical="center" wrapText="1"/>
      <protection/>
    </xf>
    <xf numFmtId="186" fontId="4" fillId="0" borderId="0" xfId="0" applyNumberFormat="1" applyFont="1" applyAlignment="1">
      <alignment/>
    </xf>
    <xf numFmtId="186" fontId="5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186" fontId="2" fillId="0" borderId="4" xfId="0" applyNumberFormat="1" applyFont="1" applyBorder="1" applyAlignment="1">
      <alignment horizontal="right" wrapText="1"/>
    </xf>
    <xf numFmtId="186" fontId="2" fillId="0" borderId="9" xfId="0" applyNumberFormat="1" applyFont="1" applyBorder="1" applyAlignment="1">
      <alignment horizontal="right" wrapText="1"/>
    </xf>
    <xf numFmtId="186" fontId="2" fillId="0" borderId="15" xfId="0" applyNumberFormat="1" applyFont="1" applyBorder="1" applyAlignment="1">
      <alignment horizontal="right" wrapText="1"/>
    </xf>
    <xf numFmtId="186" fontId="2" fillId="0" borderId="1" xfId="0" applyNumberFormat="1" applyFont="1" applyBorder="1" applyAlignment="1">
      <alignment horizontal="right"/>
    </xf>
    <xf numFmtId="0" fontId="2" fillId="0" borderId="20" xfId="0" applyFont="1" applyBorder="1" applyAlignment="1">
      <alignment wrapText="1"/>
    </xf>
    <xf numFmtId="186" fontId="2" fillId="0" borderId="20" xfId="0" applyNumberFormat="1" applyFont="1" applyBorder="1" applyAlignment="1">
      <alignment wrapText="1"/>
    </xf>
    <xf numFmtId="186" fontId="2" fillId="0" borderId="1" xfId="0" applyNumberFormat="1" applyFont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  <xf numFmtId="186" fontId="2" fillId="0" borderId="22" xfId="0" applyNumberFormat="1" applyFont="1" applyBorder="1" applyAlignment="1">
      <alignment wrapText="1"/>
    </xf>
    <xf numFmtId="186" fontId="6" fillId="0" borderId="4" xfId="0" applyNumberFormat="1" applyFont="1" applyBorder="1" applyAlignment="1">
      <alignment wrapText="1"/>
    </xf>
    <xf numFmtId="186" fontId="2" fillId="0" borderId="17" xfId="0" applyNumberFormat="1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vertical="top" wrapText="1"/>
    </xf>
    <xf numFmtId="0" fontId="2" fillId="0" borderId="23" xfId="0" applyFont="1" applyBorder="1" applyAlignment="1">
      <alignment wrapText="1"/>
    </xf>
    <xf numFmtId="2" fontId="2" fillId="0" borderId="23" xfId="0" applyNumberFormat="1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7" fillId="0" borderId="0" xfId="0" applyFont="1" applyAlignment="1">
      <alignment/>
    </xf>
    <xf numFmtId="186" fontId="5" fillId="0" borderId="19" xfId="0" applyNumberFormat="1" applyFont="1" applyBorder="1" applyAlignment="1">
      <alignment horizontal="right" wrapText="1"/>
    </xf>
    <xf numFmtId="186" fontId="2" fillId="0" borderId="19" xfId="0" applyNumberFormat="1" applyFont="1" applyBorder="1" applyAlignment="1">
      <alignment horizontal="right"/>
    </xf>
    <xf numFmtId="186" fontId="2" fillId="0" borderId="19" xfId="0" applyNumberFormat="1" applyFont="1" applyBorder="1" applyAlignment="1">
      <alignment horizontal="right" wrapText="1"/>
    </xf>
    <xf numFmtId="2" fontId="2" fillId="0" borderId="24" xfId="0" applyNumberFormat="1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5" xfId="0" applyFont="1" applyBorder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Fill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3" xfId="0" applyFont="1" applyBorder="1" applyAlignment="1">
      <alignment/>
    </xf>
    <xf numFmtId="0" fontId="10" fillId="0" borderId="3" xfId="0" applyFont="1" applyFill="1" applyBorder="1" applyAlignment="1">
      <alignment wrapText="1"/>
    </xf>
    <xf numFmtId="0" fontId="10" fillId="0" borderId="1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6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3" xfId="0" applyFont="1" applyBorder="1" applyAlignment="1">
      <alignment wrapText="1"/>
    </xf>
    <xf numFmtId="186" fontId="12" fillId="0" borderId="5" xfId="0" applyNumberFormat="1" applyFont="1" applyBorder="1" applyAlignment="1">
      <alignment wrapText="1"/>
    </xf>
    <xf numFmtId="186" fontId="12" fillId="0" borderId="8" xfId="0" applyNumberFormat="1" applyFont="1" applyBorder="1" applyAlignment="1">
      <alignment wrapText="1"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/>
    </xf>
    <xf numFmtId="0" fontId="11" fillId="0" borderId="4" xfId="0" applyFont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1" fillId="0" borderId="3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wrapText="1"/>
    </xf>
    <xf numFmtId="0" fontId="13" fillId="0" borderId="3" xfId="0" applyFont="1" applyBorder="1" applyAlignment="1">
      <alignment/>
    </xf>
    <xf numFmtId="0" fontId="13" fillId="0" borderId="10" xfId="0" applyFont="1" applyBorder="1" applyAlignment="1">
      <alignment/>
    </xf>
    <xf numFmtId="186" fontId="11" fillId="0" borderId="11" xfId="0" applyNumberFormat="1" applyFont="1" applyBorder="1" applyAlignment="1">
      <alignment horizontal="left" wrapText="1"/>
    </xf>
    <xf numFmtId="186" fontId="1" fillId="0" borderId="11" xfId="0" applyNumberFormat="1" applyFont="1" applyBorder="1" applyAlignment="1">
      <alignment horizontal="right" wrapText="1"/>
    </xf>
    <xf numFmtId="186" fontId="1" fillId="0" borderId="12" xfId="0" applyNumberFormat="1" applyFont="1" applyBorder="1" applyAlignment="1">
      <alignment horizontal="right" wrapText="1"/>
    </xf>
    <xf numFmtId="186" fontId="2" fillId="0" borderId="2" xfId="0" applyNumberFormat="1" applyFont="1" applyBorder="1" applyAlignment="1">
      <alignment horizontal="right" wrapText="1"/>
    </xf>
    <xf numFmtId="186" fontId="2" fillId="0" borderId="7" xfId="0" applyNumberFormat="1" applyFont="1" applyBorder="1" applyAlignment="1">
      <alignment horizontal="right" wrapText="1"/>
    </xf>
    <xf numFmtId="0" fontId="13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13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0" fontId="1" fillId="0" borderId="9" xfId="0" applyFont="1" applyBorder="1" applyAlignment="1">
      <alignment wrapText="1"/>
    </xf>
    <xf numFmtId="186" fontId="1" fillId="0" borderId="4" xfId="0" applyNumberFormat="1" applyFont="1" applyFill="1" applyBorder="1" applyAlignment="1">
      <alignment wrapText="1"/>
    </xf>
    <xf numFmtId="186" fontId="1" fillId="0" borderId="9" xfId="0" applyNumberFormat="1" applyFont="1" applyFill="1" applyBorder="1" applyAlignment="1">
      <alignment wrapText="1"/>
    </xf>
    <xf numFmtId="0" fontId="2" fillId="0" borderId="27" xfId="0" applyFont="1" applyBorder="1" applyAlignment="1">
      <alignment horizontal="center" wrapText="1"/>
    </xf>
    <xf numFmtId="0" fontId="9" fillId="0" borderId="25" xfId="0" applyFont="1" applyBorder="1" applyAlignment="1">
      <alignment/>
    </xf>
    <xf numFmtId="0" fontId="13" fillId="0" borderId="10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5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wrapText="1"/>
    </xf>
    <xf numFmtId="0" fontId="14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2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7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41" xfId="0" applyFont="1" applyBorder="1" applyAlignment="1">
      <alignment horizontal="center" wrapText="1"/>
    </xf>
    <xf numFmtId="0" fontId="16" fillId="2" borderId="16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wrapText="1"/>
    </xf>
    <xf numFmtId="186" fontId="19" fillId="2" borderId="1" xfId="0" applyNumberFormat="1" applyFont="1" applyFill="1" applyBorder="1" applyAlignment="1">
      <alignment horizontal="right" wrapText="1"/>
    </xf>
    <xf numFmtId="186" fontId="19" fillId="2" borderId="19" xfId="0" applyNumberFormat="1" applyFont="1" applyFill="1" applyBorder="1" applyAlignment="1">
      <alignment horizontal="right" wrapText="1"/>
    </xf>
    <xf numFmtId="0" fontId="16" fillId="0" borderId="28" xfId="0" applyFont="1" applyBorder="1" applyAlignment="1">
      <alignment horizontal="center" wrapText="1"/>
    </xf>
    <xf numFmtId="0" fontId="16" fillId="0" borderId="2" xfId="0" applyFont="1" applyBorder="1" applyAlignment="1">
      <alignment wrapText="1"/>
    </xf>
    <xf numFmtId="186" fontId="16" fillId="0" borderId="2" xfId="0" applyNumberFormat="1" applyFont="1" applyBorder="1" applyAlignment="1">
      <alignment wrapText="1"/>
    </xf>
    <xf numFmtId="186" fontId="16" fillId="0" borderId="7" xfId="0" applyNumberFormat="1" applyFont="1" applyBorder="1" applyAlignment="1">
      <alignment wrapText="1"/>
    </xf>
    <xf numFmtId="0" fontId="16" fillId="0" borderId="29" xfId="0" applyFont="1" applyBorder="1" applyAlignment="1">
      <alignment wrapText="1"/>
    </xf>
    <xf numFmtId="0" fontId="17" fillId="0" borderId="6" xfId="0" applyFont="1" applyBorder="1" applyAlignment="1">
      <alignment wrapText="1"/>
    </xf>
    <xf numFmtId="186" fontId="17" fillId="0" borderId="5" xfId="0" applyNumberFormat="1" applyFont="1" applyBorder="1" applyAlignment="1">
      <alignment wrapText="1"/>
    </xf>
    <xf numFmtId="186" fontId="17" fillId="0" borderId="8" xfId="0" applyNumberFormat="1" applyFont="1" applyBorder="1" applyAlignment="1">
      <alignment wrapText="1"/>
    </xf>
    <xf numFmtId="186" fontId="17" fillId="0" borderId="0" xfId="0" applyNumberFormat="1" applyFont="1" applyAlignment="1">
      <alignment/>
    </xf>
    <xf numFmtId="0" fontId="16" fillId="0" borderId="3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186" fontId="17" fillId="0" borderId="11" xfId="0" applyNumberFormat="1" applyFont="1" applyBorder="1" applyAlignment="1">
      <alignment wrapText="1"/>
    </xf>
    <xf numFmtId="186" fontId="17" fillId="0" borderId="12" xfId="0" applyNumberFormat="1" applyFont="1" applyBorder="1" applyAlignment="1">
      <alignment wrapText="1"/>
    </xf>
    <xf numFmtId="0" fontId="16" fillId="0" borderId="26" xfId="0" applyFont="1" applyBorder="1" applyAlignment="1">
      <alignment/>
    </xf>
    <xf numFmtId="0" fontId="16" fillId="0" borderId="31" xfId="0" applyFont="1" applyBorder="1" applyAlignment="1">
      <alignment horizontal="center" wrapText="1"/>
    </xf>
    <xf numFmtId="0" fontId="17" fillId="0" borderId="25" xfId="0" applyFont="1" applyBorder="1" applyAlignment="1">
      <alignment/>
    </xf>
    <xf numFmtId="186" fontId="17" fillId="0" borderId="13" xfId="0" applyNumberFormat="1" applyFont="1" applyBorder="1" applyAlignment="1">
      <alignment wrapText="1"/>
    </xf>
    <xf numFmtId="186" fontId="17" fillId="0" borderId="14" xfId="0" applyNumberFormat="1" applyFont="1" applyBorder="1" applyAlignment="1">
      <alignment wrapText="1"/>
    </xf>
    <xf numFmtId="0" fontId="16" fillId="0" borderId="29" xfId="0" applyFont="1" applyBorder="1" applyAlignment="1">
      <alignment horizontal="center" wrapText="1"/>
    </xf>
    <xf numFmtId="0" fontId="16" fillId="0" borderId="6" xfId="0" applyFont="1" applyBorder="1" applyAlignment="1">
      <alignment/>
    </xf>
    <xf numFmtId="186" fontId="16" fillId="0" borderId="5" xfId="0" applyNumberFormat="1" applyFont="1" applyBorder="1" applyAlignment="1">
      <alignment wrapText="1"/>
    </xf>
    <xf numFmtId="186" fontId="16" fillId="0" borderId="8" xfId="0" applyNumberFormat="1" applyFont="1" applyBorder="1" applyAlignment="1">
      <alignment wrapText="1"/>
    </xf>
    <xf numFmtId="0" fontId="16" fillId="0" borderId="18" xfId="0" applyFont="1" applyBorder="1" applyAlignment="1">
      <alignment horizontal="center" wrapText="1"/>
    </xf>
    <xf numFmtId="0" fontId="17" fillId="0" borderId="3" xfId="0" applyFont="1" applyBorder="1" applyAlignment="1">
      <alignment wrapText="1"/>
    </xf>
    <xf numFmtId="186" fontId="17" fillId="0" borderId="4" xfId="0" applyNumberFormat="1" applyFont="1" applyBorder="1" applyAlignment="1">
      <alignment wrapText="1"/>
    </xf>
    <xf numFmtId="186" fontId="17" fillId="0" borderId="9" xfId="0" applyNumberFormat="1" applyFont="1" applyBorder="1" applyAlignment="1">
      <alignment wrapText="1"/>
    </xf>
    <xf numFmtId="0" fontId="17" fillId="0" borderId="4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10" xfId="0" applyFont="1" applyBorder="1" applyAlignment="1">
      <alignment wrapText="1"/>
    </xf>
    <xf numFmtId="0" fontId="16" fillId="0" borderId="26" xfId="0" applyFont="1" applyBorder="1" applyAlignment="1">
      <alignment wrapText="1"/>
    </xf>
    <xf numFmtId="0" fontId="17" fillId="0" borderId="25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16" fillId="0" borderId="51" xfId="0" applyFont="1" applyBorder="1" applyAlignment="1">
      <alignment horizontal="center" wrapText="1"/>
    </xf>
    <xf numFmtId="0" fontId="16" fillId="0" borderId="52" xfId="0" applyFont="1" applyBorder="1" applyAlignment="1">
      <alignment/>
    </xf>
    <xf numFmtId="186" fontId="16" fillId="0" borderId="53" xfId="0" applyNumberFormat="1" applyFont="1" applyBorder="1" applyAlignment="1">
      <alignment wrapText="1"/>
    </xf>
    <xf numFmtId="186" fontId="16" fillId="0" borderId="54" xfId="0" applyNumberFormat="1" applyFont="1" applyBorder="1" applyAlignment="1">
      <alignment wrapText="1"/>
    </xf>
    <xf numFmtId="0" fontId="16" fillId="0" borderId="55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186" fontId="16" fillId="0" borderId="56" xfId="0" applyNumberFormat="1" applyFont="1" applyBorder="1" applyAlignment="1">
      <alignment wrapText="1"/>
    </xf>
    <xf numFmtId="186" fontId="16" fillId="0" borderId="57" xfId="0" applyNumberFormat="1" applyFont="1" applyBorder="1" applyAlignment="1">
      <alignment wrapText="1"/>
    </xf>
    <xf numFmtId="0" fontId="16" fillId="2" borderId="1" xfId="0" applyFont="1" applyFill="1" applyBorder="1" applyAlignment="1">
      <alignment horizontal="left" wrapText="1"/>
    </xf>
    <xf numFmtId="186" fontId="16" fillId="2" borderId="15" xfId="0" applyNumberFormat="1" applyFont="1" applyFill="1" applyBorder="1" applyAlignment="1">
      <alignment horizontal="right" wrapText="1"/>
    </xf>
    <xf numFmtId="186" fontId="16" fillId="2" borderId="49" xfId="0" applyNumberFormat="1" applyFont="1" applyFill="1" applyBorder="1" applyAlignment="1">
      <alignment horizontal="right" wrapText="1"/>
    </xf>
    <xf numFmtId="186" fontId="16" fillId="0" borderId="5" xfId="0" applyNumberFormat="1" applyFont="1" applyBorder="1" applyAlignment="1">
      <alignment horizontal="left" wrapText="1"/>
    </xf>
    <xf numFmtId="186" fontId="16" fillId="0" borderId="4" xfId="0" applyNumberFormat="1" applyFont="1" applyBorder="1" applyAlignment="1">
      <alignment horizontal="right" wrapText="1"/>
    </xf>
    <xf numFmtId="186" fontId="16" fillId="0" borderId="9" xfId="0" applyNumberFormat="1" applyFont="1" applyBorder="1" applyAlignment="1">
      <alignment horizontal="right" wrapText="1"/>
    </xf>
    <xf numFmtId="0" fontId="16" fillId="0" borderId="30" xfId="0" applyFont="1" applyBorder="1" applyAlignment="1">
      <alignment wrapText="1"/>
    </xf>
    <xf numFmtId="186" fontId="17" fillId="0" borderId="11" xfId="0" applyNumberFormat="1" applyFont="1" applyBorder="1" applyAlignment="1">
      <alignment horizontal="left" wrapText="1"/>
    </xf>
    <xf numFmtId="186" fontId="17" fillId="0" borderId="11" xfId="0" applyNumberFormat="1" applyFont="1" applyBorder="1" applyAlignment="1">
      <alignment horizontal="right" wrapText="1"/>
    </xf>
    <xf numFmtId="186" fontId="17" fillId="0" borderId="12" xfId="0" applyNumberFormat="1" applyFont="1" applyBorder="1" applyAlignment="1">
      <alignment horizontal="right" wrapText="1"/>
    </xf>
    <xf numFmtId="186" fontId="16" fillId="0" borderId="2" xfId="0" applyNumberFormat="1" applyFont="1" applyBorder="1" applyAlignment="1">
      <alignment horizontal="right" wrapText="1"/>
    </xf>
    <xf numFmtId="186" fontId="16" fillId="0" borderId="7" xfId="0" applyNumberFormat="1" applyFont="1" applyBorder="1" applyAlignment="1">
      <alignment horizontal="right" wrapText="1"/>
    </xf>
    <xf numFmtId="0" fontId="17" fillId="0" borderId="5" xfId="0" applyFont="1" applyBorder="1" applyAlignment="1">
      <alignment wrapText="1"/>
    </xf>
    <xf numFmtId="186" fontId="17" fillId="0" borderId="5" xfId="0" applyNumberFormat="1" applyFont="1" applyBorder="1" applyAlignment="1">
      <alignment horizontal="right" wrapText="1"/>
    </xf>
    <xf numFmtId="186" fontId="17" fillId="0" borderId="8" xfId="0" applyNumberFormat="1" applyFont="1" applyBorder="1" applyAlignment="1">
      <alignment horizontal="right" wrapText="1"/>
    </xf>
    <xf numFmtId="0" fontId="16" fillId="0" borderId="4" xfId="0" applyFont="1" applyBorder="1" applyAlignment="1">
      <alignment wrapText="1"/>
    </xf>
    <xf numFmtId="186" fontId="16" fillId="0" borderId="4" xfId="0" applyNumberFormat="1" applyFont="1" applyBorder="1" applyAlignment="1">
      <alignment wrapText="1"/>
    </xf>
    <xf numFmtId="186" fontId="16" fillId="0" borderId="9" xfId="0" applyNumberFormat="1" applyFont="1" applyBorder="1" applyAlignment="1">
      <alignment wrapText="1"/>
    </xf>
    <xf numFmtId="186" fontId="17" fillId="0" borderId="4" xfId="0" applyNumberFormat="1" applyFont="1" applyFill="1" applyBorder="1" applyAlignment="1">
      <alignment wrapText="1"/>
    </xf>
    <xf numFmtId="186" fontId="17" fillId="0" borderId="9" xfId="0" applyNumberFormat="1" applyFont="1" applyFill="1" applyBorder="1" applyAlignment="1">
      <alignment wrapText="1"/>
    </xf>
    <xf numFmtId="186" fontId="16" fillId="0" borderId="0" xfId="0" applyNumberFormat="1" applyFont="1" applyAlignment="1">
      <alignment/>
    </xf>
    <xf numFmtId="0" fontId="16" fillId="0" borderId="3" xfId="0" applyFont="1" applyBorder="1" applyAlignment="1">
      <alignment wrapText="1"/>
    </xf>
    <xf numFmtId="0" fontId="16" fillId="2" borderId="16" xfId="0" applyFont="1" applyFill="1" applyBorder="1" applyAlignment="1">
      <alignment/>
    </xf>
    <xf numFmtId="0" fontId="16" fillId="2" borderId="1" xfId="0" applyFont="1" applyFill="1" applyBorder="1" applyAlignment="1">
      <alignment horizontal="left"/>
    </xf>
    <xf numFmtId="186" fontId="16" fillId="2" borderId="1" xfId="0" applyNumberFormat="1" applyFont="1" applyFill="1" applyBorder="1" applyAlignment="1">
      <alignment horizontal="right"/>
    </xf>
    <xf numFmtId="186" fontId="16" fillId="2" borderId="19" xfId="0" applyNumberFormat="1" applyFont="1" applyFill="1" applyBorder="1" applyAlignment="1">
      <alignment horizontal="right"/>
    </xf>
    <xf numFmtId="0" fontId="16" fillId="0" borderId="29" xfId="0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16" fillId="0" borderId="55" xfId="0" applyFont="1" applyBorder="1" applyAlignment="1">
      <alignment/>
    </xf>
    <xf numFmtId="0" fontId="17" fillId="0" borderId="11" xfId="0" applyFont="1" applyBorder="1" applyAlignment="1">
      <alignment horizontal="left"/>
    </xf>
    <xf numFmtId="186" fontId="17" fillId="0" borderId="56" xfId="0" applyNumberFormat="1" applyFont="1" applyBorder="1" applyAlignment="1">
      <alignment wrapText="1"/>
    </xf>
    <xf numFmtId="186" fontId="17" fillId="0" borderId="57" xfId="0" applyNumberFormat="1" applyFont="1" applyBorder="1" applyAlignment="1">
      <alignment wrapText="1"/>
    </xf>
    <xf numFmtId="0" fontId="16" fillId="0" borderId="27" xfId="0" applyFont="1" applyBorder="1" applyAlignment="1">
      <alignment horizontal="center" wrapText="1"/>
    </xf>
    <xf numFmtId="0" fontId="17" fillId="0" borderId="45" xfId="0" applyFont="1" applyBorder="1" applyAlignment="1">
      <alignment/>
    </xf>
    <xf numFmtId="186" fontId="17" fillId="0" borderId="17" xfId="0" applyNumberFormat="1" applyFont="1" applyBorder="1" applyAlignment="1">
      <alignment wrapText="1"/>
    </xf>
    <xf numFmtId="186" fontId="17" fillId="0" borderId="41" xfId="0" applyNumberFormat="1" applyFont="1" applyBorder="1" applyAlignment="1">
      <alignment wrapText="1"/>
    </xf>
    <xf numFmtId="0" fontId="17" fillId="0" borderId="0" xfId="0" applyFont="1" applyBorder="1" applyAlignment="1">
      <alignment/>
    </xf>
    <xf numFmtId="0" fontId="16" fillId="0" borderId="16" xfId="0" applyFont="1" applyBorder="1" applyAlignment="1">
      <alignment horizontal="center" wrapText="1"/>
    </xf>
    <xf numFmtId="0" fontId="16" fillId="0" borderId="58" xfId="0" applyFont="1" applyBorder="1" applyAlignment="1">
      <alignment/>
    </xf>
    <xf numFmtId="0" fontId="17" fillId="0" borderId="6" xfId="0" applyFont="1" applyBorder="1" applyAlignment="1">
      <alignment/>
    </xf>
    <xf numFmtId="0" fontId="16" fillId="0" borderId="3" xfId="0" applyFont="1" applyBorder="1" applyAlignment="1">
      <alignment/>
    </xf>
    <xf numFmtId="0" fontId="16" fillId="3" borderId="21" xfId="0" applyFont="1" applyFill="1" applyBorder="1" applyAlignment="1">
      <alignment horizontal="center" wrapText="1"/>
    </xf>
    <xf numFmtId="0" fontId="16" fillId="3" borderId="20" xfId="0" applyFont="1" applyFill="1" applyBorder="1" applyAlignment="1">
      <alignment wrapText="1"/>
    </xf>
    <xf numFmtId="186" fontId="16" fillId="3" borderId="20" xfId="0" applyNumberFormat="1" applyFont="1" applyFill="1" applyBorder="1" applyAlignment="1">
      <alignment wrapText="1"/>
    </xf>
    <xf numFmtId="186" fontId="16" fillId="3" borderId="22" xfId="0" applyNumberFormat="1" applyFont="1" applyFill="1" applyBorder="1" applyAlignment="1">
      <alignment wrapText="1"/>
    </xf>
    <xf numFmtId="0" fontId="16" fillId="0" borderId="42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16" fillId="2" borderId="15" xfId="0" applyFont="1" applyFill="1" applyBorder="1" applyAlignment="1">
      <alignment horizontal="left" wrapText="1"/>
    </xf>
    <xf numFmtId="186" fontId="16" fillId="2" borderId="1" xfId="0" applyNumberFormat="1" applyFont="1" applyFill="1" applyBorder="1" applyAlignment="1">
      <alignment horizontal="right" wrapText="1"/>
    </xf>
    <xf numFmtId="186" fontId="16" fillId="2" borderId="19" xfId="0" applyNumberFormat="1" applyFont="1" applyFill="1" applyBorder="1" applyAlignment="1">
      <alignment horizontal="right" wrapText="1"/>
    </xf>
    <xf numFmtId="0" fontId="17" fillId="0" borderId="4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6" fillId="0" borderId="1" xfId="0" applyFont="1" applyBorder="1" applyAlignment="1">
      <alignment wrapText="1"/>
    </xf>
    <xf numFmtId="186" fontId="16" fillId="0" borderId="1" xfId="0" applyNumberFormat="1" applyFont="1" applyBorder="1" applyAlignment="1">
      <alignment wrapText="1"/>
    </xf>
    <xf numFmtId="186" fontId="16" fillId="0" borderId="19" xfId="0" applyNumberFormat="1" applyFont="1" applyBorder="1" applyAlignment="1">
      <alignment wrapText="1"/>
    </xf>
    <xf numFmtId="0" fontId="16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186" fontId="16" fillId="0" borderId="1" xfId="0" applyNumberFormat="1" applyFont="1" applyBorder="1" applyAlignment="1">
      <alignment horizontal="right"/>
    </xf>
    <xf numFmtId="186" fontId="16" fillId="0" borderId="19" xfId="0" applyNumberFormat="1" applyFont="1" applyBorder="1" applyAlignment="1">
      <alignment horizontal="right"/>
    </xf>
    <xf numFmtId="0" fontId="16" fillId="0" borderId="5" xfId="0" applyFont="1" applyFill="1" applyBorder="1" applyAlignment="1">
      <alignment wrapText="1"/>
    </xf>
    <xf numFmtId="0" fontId="17" fillId="0" borderId="3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185" fontId="16" fillId="0" borderId="2" xfId="19" applyFont="1" applyBorder="1" applyAlignment="1">
      <alignment horizontal="left" vertical="center" wrapText="1"/>
      <protection/>
    </xf>
    <xf numFmtId="185" fontId="17" fillId="0" borderId="45" xfId="19" applyFont="1" applyBorder="1" applyAlignment="1">
      <alignment horizontal="left" vertical="center" wrapText="1"/>
      <protection/>
    </xf>
    <xf numFmtId="0" fontId="17" fillId="0" borderId="12" xfId="0" applyFont="1" applyBorder="1" applyAlignment="1">
      <alignment wrapText="1"/>
    </xf>
    <xf numFmtId="186" fontId="16" fillId="0" borderId="11" xfId="0" applyNumberFormat="1" applyFont="1" applyBorder="1" applyAlignment="1">
      <alignment wrapText="1"/>
    </xf>
    <xf numFmtId="186" fontId="16" fillId="0" borderId="12" xfId="0" applyNumberFormat="1" applyFont="1" applyBorder="1" applyAlignment="1">
      <alignment wrapText="1"/>
    </xf>
    <xf numFmtId="0" fontId="17" fillId="0" borderId="13" xfId="0" applyFont="1" applyBorder="1" applyAlignment="1">
      <alignment/>
    </xf>
    <xf numFmtId="0" fontId="16" fillId="0" borderId="17" xfId="0" applyFont="1" applyBorder="1" applyAlignment="1">
      <alignment/>
    </xf>
    <xf numFmtId="186" fontId="16" fillId="0" borderId="17" xfId="0" applyNumberFormat="1" applyFont="1" applyBorder="1" applyAlignment="1">
      <alignment wrapText="1"/>
    </xf>
    <xf numFmtId="186" fontId="16" fillId="0" borderId="41" xfId="0" applyNumberFormat="1" applyFont="1" applyBorder="1" applyAlignment="1">
      <alignment wrapText="1"/>
    </xf>
    <xf numFmtId="0" fontId="16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6" fillId="2" borderId="16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/>
    </xf>
    <xf numFmtId="186" fontId="16" fillId="2" borderId="1" xfId="0" applyNumberFormat="1" applyFont="1" applyFill="1" applyBorder="1" applyAlignment="1">
      <alignment wrapText="1"/>
    </xf>
    <xf numFmtId="186" fontId="16" fillId="2" borderId="19" xfId="0" applyNumberFormat="1" applyFont="1" applyFill="1" applyBorder="1" applyAlignment="1">
      <alignment wrapText="1"/>
    </xf>
    <xf numFmtId="0" fontId="16" fillId="0" borderId="4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6" fillId="2" borderId="1" xfId="0" applyFont="1" applyFill="1" applyBorder="1" applyAlignment="1">
      <alignment wrapText="1"/>
    </xf>
    <xf numFmtId="0" fontId="16" fillId="0" borderId="53" xfId="0" applyFont="1" applyBorder="1" applyAlignment="1">
      <alignment wrapText="1"/>
    </xf>
    <xf numFmtId="0" fontId="16" fillId="0" borderId="54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6" fillId="3" borderId="32" xfId="0" applyFont="1" applyFill="1" applyBorder="1" applyAlignment="1">
      <alignment horizontal="center" wrapText="1"/>
    </xf>
    <xf numFmtId="0" fontId="16" fillId="3" borderId="23" xfId="0" applyFont="1" applyFill="1" applyBorder="1" applyAlignment="1">
      <alignment wrapText="1"/>
    </xf>
    <xf numFmtId="0" fontId="16" fillId="3" borderId="24" xfId="0" applyFont="1" applyFill="1" applyBorder="1" applyAlignment="1">
      <alignment wrapText="1"/>
    </xf>
    <xf numFmtId="0" fontId="16" fillId="0" borderId="32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2" fontId="16" fillId="0" borderId="23" xfId="0" applyNumberFormat="1" applyFont="1" applyBorder="1" applyAlignment="1">
      <alignment wrapText="1"/>
    </xf>
    <xf numFmtId="2" fontId="16" fillId="0" borderId="24" xfId="0" applyNumberFormat="1" applyFont="1" applyBorder="1" applyAlignment="1">
      <alignment wrapText="1"/>
    </xf>
    <xf numFmtId="0" fontId="16" fillId="0" borderId="0" xfId="0" applyFont="1" applyBorder="1" applyAlignment="1">
      <alignment wrapText="1"/>
    </xf>
    <xf numFmtId="2" fontId="16" fillId="0" borderId="0" xfId="0" applyNumberFormat="1" applyFont="1" applyBorder="1" applyAlignment="1">
      <alignment wrapText="1"/>
    </xf>
    <xf numFmtId="0" fontId="20" fillId="0" borderId="0" xfId="0" applyFont="1" applyAlignment="1">
      <alignment/>
    </xf>
    <xf numFmtId="0" fontId="16" fillId="0" borderId="0" xfId="0" applyFont="1" applyFill="1" applyBorder="1" applyAlignment="1">
      <alignment horizontal="left" vertical="top" wrapText="1"/>
    </xf>
    <xf numFmtId="187" fontId="21" fillId="0" borderId="0" xfId="0" applyNumberFormat="1" applyFont="1" applyAlignment="1">
      <alignment horizontal="center" wrapText="1"/>
    </xf>
    <xf numFmtId="187" fontId="22" fillId="0" borderId="0" xfId="0" applyNumberFormat="1" applyFont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me\My%20Documents\2012\Zalesyavane\GRM\Razsadnici\Inv_raz2012_UZDP\balans_2012_SWD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1"/>
  <sheetViews>
    <sheetView workbookViewId="0" topLeftCell="A376">
      <selection activeCell="C359" sqref="C359:C406"/>
    </sheetView>
  </sheetViews>
  <sheetFormatPr defaultColWidth="9.140625" defaultRowHeight="12.75"/>
  <cols>
    <col min="1" max="1" width="5.57421875" style="2" customWidth="1"/>
    <col min="2" max="2" width="28.421875" style="1" customWidth="1"/>
    <col min="3" max="3" width="15.00390625" style="1" customWidth="1"/>
    <col min="4" max="4" width="12.8515625" style="1" customWidth="1"/>
    <col min="5" max="6" width="14.57421875" style="1" customWidth="1"/>
    <col min="7" max="16384" width="9.140625" style="1" customWidth="1"/>
  </cols>
  <sheetData>
    <row r="1" spans="1:6" ht="15.75">
      <c r="A1" s="148" t="s">
        <v>119</v>
      </c>
      <c r="B1" s="148"/>
      <c r="C1" s="148"/>
      <c r="D1" s="148"/>
      <c r="E1" s="148"/>
      <c r="F1" s="148"/>
    </row>
    <row r="3" spans="1:6" ht="15.75">
      <c r="A3" s="149" t="s">
        <v>0</v>
      </c>
      <c r="B3" s="149"/>
      <c r="C3" s="149"/>
      <c r="D3" s="149"/>
      <c r="E3" s="149"/>
      <c r="F3" s="149"/>
    </row>
    <row r="4" spans="1:6" ht="15.75">
      <c r="A4" s="150" t="s">
        <v>1</v>
      </c>
      <c r="B4" s="150"/>
      <c r="C4" s="150"/>
      <c r="D4" s="150"/>
      <c r="E4" s="150"/>
      <c r="F4" s="150"/>
    </row>
    <row r="5" spans="1:6" ht="15.75">
      <c r="A5" s="150" t="s">
        <v>120</v>
      </c>
      <c r="B5" s="150"/>
      <c r="C5" s="150"/>
      <c r="D5" s="150"/>
      <c r="E5" s="150"/>
      <c r="F5" s="150"/>
    </row>
    <row r="6" spans="1:6" ht="15.75">
      <c r="A6" s="150"/>
      <c r="B6" s="150"/>
      <c r="C6" s="150"/>
      <c r="D6" s="150"/>
      <c r="E6" s="150"/>
      <c r="F6" s="150"/>
    </row>
    <row r="7" ht="16.5" thickBot="1"/>
    <row r="8" spans="1:6" ht="47.25" customHeight="1">
      <c r="A8" s="151" t="s">
        <v>2</v>
      </c>
      <c r="B8" s="153" t="s">
        <v>3</v>
      </c>
      <c r="C8" s="155" t="s">
        <v>37</v>
      </c>
      <c r="D8" s="153" t="s">
        <v>4</v>
      </c>
      <c r="E8" s="153" t="s">
        <v>5</v>
      </c>
      <c r="F8" s="157" t="s">
        <v>6</v>
      </c>
    </row>
    <row r="9" spans="1:6" ht="31.5" customHeight="1" thickBot="1">
      <c r="A9" s="152"/>
      <c r="B9" s="154"/>
      <c r="C9" s="156"/>
      <c r="D9" s="154"/>
      <c r="E9" s="154"/>
      <c r="F9" s="158"/>
    </row>
    <row r="10" spans="1:6" ht="15.75">
      <c r="A10" s="163" t="s">
        <v>7</v>
      </c>
      <c r="B10" s="164"/>
      <c r="C10" s="164"/>
      <c r="D10" s="164"/>
      <c r="E10" s="164"/>
      <c r="F10" s="165"/>
    </row>
    <row r="11" spans="1:6" ht="15.75">
      <c r="A11" s="136"/>
      <c r="B11" s="34" t="s">
        <v>38</v>
      </c>
      <c r="C11" s="62"/>
      <c r="D11" s="62"/>
      <c r="E11" s="62"/>
      <c r="F11" s="81"/>
    </row>
    <row r="12" spans="1:6" ht="15.75">
      <c r="A12" s="140" t="s">
        <v>147</v>
      </c>
      <c r="B12" s="4" t="s">
        <v>8</v>
      </c>
      <c r="C12" s="14">
        <f>SUM(C13:C88)</f>
        <v>3953.569</v>
      </c>
      <c r="D12" s="14">
        <f>SUM(D13:D88)</f>
        <v>1007.925</v>
      </c>
      <c r="E12" s="14">
        <f>SUM(E13:E88)</f>
        <v>94.399</v>
      </c>
      <c r="F12" s="14">
        <f>SUM(F13:F88)</f>
        <v>3040.0529999999994</v>
      </c>
    </row>
    <row r="13" spans="1:6" ht="15.75">
      <c r="A13" s="138"/>
      <c r="B13" s="85" t="s">
        <v>41</v>
      </c>
      <c r="C13" s="16">
        <v>71.106</v>
      </c>
      <c r="D13" s="16">
        <v>9.1</v>
      </c>
      <c r="E13" s="16">
        <v>0</v>
      </c>
      <c r="F13" s="17">
        <v>62.006</v>
      </c>
    </row>
    <row r="14" spans="1:8" ht="15.75">
      <c r="A14" s="138"/>
      <c r="B14" s="11" t="s">
        <v>107</v>
      </c>
      <c r="C14" s="16">
        <v>179.29</v>
      </c>
      <c r="D14" s="16">
        <v>68.58</v>
      </c>
      <c r="E14" s="16">
        <v>0</v>
      </c>
      <c r="F14" s="17">
        <v>110.72</v>
      </c>
      <c r="H14" s="20"/>
    </row>
    <row r="15" spans="1:8" ht="15.75">
      <c r="A15" s="138"/>
      <c r="B15" s="104" t="s">
        <v>94</v>
      </c>
      <c r="C15" s="16">
        <v>265.67199999999997</v>
      </c>
      <c r="D15" s="106">
        <v>82.44</v>
      </c>
      <c r="E15" s="106">
        <v>2</v>
      </c>
      <c r="F15" s="107">
        <v>185.232</v>
      </c>
      <c r="G15" s="20"/>
      <c r="H15" s="20"/>
    </row>
    <row r="16" spans="1:6" ht="15.75">
      <c r="A16" s="139"/>
      <c r="B16" s="117" t="s">
        <v>36</v>
      </c>
      <c r="C16" s="24">
        <v>122.11600000000001</v>
      </c>
      <c r="D16" s="24">
        <v>153.5</v>
      </c>
      <c r="E16" s="24">
        <v>31.383999999999986</v>
      </c>
      <c r="F16" s="25"/>
    </row>
    <row r="17" spans="1:6" ht="15.75">
      <c r="A17" s="140" t="s">
        <v>148</v>
      </c>
      <c r="B17" s="124" t="s">
        <v>79</v>
      </c>
      <c r="C17" s="14"/>
      <c r="D17" s="14"/>
      <c r="E17" s="14"/>
      <c r="F17" s="15"/>
    </row>
    <row r="18" spans="1:6" ht="15.75">
      <c r="A18" s="141"/>
      <c r="B18" s="131" t="s">
        <v>80</v>
      </c>
      <c r="C18" s="31">
        <v>0.2</v>
      </c>
      <c r="D18" s="31">
        <v>0</v>
      </c>
      <c r="E18" s="31">
        <v>0</v>
      </c>
      <c r="F18" s="32">
        <v>0.2</v>
      </c>
    </row>
    <row r="19" spans="1:6" ht="15.75">
      <c r="A19" s="142" t="s">
        <v>149</v>
      </c>
      <c r="B19" s="35" t="s">
        <v>42</v>
      </c>
      <c r="C19" s="37"/>
      <c r="D19" s="37"/>
      <c r="E19" s="37"/>
      <c r="F19" s="38"/>
    </row>
    <row r="20" spans="1:6" ht="15.75">
      <c r="A20" s="139"/>
      <c r="B20" s="88" t="s">
        <v>41</v>
      </c>
      <c r="C20" s="24">
        <v>0.595</v>
      </c>
      <c r="D20" s="24">
        <v>0.595</v>
      </c>
      <c r="E20" s="24"/>
      <c r="F20" s="25"/>
    </row>
    <row r="21" spans="1:6" ht="15.75">
      <c r="A21" s="140" t="s">
        <v>150</v>
      </c>
      <c r="B21" s="4" t="s">
        <v>21</v>
      </c>
      <c r="C21" s="14"/>
      <c r="D21" s="14"/>
      <c r="E21" s="14"/>
      <c r="F21" s="15"/>
    </row>
    <row r="22" spans="1:8" ht="15.75">
      <c r="A22" s="51"/>
      <c r="B22" s="87" t="s">
        <v>41</v>
      </c>
      <c r="C22" s="18">
        <v>188.278</v>
      </c>
      <c r="D22" s="18">
        <v>16.1</v>
      </c>
      <c r="E22" s="18">
        <v>0</v>
      </c>
      <c r="F22" s="19">
        <v>172.178</v>
      </c>
      <c r="H22" s="20"/>
    </row>
    <row r="23" spans="1:8" ht="15.75">
      <c r="A23" s="51"/>
      <c r="B23" s="94" t="s">
        <v>68</v>
      </c>
      <c r="C23" s="18">
        <v>8.01</v>
      </c>
      <c r="D23" s="18">
        <v>5.6</v>
      </c>
      <c r="E23" s="54"/>
      <c r="F23" s="19">
        <v>2.41</v>
      </c>
      <c r="H23" s="20"/>
    </row>
    <row r="24" spans="1:8" ht="15.75">
      <c r="A24" s="51"/>
      <c r="B24" s="100" t="s">
        <v>80</v>
      </c>
      <c r="C24" s="18">
        <v>128.83</v>
      </c>
      <c r="D24" s="18">
        <v>33.1</v>
      </c>
      <c r="E24" s="54">
        <v>0</v>
      </c>
      <c r="F24" s="19">
        <v>95.73</v>
      </c>
      <c r="G24" s="20"/>
      <c r="H24" s="20"/>
    </row>
    <row r="25" spans="1:8" ht="15.75">
      <c r="A25" s="51"/>
      <c r="B25" s="13" t="s">
        <v>107</v>
      </c>
      <c r="C25" s="18">
        <v>454.78</v>
      </c>
      <c r="D25" s="18">
        <v>245.61</v>
      </c>
      <c r="E25" s="54">
        <v>0</v>
      </c>
      <c r="F25" s="19">
        <v>209.17</v>
      </c>
      <c r="G25" s="20"/>
      <c r="H25" s="20"/>
    </row>
    <row r="26" spans="1:8" ht="15.75">
      <c r="A26" s="51"/>
      <c r="B26" s="105" t="s">
        <v>94</v>
      </c>
      <c r="C26" s="18">
        <v>321.58299999999997</v>
      </c>
      <c r="D26" s="18">
        <v>79.21000000000001</v>
      </c>
      <c r="E26" s="54">
        <v>4.38</v>
      </c>
      <c r="F26" s="19">
        <v>246.753</v>
      </c>
      <c r="G26" s="20"/>
      <c r="H26" s="20"/>
    </row>
    <row r="27" spans="1:6" ht="15.75">
      <c r="A27" s="141"/>
      <c r="B27" s="123" t="s">
        <v>36</v>
      </c>
      <c r="C27" s="31">
        <v>567.574</v>
      </c>
      <c r="D27" s="31">
        <v>55.6</v>
      </c>
      <c r="E27" s="31"/>
      <c r="F27" s="32">
        <v>511.97399999999993</v>
      </c>
    </row>
    <row r="28" spans="1:6" ht="15.75">
      <c r="A28" s="142" t="s">
        <v>151</v>
      </c>
      <c r="B28" s="35" t="s">
        <v>43</v>
      </c>
      <c r="C28" s="37"/>
      <c r="D28" s="37"/>
      <c r="E28" s="37"/>
      <c r="F28" s="37"/>
    </row>
    <row r="29" spans="1:11" ht="15.75">
      <c r="A29" s="51"/>
      <c r="B29" s="86" t="s">
        <v>41</v>
      </c>
      <c r="C29" s="18">
        <v>12.6</v>
      </c>
      <c r="D29" s="18">
        <v>1</v>
      </c>
      <c r="E29" s="18">
        <v>0</v>
      </c>
      <c r="F29" s="19">
        <v>11.6</v>
      </c>
      <c r="K29" s="2"/>
    </row>
    <row r="30" spans="1:11" ht="15.75">
      <c r="A30" s="51"/>
      <c r="B30" s="5" t="s">
        <v>107</v>
      </c>
      <c r="C30" s="18">
        <v>10.6</v>
      </c>
      <c r="D30" s="18">
        <v>0.2</v>
      </c>
      <c r="E30" s="18">
        <v>0</v>
      </c>
      <c r="F30" s="19">
        <v>10.4</v>
      </c>
      <c r="K30" s="2"/>
    </row>
    <row r="31" spans="1:11" ht="15.75">
      <c r="A31" s="51"/>
      <c r="B31" s="105" t="s">
        <v>94</v>
      </c>
      <c r="C31" s="18">
        <v>0</v>
      </c>
      <c r="D31" s="18">
        <v>0.3</v>
      </c>
      <c r="E31" s="18">
        <v>0.3</v>
      </c>
      <c r="F31" s="19">
        <v>0</v>
      </c>
      <c r="K31" s="2"/>
    </row>
    <row r="32" spans="1:11" ht="15.75">
      <c r="A32" s="139"/>
      <c r="B32" s="132" t="s">
        <v>36</v>
      </c>
      <c r="C32" s="24"/>
      <c r="D32" s="24">
        <v>17.6</v>
      </c>
      <c r="E32" s="24">
        <v>17.6</v>
      </c>
      <c r="F32" s="25"/>
      <c r="K32" s="2"/>
    </row>
    <row r="33" spans="1:11" ht="15.75">
      <c r="A33" s="140" t="s">
        <v>152</v>
      </c>
      <c r="B33" s="133" t="s">
        <v>143</v>
      </c>
      <c r="C33" s="14"/>
      <c r="D33" s="14"/>
      <c r="E33" s="14"/>
      <c r="F33" s="15"/>
      <c r="K33" s="2"/>
    </row>
    <row r="34" spans="1:11" ht="15.75">
      <c r="A34" s="141"/>
      <c r="B34" s="134" t="s">
        <v>107</v>
      </c>
      <c r="C34" s="31">
        <v>1.5</v>
      </c>
      <c r="D34" s="31"/>
      <c r="E34" s="31"/>
      <c r="F34" s="32">
        <v>1.5</v>
      </c>
      <c r="K34" s="2"/>
    </row>
    <row r="35" spans="1:6" ht="15.75">
      <c r="A35" s="142" t="s">
        <v>153</v>
      </c>
      <c r="B35" s="35" t="s">
        <v>44</v>
      </c>
      <c r="C35" s="37"/>
      <c r="D35" s="37"/>
      <c r="E35" s="37"/>
      <c r="F35" s="37"/>
    </row>
    <row r="36" spans="1:6" ht="15.75">
      <c r="A36" s="51"/>
      <c r="B36" s="86" t="s">
        <v>41</v>
      </c>
      <c r="C36" s="18">
        <v>2.465</v>
      </c>
      <c r="D36" s="18">
        <v>0</v>
      </c>
      <c r="E36" s="18">
        <v>0</v>
      </c>
      <c r="F36" s="19">
        <v>2.465</v>
      </c>
    </row>
    <row r="37" spans="1:6" ht="15.75">
      <c r="A37" s="51"/>
      <c r="B37" s="99" t="s">
        <v>80</v>
      </c>
      <c r="C37" s="18">
        <v>141.359</v>
      </c>
      <c r="D37" s="18">
        <v>0</v>
      </c>
      <c r="E37" s="18">
        <v>0</v>
      </c>
      <c r="F37" s="19">
        <v>141.359</v>
      </c>
    </row>
    <row r="38" spans="1:6" ht="15.75">
      <c r="A38" s="51"/>
      <c r="B38" s="5" t="s">
        <v>107</v>
      </c>
      <c r="C38" s="18">
        <v>57.4</v>
      </c>
      <c r="D38" s="18">
        <v>10.9</v>
      </c>
      <c r="E38" s="18">
        <v>0</v>
      </c>
      <c r="F38" s="19">
        <v>46.5</v>
      </c>
    </row>
    <row r="39" spans="1:6" ht="15.75">
      <c r="A39" s="51"/>
      <c r="B39" s="108" t="s">
        <v>94</v>
      </c>
      <c r="C39" s="18">
        <v>1</v>
      </c>
      <c r="D39" s="18">
        <v>1</v>
      </c>
      <c r="E39" s="18"/>
      <c r="F39" s="19"/>
    </row>
    <row r="40" spans="1:6" ht="15.75">
      <c r="A40" s="139"/>
      <c r="B40" s="132" t="s">
        <v>36</v>
      </c>
      <c r="C40" s="24"/>
      <c r="D40" s="24">
        <v>21</v>
      </c>
      <c r="E40" s="24">
        <v>21</v>
      </c>
      <c r="F40" s="25"/>
    </row>
    <row r="41" spans="1:6" ht="15.75">
      <c r="A41" s="140" t="s">
        <v>154</v>
      </c>
      <c r="B41" s="124" t="s">
        <v>74</v>
      </c>
      <c r="C41" s="14"/>
      <c r="D41" s="14"/>
      <c r="E41" s="14"/>
      <c r="F41" s="14"/>
    </row>
    <row r="42" spans="1:6" ht="15.75">
      <c r="A42" s="51"/>
      <c r="B42" s="86" t="s">
        <v>41</v>
      </c>
      <c r="C42" s="18">
        <v>0.189</v>
      </c>
      <c r="D42" s="18">
        <v>0.189</v>
      </c>
      <c r="E42" s="18"/>
      <c r="F42" s="19"/>
    </row>
    <row r="43" spans="1:6" ht="15.75">
      <c r="A43" s="141"/>
      <c r="B43" s="135" t="s">
        <v>107</v>
      </c>
      <c r="C43" s="31">
        <v>13.76</v>
      </c>
      <c r="D43" s="31">
        <v>0.26</v>
      </c>
      <c r="E43" s="31"/>
      <c r="F43" s="32">
        <v>13.5</v>
      </c>
    </row>
    <row r="44" spans="1:6" ht="15.75">
      <c r="A44" s="142" t="s">
        <v>155</v>
      </c>
      <c r="B44" s="10" t="s">
        <v>22</v>
      </c>
      <c r="C44" s="37"/>
      <c r="D44" s="37"/>
      <c r="E44" s="37"/>
      <c r="F44" s="38"/>
    </row>
    <row r="45" spans="1:6" ht="15.75">
      <c r="A45" s="51"/>
      <c r="B45" s="87" t="s">
        <v>41</v>
      </c>
      <c r="C45" s="18">
        <v>2.845</v>
      </c>
      <c r="D45" s="18">
        <v>0</v>
      </c>
      <c r="E45" s="18">
        <v>0</v>
      </c>
      <c r="F45" s="19">
        <v>2.845</v>
      </c>
    </row>
    <row r="46" spans="1:8" ht="15.75">
      <c r="A46" s="51"/>
      <c r="B46" s="13" t="s">
        <v>107</v>
      </c>
      <c r="C46" s="18">
        <v>5.53</v>
      </c>
      <c r="D46" s="18">
        <v>9.2</v>
      </c>
      <c r="E46" s="18">
        <v>9.2</v>
      </c>
      <c r="F46" s="19">
        <v>5.53</v>
      </c>
      <c r="H46" s="20"/>
    </row>
    <row r="47" spans="1:7" ht="15.75">
      <c r="A47" s="51"/>
      <c r="B47" s="105" t="s">
        <v>94</v>
      </c>
      <c r="C47" s="18">
        <v>82.5</v>
      </c>
      <c r="D47" s="18">
        <v>8.6</v>
      </c>
      <c r="E47" s="18">
        <v>0</v>
      </c>
      <c r="F47" s="19">
        <v>73.9</v>
      </c>
      <c r="G47" s="20"/>
    </row>
    <row r="48" spans="1:6" ht="15.75">
      <c r="A48" s="139"/>
      <c r="B48" s="117" t="s">
        <v>36</v>
      </c>
      <c r="C48" s="24">
        <v>110.92099999999999</v>
      </c>
      <c r="D48" s="24">
        <v>94</v>
      </c>
      <c r="E48" s="24"/>
      <c r="F48" s="25">
        <v>16.920999999999992</v>
      </c>
    </row>
    <row r="49" spans="1:11" ht="15.75" customHeight="1">
      <c r="A49" s="140" t="s">
        <v>156</v>
      </c>
      <c r="B49" s="4" t="s">
        <v>23</v>
      </c>
      <c r="C49" s="14"/>
      <c r="D49" s="14"/>
      <c r="E49" s="14"/>
      <c r="F49" s="15"/>
      <c r="K49" s="2"/>
    </row>
    <row r="50" spans="1:10" ht="15.75" customHeight="1">
      <c r="A50" s="51"/>
      <c r="B50" s="87" t="s">
        <v>41</v>
      </c>
      <c r="C50" s="18">
        <v>0.62</v>
      </c>
      <c r="D50" s="18"/>
      <c r="E50" s="18"/>
      <c r="F50" s="19">
        <v>0.62</v>
      </c>
      <c r="J50" s="2"/>
    </row>
    <row r="51" spans="1:10" ht="15.75" customHeight="1">
      <c r="A51" s="51"/>
      <c r="B51" s="13" t="s">
        <v>107</v>
      </c>
      <c r="C51" s="18">
        <v>4.6</v>
      </c>
      <c r="D51" s="18"/>
      <c r="E51" s="18"/>
      <c r="F51" s="19">
        <v>4.6</v>
      </c>
      <c r="J51" s="2"/>
    </row>
    <row r="52" spans="1:6" ht="17.25" customHeight="1">
      <c r="A52" s="141"/>
      <c r="B52" s="123" t="s">
        <v>36</v>
      </c>
      <c r="C52" s="31">
        <v>26.217999999999996</v>
      </c>
      <c r="D52" s="31">
        <v>2</v>
      </c>
      <c r="E52" s="31"/>
      <c r="F52" s="32">
        <v>24.217999999999996</v>
      </c>
    </row>
    <row r="53" spans="1:6" ht="17.25" customHeight="1">
      <c r="A53" s="142" t="s">
        <v>157</v>
      </c>
      <c r="B53" s="35" t="s">
        <v>81</v>
      </c>
      <c r="C53" s="37"/>
      <c r="D53" s="37"/>
      <c r="E53" s="37"/>
      <c r="F53" s="38"/>
    </row>
    <row r="54" spans="1:6" ht="17.25" customHeight="1">
      <c r="A54" s="139"/>
      <c r="B54" s="101" t="s">
        <v>80</v>
      </c>
      <c r="C54" s="24">
        <v>1.125</v>
      </c>
      <c r="D54" s="24">
        <v>0</v>
      </c>
      <c r="E54" s="24">
        <v>0</v>
      </c>
      <c r="F54" s="25">
        <v>1.125</v>
      </c>
    </row>
    <row r="55" spans="1:6" ht="17.25" customHeight="1">
      <c r="A55" s="140" t="s">
        <v>158</v>
      </c>
      <c r="B55" s="124" t="s">
        <v>46</v>
      </c>
      <c r="C55" s="14"/>
      <c r="D55" s="14"/>
      <c r="E55" s="14"/>
      <c r="F55" s="15"/>
    </row>
    <row r="56" spans="1:6" ht="17.25" customHeight="1">
      <c r="A56" s="51"/>
      <c r="B56" s="86" t="s">
        <v>41</v>
      </c>
      <c r="C56" s="18">
        <v>2.343</v>
      </c>
      <c r="D56" s="18">
        <v>1</v>
      </c>
      <c r="E56" s="18">
        <v>0</v>
      </c>
      <c r="F56" s="19">
        <v>1.343</v>
      </c>
    </row>
    <row r="57" spans="1:8" ht="17.25" customHeight="1">
      <c r="A57" s="141"/>
      <c r="B57" s="135" t="s">
        <v>107</v>
      </c>
      <c r="C57" s="31">
        <v>1.8</v>
      </c>
      <c r="D57" s="31">
        <v>0.9</v>
      </c>
      <c r="E57" s="31">
        <v>0</v>
      </c>
      <c r="F57" s="32">
        <v>0.9</v>
      </c>
      <c r="H57" s="20"/>
    </row>
    <row r="58" spans="1:6" ht="17.25" customHeight="1">
      <c r="A58" s="142" t="s">
        <v>159</v>
      </c>
      <c r="B58" s="35" t="s">
        <v>95</v>
      </c>
      <c r="C58" s="37"/>
      <c r="D58" s="37"/>
      <c r="E58" s="37"/>
      <c r="F58" s="38"/>
    </row>
    <row r="59" spans="1:6" ht="17.25" customHeight="1">
      <c r="A59" s="51"/>
      <c r="B59" s="5" t="s">
        <v>107</v>
      </c>
      <c r="C59" s="18">
        <v>6.413</v>
      </c>
      <c r="D59" s="18">
        <v>2.4</v>
      </c>
      <c r="E59" s="18">
        <v>0</v>
      </c>
      <c r="F59" s="19">
        <v>4.013</v>
      </c>
    </row>
    <row r="60" spans="1:6" ht="17.25" customHeight="1">
      <c r="A60" s="51"/>
      <c r="B60" s="12" t="s">
        <v>96</v>
      </c>
      <c r="C60" s="21"/>
      <c r="D60" s="21"/>
      <c r="E60" s="21"/>
      <c r="F60" s="22"/>
    </row>
    <row r="61" spans="1:6" ht="17.25" customHeight="1">
      <c r="A61" s="51"/>
      <c r="B61" s="5" t="s">
        <v>94</v>
      </c>
      <c r="C61" s="18"/>
      <c r="D61" s="18"/>
      <c r="E61" s="18"/>
      <c r="F61" s="19"/>
    </row>
    <row r="62" spans="1:6" ht="17.25" customHeight="1">
      <c r="A62" s="51"/>
      <c r="B62" s="12" t="s">
        <v>121</v>
      </c>
      <c r="C62" s="18"/>
      <c r="D62" s="18"/>
      <c r="E62" s="18"/>
      <c r="F62" s="19"/>
    </row>
    <row r="63" spans="1:6" ht="17.25" customHeight="1">
      <c r="A63" s="51"/>
      <c r="B63" s="87" t="s">
        <v>41</v>
      </c>
      <c r="C63" s="18">
        <v>3.76</v>
      </c>
      <c r="D63" s="18">
        <v>1</v>
      </c>
      <c r="E63" s="18"/>
      <c r="F63" s="19">
        <v>2.76</v>
      </c>
    </row>
    <row r="64" spans="1:6" ht="17.25" customHeight="1">
      <c r="A64" s="51"/>
      <c r="B64" s="12" t="s">
        <v>47</v>
      </c>
      <c r="C64" s="21"/>
      <c r="D64" s="21"/>
      <c r="E64" s="21"/>
      <c r="F64" s="22"/>
    </row>
    <row r="65" spans="1:6" ht="17.25" customHeight="1">
      <c r="A65" s="51"/>
      <c r="B65" s="5" t="s">
        <v>107</v>
      </c>
      <c r="C65" s="18">
        <v>5.13</v>
      </c>
      <c r="D65" s="18">
        <v>2.02</v>
      </c>
      <c r="E65" s="18">
        <v>0</v>
      </c>
      <c r="F65" s="19">
        <v>3.11</v>
      </c>
    </row>
    <row r="66" spans="1:6" ht="17.25" customHeight="1">
      <c r="A66" s="51"/>
      <c r="B66" s="12" t="s">
        <v>48</v>
      </c>
      <c r="C66" s="21"/>
      <c r="D66" s="21"/>
      <c r="E66" s="21"/>
      <c r="F66" s="22"/>
    </row>
    <row r="67" spans="1:6" ht="17.25" customHeight="1">
      <c r="A67" s="51"/>
      <c r="B67" s="86" t="s">
        <v>41</v>
      </c>
      <c r="C67" s="18">
        <v>0.081</v>
      </c>
      <c r="D67" s="18">
        <v>0.081</v>
      </c>
      <c r="E67" s="18"/>
      <c r="F67" s="19"/>
    </row>
    <row r="68" spans="1:6" ht="17.25" customHeight="1">
      <c r="A68" s="51"/>
      <c r="B68" s="5" t="s">
        <v>107</v>
      </c>
      <c r="C68" s="18">
        <v>1.1</v>
      </c>
      <c r="D68" s="18">
        <v>0.4</v>
      </c>
      <c r="E68" s="18">
        <v>0.4</v>
      </c>
      <c r="F68" s="19">
        <v>1.1</v>
      </c>
    </row>
    <row r="69" spans="1:6" ht="17.25" customHeight="1">
      <c r="A69" s="51"/>
      <c r="B69" s="105" t="s">
        <v>94</v>
      </c>
      <c r="C69" s="18">
        <v>0</v>
      </c>
      <c r="D69" s="18">
        <v>4.665</v>
      </c>
      <c r="E69" s="18">
        <v>4.665</v>
      </c>
      <c r="F69" s="19">
        <v>0</v>
      </c>
    </row>
    <row r="70" spans="1:6" ht="17.25" customHeight="1">
      <c r="A70" s="51"/>
      <c r="B70" s="12" t="s">
        <v>49</v>
      </c>
      <c r="C70" s="21"/>
      <c r="D70" s="21"/>
      <c r="E70" s="21"/>
      <c r="F70" s="22"/>
    </row>
    <row r="71" spans="1:6" ht="17.25" customHeight="1">
      <c r="A71" s="51"/>
      <c r="B71" s="86" t="s">
        <v>41</v>
      </c>
      <c r="C71" s="18">
        <v>0.72</v>
      </c>
      <c r="D71" s="18"/>
      <c r="E71" s="18"/>
      <c r="F71" s="19">
        <v>0.72</v>
      </c>
    </row>
    <row r="72" spans="1:6" ht="17.25" customHeight="1">
      <c r="A72" s="51"/>
      <c r="B72" s="12" t="s">
        <v>122</v>
      </c>
      <c r="C72" s="18"/>
      <c r="D72" s="18"/>
      <c r="E72" s="18"/>
      <c r="F72" s="19"/>
    </row>
    <row r="73" spans="1:6" ht="17.25" customHeight="1">
      <c r="A73" s="51"/>
      <c r="B73" s="86" t="s">
        <v>41</v>
      </c>
      <c r="C73" s="18">
        <v>0.97</v>
      </c>
      <c r="D73" s="18">
        <v>0.5</v>
      </c>
      <c r="E73" s="18"/>
      <c r="F73" s="19">
        <v>0.47</v>
      </c>
    </row>
    <row r="74" spans="1:6" ht="17.25" customHeight="1">
      <c r="A74" s="51"/>
      <c r="B74" s="7" t="s">
        <v>45</v>
      </c>
      <c r="C74" s="21"/>
      <c r="D74" s="21"/>
      <c r="E74" s="21"/>
      <c r="F74" s="22"/>
    </row>
    <row r="75" spans="1:6" ht="17.25" customHeight="1">
      <c r="A75" s="51"/>
      <c r="B75" s="87" t="s">
        <v>41</v>
      </c>
      <c r="C75" s="18">
        <v>213.738</v>
      </c>
      <c r="D75" s="18">
        <v>2.275</v>
      </c>
      <c r="E75" s="18">
        <v>0</v>
      </c>
      <c r="F75" s="19">
        <v>211.463</v>
      </c>
    </row>
    <row r="76" spans="1:6" ht="17.25" customHeight="1">
      <c r="A76" s="51"/>
      <c r="B76" s="13" t="s">
        <v>107</v>
      </c>
      <c r="C76" s="18">
        <v>387.971</v>
      </c>
      <c r="D76" s="18">
        <v>16.35</v>
      </c>
      <c r="E76" s="18">
        <v>0</v>
      </c>
      <c r="F76" s="19">
        <v>371.62100000000004</v>
      </c>
    </row>
    <row r="77" spans="1:7" ht="17.25" customHeight="1">
      <c r="A77" s="51"/>
      <c r="B77" s="105" t="s">
        <v>94</v>
      </c>
      <c r="C77" s="18">
        <v>406.05</v>
      </c>
      <c r="D77" s="18">
        <v>45.269999999999996</v>
      </c>
      <c r="E77" s="18">
        <v>3.4699999999999998</v>
      </c>
      <c r="F77" s="19">
        <v>364.25</v>
      </c>
      <c r="G77" s="20"/>
    </row>
    <row r="78" spans="1:6" ht="18.75" customHeight="1">
      <c r="A78" s="51"/>
      <c r="B78" s="116" t="s">
        <v>36</v>
      </c>
      <c r="C78" s="18">
        <v>19.7</v>
      </c>
      <c r="D78" s="18">
        <v>0</v>
      </c>
      <c r="E78" s="18"/>
      <c r="F78" s="19">
        <v>19.7</v>
      </c>
    </row>
    <row r="79" spans="1:6" ht="18.75" customHeight="1">
      <c r="A79" s="139"/>
      <c r="B79" s="26" t="s">
        <v>50</v>
      </c>
      <c r="C79" s="52"/>
      <c r="D79" s="52"/>
      <c r="E79" s="52"/>
      <c r="F79" s="53"/>
    </row>
    <row r="80" spans="1:6" ht="18.75" customHeight="1">
      <c r="A80" s="139"/>
      <c r="B80" s="88" t="s">
        <v>41</v>
      </c>
      <c r="C80" s="24">
        <v>16.786</v>
      </c>
      <c r="D80" s="24">
        <v>1</v>
      </c>
      <c r="E80" s="24">
        <v>0</v>
      </c>
      <c r="F80" s="25">
        <v>15.786000000000001</v>
      </c>
    </row>
    <row r="81" spans="1:6" ht="18.75" customHeight="1">
      <c r="A81" s="139"/>
      <c r="B81" s="26" t="s">
        <v>51</v>
      </c>
      <c r="C81" s="52"/>
      <c r="D81" s="52"/>
      <c r="E81" s="52"/>
      <c r="F81" s="53"/>
    </row>
    <row r="82" spans="1:6" ht="18.75" customHeight="1">
      <c r="A82" s="139"/>
      <c r="B82" s="88" t="s">
        <v>41</v>
      </c>
      <c r="C82" s="24">
        <v>7.68</v>
      </c>
      <c r="D82" s="24"/>
      <c r="E82" s="24"/>
      <c r="F82" s="25">
        <v>7.68</v>
      </c>
    </row>
    <row r="83" spans="1:6" ht="18.75" customHeight="1">
      <c r="A83" s="139"/>
      <c r="B83" s="23" t="s">
        <v>107</v>
      </c>
      <c r="C83" s="24">
        <v>19.9</v>
      </c>
      <c r="D83" s="24">
        <v>0.9</v>
      </c>
      <c r="E83" s="24">
        <v>0</v>
      </c>
      <c r="F83" s="25">
        <v>19</v>
      </c>
    </row>
    <row r="84" spans="1:6" ht="18.75" customHeight="1">
      <c r="A84" s="139"/>
      <c r="B84" s="26" t="s">
        <v>52</v>
      </c>
      <c r="C84" s="52"/>
      <c r="D84" s="52"/>
      <c r="E84" s="52"/>
      <c r="F84" s="53"/>
    </row>
    <row r="85" spans="1:6" ht="18.75" customHeight="1">
      <c r="A85" s="139"/>
      <c r="B85" s="88" t="s">
        <v>41</v>
      </c>
      <c r="C85" s="24">
        <v>36.431</v>
      </c>
      <c r="D85" s="24">
        <v>0.5</v>
      </c>
      <c r="E85" s="24">
        <v>0</v>
      </c>
      <c r="F85" s="25">
        <v>35.931</v>
      </c>
    </row>
    <row r="86" spans="1:6" ht="18.75" customHeight="1">
      <c r="A86" s="139"/>
      <c r="B86" s="101" t="s">
        <v>80</v>
      </c>
      <c r="C86" s="24">
        <v>3.78</v>
      </c>
      <c r="D86" s="24">
        <v>0</v>
      </c>
      <c r="E86" s="24">
        <v>0</v>
      </c>
      <c r="F86" s="25">
        <v>3.78</v>
      </c>
    </row>
    <row r="87" spans="1:6" ht="18.75" customHeight="1">
      <c r="A87" s="139"/>
      <c r="B87" s="23" t="s">
        <v>107</v>
      </c>
      <c r="C87" s="24">
        <v>31.15</v>
      </c>
      <c r="D87" s="24">
        <v>8.18</v>
      </c>
      <c r="E87" s="24">
        <v>0</v>
      </c>
      <c r="F87" s="25">
        <v>22.97</v>
      </c>
    </row>
    <row r="88" spans="1:6" ht="18.75" customHeight="1">
      <c r="A88" s="139"/>
      <c r="B88" s="117" t="s">
        <v>36</v>
      </c>
      <c r="C88" s="24">
        <v>4.8</v>
      </c>
      <c r="D88" s="24">
        <v>4.8</v>
      </c>
      <c r="E88" s="24"/>
      <c r="F88" s="25"/>
    </row>
    <row r="89" spans="1:6" ht="15.75">
      <c r="A89" s="136"/>
      <c r="B89" s="63" t="s">
        <v>39</v>
      </c>
      <c r="C89" s="66">
        <f>SUM(C90:C308)</f>
        <v>5505.221999999999</v>
      </c>
      <c r="D89" s="66">
        <f>SUM(D90:D308)</f>
        <v>3696.0719999999983</v>
      </c>
      <c r="E89" s="66">
        <f>SUM(E90:E308)</f>
        <v>1359.6339999999998</v>
      </c>
      <c r="F89" s="66">
        <f>SUM(F90:F308)</f>
        <v>3168.7840000000006</v>
      </c>
    </row>
    <row r="90" spans="1:6" ht="15.75">
      <c r="A90" s="137"/>
      <c r="B90" s="49" t="s">
        <v>97</v>
      </c>
      <c r="C90" s="64"/>
      <c r="D90" s="64"/>
      <c r="E90" s="64"/>
      <c r="F90" s="65"/>
    </row>
    <row r="91" spans="1:6" ht="15.75">
      <c r="A91" s="143"/>
      <c r="B91" s="118" t="s">
        <v>94</v>
      </c>
      <c r="C91" s="119">
        <v>1</v>
      </c>
      <c r="D91" s="119">
        <v>0.07</v>
      </c>
      <c r="E91" s="119">
        <v>0.07</v>
      </c>
      <c r="F91" s="120">
        <v>1</v>
      </c>
    </row>
    <row r="92" spans="1:6" ht="15.75">
      <c r="A92" s="137"/>
      <c r="B92" s="4" t="s">
        <v>15</v>
      </c>
      <c r="C92" s="121"/>
      <c r="D92" s="121"/>
      <c r="E92" s="121"/>
      <c r="F92" s="122"/>
    </row>
    <row r="93" spans="1:8" ht="15.75">
      <c r="A93" s="138"/>
      <c r="B93" s="89" t="s">
        <v>41</v>
      </c>
      <c r="C93" s="27">
        <v>39.811</v>
      </c>
      <c r="D93" s="27">
        <v>44.5</v>
      </c>
      <c r="E93" s="27">
        <v>9.5</v>
      </c>
      <c r="F93" s="28">
        <v>4.811</v>
      </c>
      <c r="H93" s="90"/>
    </row>
    <row r="94" spans="1:7" ht="15.75">
      <c r="A94" s="138"/>
      <c r="B94" s="95" t="s">
        <v>68</v>
      </c>
      <c r="C94" s="27">
        <v>280.991</v>
      </c>
      <c r="D94" s="27">
        <v>161.25</v>
      </c>
      <c r="E94" s="27"/>
      <c r="F94" s="28">
        <v>119.74099999999999</v>
      </c>
      <c r="G94" s="20"/>
    </row>
    <row r="95" spans="1:8" ht="15.75">
      <c r="A95" s="138"/>
      <c r="B95" s="102" t="s">
        <v>80</v>
      </c>
      <c r="C95" s="27">
        <v>184.907</v>
      </c>
      <c r="D95" s="27">
        <v>56.8</v>
      </c>
      <c r="E95" s="27">
        <v>0</v>
      </c>
      <c r="F95" s="28">
        <v>128.10700000000003</v>
      </c>
      <c r="G95" s="20"/>
      <c r="H95" s="20"/>
    </row>
    <row r="96" spans="1:8" ht="15.75">
      <c r="A96" s="138"/>
      <c r="B96" s="11" t="s">
        <v>107</v>
      </c>
      <c r="C96" s="27">
        <v>172.27</v>
      </c>
      <c r="D96" s="27">
        <v>25.56</v>
      </c>
      <c r="E96" s="27">
        <v>0</v>
      </c>
      <c r="F96" s="28">
        <v>146.71</v>
      </c>
      <c r="G96" s="20"/>
      <c r="H96" s="20"/>
    </row>
    <row r="97" spans="1:8" ht="15.75">
      <c r="A97" s="138"/>
      <c r="B97" s="104" t="s">
        <v>94</v>
      </c>
      <c r="C97" s="27">
        <v>146.85</v>
      </c>
      <c r="D97" s="27">
        <v>22.76</v>
      </c>
      <c r="E97" s="27">
        <v>15.56</v>
      </c>
      <c r="F97" s="28">
        <v>139.64999999999998</v>
      </c>
      <c r="G97" s="20"/>
      <c r="H97" s="20"/>
    </row>
    <row r="98" spans="1:6" ht="15.75">
      <c r="A98" s="141"/>
      <c r="B98" s="123" t="s">
        <v>36</v>
      </c>
      <c r="C98" s="31">
        <v>271.536</v>
      </c>
      <c r="D98" s="31">
        <v>167</v>
      </c>
      <c r="E98" s="31"/>
      <c r="F98" s="32">
        <v>104.536</v>
      </c>
    </row>
    <row r="99" spans="1:6" ht="15.75">
      <c r="A99" s="142"/>
      <c r="B99" s="35" t="s">
        <v>82</v>
      </c>
      <c r="C99" s="37"/>
      <c r="D99" s="37"/>
      <c r="E99" s="37"/>
      <c r="F99" s="38"/>
    </row>
    <row r="100" spans="1:6" ht="15.75">
      <c r="A100" s="51"/>
      <c r="B100" s="99" t="s">
        <v>80</v>
      </c>
      <c r="C100" s="18">
        <v>0.022</v>
      </c>
      <c r="D100" s="18">
        <v>0</v>
      </c>
      <c r="E100" s="18">
        <v>0</v>
      </c>
      <c r="F100" s="19">
        <v>0.022</v>
      </c>
    </row>
    <row r="101" spans="1:6" ht="15.75">
      <c r="A101" s="51"/>
      <c r="B101" s="5" t="s">
        <v>107</v>
      </c>
      <c r="C101" s="18"/>
      <c r="D101" s="18"/>
      <c r="E101" s="18"/>
      <c r="F101" s="19"/>
    </row>
    <row r="102" spans="1:6" ht="15.75">
      <c r="A102" s="51"/>
      <c r="B102" s="12" t="s">
        <v>124</v>
      </c>
      <c r="C102" s="18"/>
      <c r="D102" s="18"/>
      <c r="E102" s="18"/>
      <c r="F102" s="19"/>
    </row>
    <row r="103" spans="1:6" ht="15.75">
      <c r="A103" s="51"/>
      <c r="B103" s="86" t="s">
        <v>41</v>
      </c>
      <c r="C103" s="18">
        <v>0.84</v>
      </c>
      <c r="D103" s="18"/>
      <c r="E103" s="18"/>
      <c r="F103" s="19">
        <v>0.84</v>
      </c>
    </row>
    <row r="104" spans="1:6" s="2" customFormat="1" ht="15.75">
      <c r="A104" s="51"/>
      <c r="B104" s="12" t="s">
        <v>108</v>
      </c>
      <c r="C104" s="21"/>
      <c r="D104" s="21"/>
      <c r="E104" s="21"/>
      <c r="F104" s="22"/>
    </row>
    <row r="105" spans="1:6" ht="15.75">
      <c r="A105" s="51"/>
      <c r="B105" s="5" t="s">
        <v>107</v>
      </c>
      <c r="C105" s="18"/>
      <c r="D105" s="18"/>
      <c r="E105" s="18"/>
      <c r="F105" s="19"/>
    </row>
    <row r="106" spans="1:6" ht="15.75">
      <c r="A106" s="51"/>
      <c r="B106" s="7" t="s">
        <v>53</v>
      </c>
      <c r="C106" s="21"/>
      <c r="D106" s="21"/>
      <c r="E106" s="21"/>
      <c r="F106" s="22"/>
    </row>
    <row r="107" spans="1:6" ht="15.75">
      <c r="A107" s="51"/>
      <c r="B107" s="87" t="s">
        <v>41</v>
      </c>
      <c r="C107" s="18">
        <v>0.461</v>
      </c>
      <c r="D107" s="18"/>
      <c r="E107" s="18"/>
      <c r="F107" s="19">
        <v>0.461</v>
      </c>
    </row>
    <row r="108" spans="1:6" ht="15.75">
      <c r="A108" s="51"/>
      <c r="B108" s="13" t="s">
        <v>107</v>
      </c>
      <c r="C108" s="128">
        <v>21.71</v>
      </c>
      <c r="D108" s="128">
        <v>17.7</v>
      </c>
      <c r="E108" s="128">
        <v>1.2</v>
      </c>
      <c r="F108" s="129">
        <v>5.21</v>
      </c>
    </row>
    <row r="109" spans="1:6" ht="15.75">
      <c r="A109" s="51"/>
      <c r="B109" s="116" t="s">
        <v>36</v>
      </c>
      <c r="C109" s="18">
        <v>0.78</v>
      </c>
      <c r="D109" s="18">
        <v>0.4</v>
      </c>
      <c r="E109" s="18"/>
      <c r="F109" s="19">
        <v>0.38</v>
      </c>
    </row>
    <row r="110" spans="1:6" ht="15.75">
      <c r="A110" s="51"/>
      <c r="B110" s="7" t="s">
        <v>30</v>
      </c>
      <c r="C110" s="21"/>
      <c r="D110" s="21"/>
      <c r="E110" s="21"/>
      <c r="F110" s="22"/>
    </row>
    <row r="111" spans="1:7" ht="15.75">
      <c r="A111" s="51"/>
      <c r="B111" s="13" t="s">
        <v>107</v>
      </c>
      <c r="C111" s="18">
        <v>1.2</v>
      </c>
      <c r="D111" s="18"/>
      <c r="E111" s="18"/>
      <c r="F111" s="19">
        <v>1.2</v>
      </c>
      <c r="G111" s="20"/>
    </row>
    <row r="112" spans="1:6" ht="15.75">
      <c r="A112" s="51"/>
      <c r="B112" s="116" t="s">
        <v>36</v>
      </c>
      <c r="C112" s="18">
        <v>8.32</v>
      </c>
      <c r="D112" s="18">
        <v>3</v>
      </c>
      <c r="E112" s="18"/>
      <c r="F112" s="19">
        <v>5.32</v>
      </c>
    </row>
    <row r="113" spans="1:6" ht="15.75">
      <c r="A113" s="51"/>
      <c r="B113" s="12" t="s">
        <v>69</v>
      </c>
      <c r="C113" s="21"/>
      <c r="D113" s="21"/>
      <c r="E113" s="21"/>
      <c r="F113" s="22"/>
    </row>
    <row r="114" spans="1:6" ht="15.75">
      <c r="A114" s="51"/>
      <c r="B114" s="86" t="s">
        <v>41</v>
      </c>
      <c r="C114" s="18">
        <v>8.115</v>
      </c>
      <c r="D114" s="18">
        <v>8.115</v>
      </c>
      <c r="E114" s="18"/>
      <c r="F114" s="19"/>
    </row>
    <row r="115" spans="1:6" ht="15.75">
      <c r="A115" s="51"/>
      <c r="B115" s="96" t="s">
        <v>68</v>
      </c>
      <c r="C115" s="18">
        <v>2</v>
      </c>
      <c r="D115" s="18">
        <v>2</v>
      </c>
      <c r="E115" s="18"/>
      <c r="F115" s="19"/>
    </row>
    <row r="116" spans="1:6" s="2" customFormat="1" ht="15.75">
      <c r="A116" s="51"/>
      <c r="B116" s="12" t="s">
        <v>109</v>
      </c>
      <c r="C116" s="21"/>
      <c r="D116" s="21"/>
      <c r="E116" s="21"/>
      <c r="F116" s="22"/>
    </row>
    <row r="117" spans="1:6" ht="15.75">
      <c r="A117" s="51"/>
      <c r="B117" s="5" t="s">
        <v>107</v>
      </c>
      <c r="C117" s="18"/>
      <c r="D117" s="18"/>
      <c r="E117" s="18"/>
      <c r="F117" s="19"/>
    </row>
    <row r="118" spans="1:6" ht="15.75">
      <c r="A118" s="51"/>
      <c r="B118" s="12" t="s">
        <v>125</v>
      </c>
      <c r="C118" s="18"/>
      <c r="D118" s="18"/>
      <c r="E118" s="18"/>
      <c r="F118" s="19"/>
    </row>
    <row r="119" spans="1:6" ht="15.75">
      <c r="A119" s="51"/>
      <c r="B119" s="96" t="s">
        <v>68</v>
      </c>
      <c r="C119" s="18">
        <v>25</v>
      </c>
      <c r="D119" s="18">
        <v>25</v>
      </c>
      <c r="E119" s="18"/>
      <c r="F119" s="19"/>
    </row>
    <row r="120" spans="1:6" ht="15.75">
      <c r="A120" s="51"/>
      <c r="B120" s="7" t="s">
        <v>54</v>
      </c>
      <c r="C120" s="21"/>
      <c r="D120" s="21"/>
      <c r="E120" s="21"/>
      <c r="F120" s="22"/>
    </row>
    <row r="121" spans="1:8" ht="15.75">
      <c r="A121" s="51"/>
      <c r="B121" s="13" t="s">
        <v>107</v>
      </c>
      <c r="C121" s="18">
        <v>1.45</v>
      </c>
      <c r="D121" s="18">
        <v>4.65</v>
      </c>
      <c r="E121" s="18">
        <v>3.2</v>
      </c>
      <c r="F121" s="19"/>
      <c r="G121" s="20"/>
      <c r="H121" s="20"/>
    </row>
    <row r="122" spans="1:7" ht="15.75">
      <c r="A122" s="51"/>
      <c r="B122" s="105" t="s">
        <v>94</v>
      </c>
      <c r="C122" s="18">
        <v>25.1</v>
      </c>
      <c r="D122" s="18">
        <v>1</v>
      </c>
      <c r="E122" s="18">
        <v>1</v>
      </c>
      <c r="F122" s="19">
        <v>25.1</v>
      </c>
      <c r="G122" s="20"/>
    </row>
    <row r="123" spans="1:6" ht="15.75">
      <c r="A123" s="51"/>
      <c r="B123" s="116" t="s">
        <v>36</v>
      </c>
      <c r="C123" s="18">
        <v>0</v>
      </c>
      <c r="D123" s="18">
        <v>165.2</v>
      </c>
      <c r="E123" s="18">
        <v>165.2</v>
      </c>
      <c r="F123" s="19"/>
    </row>
    <row r="124" spans="1:6" s="2" customFormat="1" ht="15.75">
      <c r="A124" s="51"/>
      <c r="B124" s="12" t="s">
        <v>110</v>
      </c>
      <c r="C124" s="21"/>
      <c r="D124" s="21"/>
      <c r="E124" s="21"/>
      <c r="F124" s="22"/>
    </row>
    <row r="125" spans="1:6" ht="15.75">
      <c r="A125" s="51"/>
      <c r="B125" s="5" t="s">
        <v>107</v>
      </c>
      <c r="C125" s="18"/>
      <c r="D125" s="18"/>
      <c r="E125" s="18"/>
      <c r="F125" s="19"/>
    </row>
    <row r="126" spans="1:6" ht="15.75">
      <c r="A126" s="51"/>
      <c r="B126" s="12" t="s">
        <v>83</v>
      </c>
      <c r="C126" s="21"/>
      <c r="D126" s="21"/>
      <c r="E126" s="21"/>
      <c r="F126" s="22"/>
    </row>
    <row r="127" spans="1:6" ht="15.75">
      <c r="A127" s="51"/>
      <c r="B127" s="96" t="s">
        <v>68</v>
      </c>
      <c r="C127" s="18">
        <v>1.46</v>
      </c>
      <c r="D127" s="18"/>
      <c r="E127" s="18"/>
      <c r="F127" s="19">
        <v>1.46</v>
      </c>
    </row>
    <row r="128" spans="1:8" ht="15.75">
      <c r="A128" s="51"/>
      <c r="B128" s="99" t="s">
        <v>80</v>
      </c>
      <c r="C128" s="18">
        <v>15.82</v>
      </c>
      <c r="D128" s="18">
        <v>0</v>
      </c>
      <c r="E128" s="18">
        <v>0</v>
      </c>
      <c r="F128" s="19">
        <v>15.82</v>
      </c>
      <c r="H128" s="20"/>
    </row>
    <row r="129" spans="1:8" ht="15.75">
      <c r="A129" s="51"/>
      <c r="B129" s="5" t="s">
        <v>107</v>
      </c>
      <c r="C129" s="18">
        <v>1.67</v>
      </c>
      <c r="D129" s="18">
        <v>0.27</v>
      </c>
      <c r="E129" s="18"/>
      <c r="F129" s="19">
        <v>1.4</v>
      </c>
      <c r="H129" s="20"/>
    </row>
    <row r="130" spans="1:8" ht="15.75">
      <c r="A130" s="51"/>
      <c r="B130" s="108" t="s">
        <v>94</v>
      </c>
      <c r="C130" s="18">
        <v>4.12</v>
      </c>
      <c r="D130" s="18">
        <v>0</v>
      </c>
      <c r="E130" s="18">
        <v>0</v>
      </c>
      <c r="F130" s="19">
        <v>4.12</v>
      </c>
      <c r="H130" s="20"/>
    </row>
    <row r="131" spans="1:8" ht="15.75">
      <c r="A131" s="139"/>
      <c r="B131" s="23" t="s">
        <v>36</v>
      </c>
      <c r="C131" s="24"/>
      <c r="D131" s="24"/>
      <c r="E131" s="24"/>
      <c r="F131" s="25"/>
      <c r="H131" s="20"/>
    </row>
    <row r="132" spans="1:6" ht="15.75">
      <c r="A132" s="140"/>
      <c r="B132" s="124" t="s">
        <v>55</v>
      </c>
      <c r="C132" s="14"/>
      <c r="D132" s="14"/>
      <c r="E132" s="14"/>
      <c r="F132" s="15"/>
    </row>
    <row r="133" spans="1:6" ht="15.75">
      <c r="A133" s="51"/>
      <c r="B133" s="86" t="s">
        <v>41</v>
      </c>
      <c r="C133" s="18">
        <v>1.735</v>
      </c>
      <c r="D133" s="18">
        <v>0.1</v>
      </c>
      <c r="E133" s="18">
        <v>0</v>
      </c>
      <c r="F133" s="19">
        <v>1.635</v>
      </c>
    </row>
    <row r="134" spans="1:6" ht="15.75">
      <c r="A134" s="51"/>
      <c r="B134" s="99" t="s">
        <v>80</v>
      </c>
      <c r="C134" s="18">
        <v>1.714</v>
      </c>
      <c r="D134" s="18">
        <v>0</v>
      </c>
      <c r="E134" s="18">
        <v>0</v>
      </c>
      <c r="F134" s="19">
        <v>1.714</v>
      </c>
    </row>
    <row r="135" spans="1:6" ht="15.75">
      <c r="A135" s="51"/>
      <c r="B135" s="5" t="s">
        <v>107</v>
      </c>
      <c r="C135" s="18">
        <v>0.5</v>
      </c>
      <c r="D135" s="18"/>
      <c r="E135" s="18"/>
      <c r="F135" s="19">
        <v>0.5</v>
      </c>
    </row>
    <row r="136" spans="1:6" ht="15.75">
      <c r="A136" s="141"/>
      <c r="B136" s="123" t="s">
        <v>36</v>
      </c>
      <c r="C136" s="31">
        <v>1.68</v>
      </c>
      <c r="D136" s="31"/>
      <c r="E136" s="31"/>
      <c r="F136" s="32">
        <v>1.68</v>
      </c>
    </row>
    <row r="137" spans="1:6" ht="15.75">
      <c r="A137" s="142"/>
      <c r="B137" s="10" t="s">
        <v>24</v>
      </c>
      <c r="C137" s="37"/>
      <c r="D137" s="37"/>
      <c r="E137" s="37"/>
      <c r="F137" s="38"/>
    </row>
    <row r="138" spans="1:6" ht="15.75">
      <c r="A138" s="51"/>
      <c r="B138" s="87" t="s">
        <v>41</v>
      </c>
      <c r="C138" s="18">
        <v>5.299</v>
      </c>
      <c r="D138" s="18"/>
      <c r="E138" s="18"/>
      <c r="F138" s="19">
        <v>5.299</v>
      </c>
    </row>
    <row r="139" spans="1:6" ht="15.75">
      <c r="A139" s="51"/>
      <c r="B139" s="100" t="s">
        <v>80</v>
      </c>
      <c r="C139" s="18">
        <v>0.284</v>
      </c>
      <c r="D139" s="18">
        <v>0</v>
      </c>
      <c r="E139" s="18">
        <v>0</v>
      </c>
      <c r="F139" s="19">
        <v>0.284</v>
      </c>
    </row>
    <row r="140" spans="1:6" ht="15.75">
      <c r="A140" s="51"/>
      <c r="B140" s="13" t="s">
        <v>107</v>
      </c>
      <c r="C140" s="18">
        <v>0.84</v>
      </c>
      <c r="D140" s="18"/>
      <c r="E140" s="18"/>
      <c r="F140" s="19">
        <v>0.84</v>
      </c>
    </row>
    <row r="141" spans="1:7" ht="15.75">
      <c r="A141" s="51"/>
      <c r="B141" s="105" t="s">
        <v>94</v>
      </c>
      <c r="C141" s="18">
        <v>6.998</v>
      </c>
      <c r="D141" s="18">
        <v>0.5</v>
      </c>
      <c r="E141" s="18">
        <v>0</v>
      </c>
      <c r="F141" s="19">
        <v>6.498</v>
      </c>
      <c r="G141" s="20"/>
    </row>
    <row r="142" spans="1:6" ht="15.75">
      <c r="A142" s="51"/>
      <c r="B142" s="5" t="s">
        <v>36</v>
      </c>
      <c r="C142" s="18"/>
      <c r="D142" s="18"/>
      <c r="E142" s="18"/>
      <c r="F142" s="19"/>
    </row>
    <row r="143" spans="1:6" ht="15.75">
      <c r="A143" s="51"/>
      <c r="B143" s="7" t="s">
        <v>19</v>
      </c>
      <c r="C143" s="21"/>
      <c r="D143" s="21"/>
      <c r="E143" s="21"/>
      <c r="F143" s="22"/>
    </row>
    <row r="144" spans="1:6" ht="15.75">
      <c r="A144" s="51"/>
      <c r="B144" s="87" t="s">
        <v>41</v>
      </c>
      <c r="C144" s="18">
        <v>5.1</v>
      </c>
      <c r="D144" s="18">
        <v>5.1</v>
      </c>
      <c r="E144" s="18"/>
      <c r="F144" s="19"/>
    </row>
    <row r="145" spans="1:6" ht="15.75">
      <c r="A145" s="51"/>
      <c r="B145" s="100" t="s">
        <v>80</v>
      </c>
      <c r="C145" s="18">
        <v>383.14</v>
      </c>
      <c r="D145" s="18">
        <v>13</v>
      </c>
      <c r="E145" s="18">
        <v>0</v>
      </c>
      <c r="F145" s="19">
        <v>370.14</v>
      </c>
    </row>
    <row r="146" spans="1:6" ht="15.75">
      <c r="A146" s="51"/>
      <c r="B146" s="13" t="s">
        <v>107</v>
      </c>
      <c r="C146" s="18">
        <v>0</v>
      </c>
      <c r="D146" s="18">
        <v>61.5</v>
      </c>
      <c r="E146" s="18">
        <v>61.5</v>
      </c>
      <c r="F146" s="19"/>
    </row>
    <row r="147" spans="1:6" ht="15.75">
      <c r="A147" s="51"/>
      <c r="B147" s="105" t="s">
        <v>94</v>
      </c>
      <c r="C147" s="18">
        <v>37.179</v>
      </c>
      <c r="D147" s="18">
        <v>0</v>
      </c>
      <c r="E147" s="18">
        <v>0</v>
      </c>
      <c r="F147" s="19">
        <v>37.179</v>
      </c>
    </row>
    <row r="148" spans="1:6" ht="15.75">
      <c r="A148" s="51"/>
      <c r="B148" s="116" t="s">
        <v>36</v>
      </c>
      <c r="C148" s="18">
        <v>90.258</v>
      </c>
      <c r="D148" s="18">
        <v>152.452</v>
      </c>
      <c r="E148" s="18">
        <v>62.194</v>
      </c>
      <c r="F148" s="19"/>
    </row>
    <row r="149" spans="1:6" ht="15.75">
      <c r="A149" s="51"/>
      <c r="B149" s="12" t="s">
        <v>126</v>
      </c>
      <c r="C149" s="18"/>
      <c r="D149" s="18"/>
      <c r="E149" s="18"/>
      <c r="F149" s="19"/>
    </row>
    <row r="150" spans="1:6" ht="15.75">
      <c r="A150" s="51"/>
      <c r="B150" s="96" t="s">
        <v>68</v>
      </c>
      <c r="C150" s="18">
        <v>70.8</v>
      </c>
      <c r="D150" s="18"/>
      <c r="E150" s="18"/>
      <c r="F150" s="19">
        <v>70.8</v>
      </c>
    </row>
    <row r="151" spans="1:6" ht="15.75">
      <c r="A151" s="51"/>
      <c r="B151" s="7" t="s">
        <v>13</v>
      </c>
      <c r="C151" s="21"/>
      <c r="D151" s="21"/>
      <c r="E151" s="21"/>
      <c r="F151" s="22"/>
    </row>
    <row r="152" spans="1:6" ht="15.75">
      <c r="A152" s="51"/>
      <c r="B152" s="94" t="s">
        <v>68</v>
      </c>
      <c r="C152" s="18">
        <v>16.637</v>
      </c>
      <c r="D152" s="18"/>
      <c r="E152" s="18"/>
      <c r="F152" s="19">
        <v>16.637</v>
      </c>
    </row>
    <row r="153" spans="1:6" ht="15.75">
      <c r="A153" s="51"/>
      <c r="B153" s="100" t="s">
        <v>80</v>
      </c>
      <c r="C153" s="18">
        <v>0.49</v>
      </c>
      <c r="D153" s="18">
        <v>0</v>
      </c>
      <c r="E153" s="18">
        <v>0</v>
      </c>
      <c r="F153" s="19">
        <v>0.49</v>
      </c>
    </row>
    <row r="154" spans="1:7" ht="15.75">
      <c r="A154" s="51"/>
      <c r="B154" s="13" t="s">
        <v>107</v>
      </c>
      <c r="C154" s="18">
        <v>129.24</v>
      </c>
      <c r="D154" s="18">
        <v>91.32</v>
      </c>
      <c r="E154" s="18">
        <v>0</v>
      </c>
      <c r="F154" s="19">
        <v>37.92</v>
      </c>
      <c r="G154" s="20"/>
    </row>
    <row r="155" spans="1:6" ht="15.75">
      <c r="A155" s="51"/>
      <c r="B155" s="105" t="s">
        <v>94</v>
      </c>
      <c r="C155" s="18">
        <v>41.583</v>
      </c>
      <c r="D155" s="18">
        <v>27.1</v>
      </c>
      <c r="E155" s="18">
        <v>21</v>
      </c>
      <c r="F155" s="19">
        <v>35.483000000000004</v>
      </c>
    </row>
    <row r="156" spans="1:6" ht="15.75">
      <c r="A156" s="51"/>
      <c r="B156" s="116" t="s">
        <v>36</v>
      </c>
      <c r="C156" s="18">
        <v>22.608</v>
      </c>
      <c r="D156" s="18">
        <v>104.546</v>
      </c>
      <c r="E156" s="18">
        <v>81.938</v>
      </c>
      <c r="F156" s="19"/>
    </row>
    <row r="157" spans="1:6" ht="15.75">
      <c r="A157" s="51"/>
      <c r="B157" s="7" t="s">
        <v>32</v>
      </c>
      <c r="C157" s="21"/>
      <c r="D157" s="21"/>
      <c r="E157" s="21"/>
      <c r="F157" s="22"/>
    </row>
    <row r="158" spans="1:6" s="91" customFormat="1" ht="15.75">
      <c r="A158" s="144"/>
      <c r="B158" s="87" t="s">
        <v>41</v>
      </c>
      <c r="C158" s="18"/>
      <c r="D158" s="18">
        <v>6.3</v>
      </c>
      <c r="E158" s="18">
        <v>6.3</v>
      </c>
      <c r="F158" s="19"/>
    </row>
    <row r="159" spans="1:6" ht="15.75">
      <c r="A159" s="51"/>
      <c r="B159" s="100" t="s">
        <v>80</v>
      </c>
      <c r="C159" s="18">
        <v>55.812</v>
      </c>
      <c r="D159" s="18">
        <v>3.5</v>
      </c>
      <c r="E159" s="18">
        <v>0</v>
      </c>
      <c r="F159" s="19">
        <v>52.312</v>
      </c>
    </row>
    <row r="160" spans="1:6" ht="15.75">
      <c r="A160" s="51"/>
      <c r="B160" s="116" t="s">
        <v>36</v>
      </c>
      <c r="C160" s="18">
        <v>4.95</v>
      </c>
      <c r="D160" s="18"/>
      <c r="E160" s="18"/>
      <c r="F160" s="19">
        <v>4.95</v>
      </c>
    </row>
    <row r="161" spans="1:6" ht="15.75">
      <c r="A161" s="51"/>
      <c r="B161" s="12" t="s">
        <v>17</v>
      </c>
      <c r="C161" s="21"/>
      <c r="D161" s="21"/>
      <c r="E161" s="21"/>
      <c r="F161" s="22"/>
    </row>
    <row r="162" spans="1:7" ht="15.75">
      <c r="A162" s="51"/>
      <c r="B162" s="99" t="s">
        <v>80</v>
      </c>
      <c r="C162" s="18">
        <v>10</v>
      </c>
      <c r="D162" s="18">
        <v>0</v>
      </c>
      <c r="E162" s="18">
        <v>0</v>
      </c>
      <c r="F162" s="19">
        <v>10</v>
      </c>
      <c r="G162" s="20"/>
    </row>
    <row r="163" spans="1:7" ht="15.75">
      <c r="A163" s="51"/>
      <c r="B163" s="5" t="s">
        <v>107</v>
      </c>
      <c r="C163" s="18"/>
      <c r="D163" s="18"/>
      <c r="E163" s="18"/>
      <c r="F163" s="19"/>
      <c r="G163" s="20"/>
    </row>
    <row r="164" spans="1:7" ht="15.75">
      <c r="A164" s="51"/>
      <c r="B164" s="108" t="s">
        <v>94</v>
      </c>
      <c r="C164" s="18">
        <v>36.120000000000005</v>
      </c>
      <c r="D164" s="18">
        <v>34.4</v>
      </c>
      <c r="E164" s="18">
        <v>0</v>
      </c>
      <c r="F164" s="19">
        <v>1.7200000000000024</v>
      </c>
      <c r="G164" s="20"/>
    </row>
    <row r="165" spans="1:8" ht="15.75">
      <c r="A165" s="51"/>
      <c r="B165" s="116" t="s">
        <v>36</v>
      </c>
      <c r="C165" s="18">
        <v>2.2</v>
      </c>
      <c r="D165" s="18">
        <v>119.8</v>
      </c>
      <c r="E165" s="18">
        <v>117.6</v>
      </c>
      <c r="F165" s="19"/>
      <c r="G165" s="20"/>
      <c r="H165" s="20"/>
    </row>
    <row r="166" spans="1:6" ht="15.75">
      <c r="A166" s="51"/>
      <c r="B166" s="7" t="s">
        <v>31</v>
      </c>
      <c r="C166" s="21"/>
      <c r="D166" s="21"/>
      <c r="E166" s="21"/>
      <c r="F166" s="22"/>
    </row>
    <row r="167" spans="1:6" ht="15.75">
      <c r="A167" s="51"/>
      <c r="B167" s="5" t="s">
        <v>36</v>
      </c>
      <c r="C167" s="18"/>
      <c r="D167" s="18"/>
      <c r="E167" s="18"/>
      <c r="F167" s="19"/>
    </row>
    <row r="168" spans="1:6" ht="15.75">
      <c r="A168" s="51"/>
      <c r="B168" s="7" t="s">
        <v>16</v>
      </c>
      <c r="C168" s="21"/>
      <c r="D168" s="21"/>
      <c r="E168" s="21"/>
      <c r="F168" s="22"/>
    </row>
    <row r="169" spans="1:8" ht="15.75">
      <c r="A169" s="51"/>
      <c r="B169" s="87" t="s">
        <v>41</v>
      </c>
      <c r="C169" s="18">
        <v>24.412</v>
      </c>
      <c r="D169" s="18">
        <v>64.05199999999999</v>
      </c>
      <c r="E169" s="18">
        <v>40.7</v>
      </c>
      <c r="F169" s="19">
        <v>1.06</v>
      </c>
      <c r="H169" s="90"/>
    </row>
    <row r="170" spans="1:7" ht="15.75">
      <c r="A170" s="51"/>
      <c r="B170" s="94" t="s">
        <v>68</v>
      </c>
      <c r="C170" s="18">
        <v>52.725</v>
      </c>
      <c r="D170" s="18">
        <v>25</v>
      </c>
      <c r="E170" s="18"/>
      <c r="F170" s="19">
        <f>C170-D170</f>
        <v>27.725</v>
      </c>
      <c r="G170" s="20"/>
    </row>
    <row r="171" spans="1:7" ht="15.75">
      <c r="A171" s="51"/>
      <c r="B171" s="100" t="s">
        <v>80</v>
      </c>
      <c r="C171" s="18">
        <v>648.772</v>
      </c>
      <c r="D171" s="18">
        <v>463.796</v>
      </c>
      <c r="E171" s="18">
        <v>0</v>
      </c>
      <c r="F171" s="19">
        <v>184.97600000000006</v>
      </c>
      <c r="G171" s="20"/>
    </row>
    <row r="172" spans="1:7" ht="15.75">
      <c r="A172" s="51"/>
      <c r="B172" s="13" t="s">
        <v>107</v>
      </c>
      <c r="C172" s="18">
        <v>106.9</v>
      </c>
      <c r="D172" s="18">
        <v>28.06</v>
      </c>
      <c r="E172" s="18">
        <v>0</v>
      </c>
      <c r="F172" s="19">
        <v>78.84</v>
      </c>
      <c r="G172" s="20"/>
    </row>
    <row r="173" spans="1:7" ht="15.75">
      <c r="A173" s="51"/>
      <c r="B173" s="105" t="s">
        <v>94</v>
      </c>
      <c r="C173" s="18">
        <v>81.305</v>
      </c>
      <c r="D173" s="18">
        <v>22.5</v>
      </c>
      <c r="E173" s="18">
        <v>15</v>
      </c>
      <c r="F173" s="19">
        <v>73.805</v>
      </c>
      <c r="G173" s="20"/>
    </row>
    <row r="174" spans="1:6" ht="15.75">
      <c r="A174" s="51"/>
      <c r="B174" s="116" t="s">
        <v>36</v>
      </c>
      <c r="C174" s="18">
        <v>540.465</v>
      </c>
      <c r="D174" s="18">
        <v>880.499</v>
      </c>
      <c r="E174" s="18">
        <v>340.034</v>
      </c>
      <c r="F174" s="19"/>
    </row>
    <row r="175" spans="1:6" ht="15.75">
      <c r="A175" s="51"/>
      <c r="B175" s="7" t="s">
        <v>14</v>
      </c>
      <c r="C175" s="21"/>
      <c r="D175" s="21"/>
      <c r="E175" s="21"/>
      <c r="F175" s="22"/>
    </row>
    <row r="176" spans="1:6" ht="15.75">
      <c r="A176" s="51"/>
      <c r="B176" s="87" t="s">
        <v>41</v>
      </c>
      <c r="C176" s="18">
        <v>41.979</v>
      </c>
      <c r="D176" s="18">
        <v>5.2</v>
      </c>
      <c r="E176" s="18">
        <v>0</v>
      </c>
      <c r="F176" s="19">
        <v>36.778999999999996</v>
      </c>
    </row>
    <row r="177" spans="1:7" ht="15.75">
      <c r="A177" s="51"/>
      <c r="B177" s="94" t="s">
        <v>68</v>
      </c>
      <c r="C177" s="18">
        <v>107.115</v>
      </c>
      <c r="D177" s="18">
        <v>23.43</v>
      </c>
      <c r="E177" s="18"/>
      <c r="F177" s="19">
        <v>83.685</v>
      </c>
      <c r="G177" s="20"/>
    </row>
    <row r="178" spans="1:7" ht="15.75">
      <c r="A178" s="51"/>
      <c r="B178" s="100" t="s">
        <v>80</v>
      </c>
      <c r="C178" s="18">
        <v>141.87800000000001</v>
      </c>
      <c r="D178" s="18">
        <v>20.82</v>
      </c>
      <c r="E178" s="18">
        <v>0</v>
      </c>
      <c r="F178" s="19">
        <v>121.05800000000002</v>
      </c>
      <c r="G178" s="20"/>
    </row>
    <row r="179" spans="1:7" ht="15.75">
      <c r="A179" s="51"/>
      <c r="B179" s="13" t="s">
        <v>107</v>
      </c>
      <c r="C179" s="18">
        <v>43.882000000000005</v>
      </c>
      <c r="D179" s="18">
        <v>23.3</v>
      </c>
      <c r="E179" s="18">
        <v>10.02</v>
      </c>
      <c r="F179" s="19">
        <v>30.602</v>
      </c>
      <c r="G179" s="20"/>
    </row>
    <row r="180" spans="1:7" ht="15.75">
      <c r="A180" s="51"/>
      <c r="B180" s="105" t="s">
        <v>94</v>
      </c>
      <c r="C180" s="18">
        <v>43.752</v>
      </c>
      <c r="D180" s="18">
        <v>36.5</v>
      </c>
      <c r="E180" s="18">
        <v>21.5</v>
      </c>
      <c r="F180" s="19">
        <v>28.752000000000002</v>
      </c>
      <c r="G180" s="20"/>
    </row>
    <row r="181" spans="1:8" ht="15.75">
      <c r="A181" s="51"/>
      <c r="B181" s="116" t="s">
        <v>36</v>
      </c>
      <c r="C181" s="18">
        <v>121.469</v>
      </c>
      <c r="D181" s="18">
        <v>3</v>
      </c>
      <c r="E181" s="18"/>
      <c r="F181" s="19">
        <v>118.469</v>
      </c>
      <c r="H181" s="20"/>
    </row>
    <row r="182" spans="1:8" ht="15.75">
      <c r="A182" s="51"/>
      <c r="B182" s="12" t="s">
        <v>123</v>
      </c>
      <c r="C182" s="18"/>
      <c r="D182" s="18"/>
      <c r="E182" s="18"/>
      <c r="F182" s="19"/>
      <c r="H182" s="20"/>
    </row>
    <row r="183" spans="1:8" ht="15.75">
      <c r="A183" s="51"/>
      <c r="B183" s="87" t="s">
        <v>41</v>
      </c>
      <c r="C183" s="18">
        <v>0.138</v>
      </c>
      <c r="D183" s="18">
        <v>0.138</v>
      </c>
      <c r="E183" s="18"/>
      <c r="F183" s="19"/>
      <c r="H183" s="20"/>
    </row>
    <row r="184" spans="1:6" ht="15.75">
      <c r="A184" s="142"/>
      <c r="B184" s="35" t="s">
        <v>71</v>
      </c>
      <c r="C184" s="37"/>
      <c r="D184" s="37"/>
      <c r="E184" s="37"/>
      <c r="F184" s="38"/>
    </row>
    <row r="185" spans="1:6" ht="15.75">
      <c r="A185" s="51"/>
      <c r="B185" s="96" t="s">
        <v>68</v>
      </c>
      <c r="C185" s="18">
        <v>4.18</v>
      </c>
      <c r="D185" s="18"/>
      <c r="E185" s="18"/>
      <c r="F185" s="19">
        <v>4.18</v>
      </c>
    </row>
    <row r="186" spans="1:6" ht="15.75">
      <c r="A186" s="51"/>
      <c r="B186" s="99" t="s">
        <v>80</v>
      </c>
      <c r="C186" s="18">
        <v>3.141</v>
      </c>
      <c r="D186" s="18">
        <v>0</v>
      </c>
      <c r="E186" s="18">
        <v>0</v>
      </c>
      <c r="F186" s="19">
        <v>3.141</v>
      </c>
    </row>
    <row r="187" spans="1:6" ht="15.75">
      <c r="A187" s="51"/>
      <c r="B187" s="5" t="s">
        <v>107</v>
      </c>
      <c r="C187" s="18"/>
      <c r="D187" s="18"/>
      <c r="E187" s="18"/>
      <c r="F187" s="19"/>
    </row>
    <row r="188" spans="1:8" s="2" customFormat="1" ht="15.75">
      <c r="A188" s="51"/>
      <c r="B188" s="12" t="s">
        <v>111</v>
      </c>
      <c r="C188" s="21"/>
      <c r="D188" s="21"/>
      <c r="E188" s="21"/>
      <c r="F188" s="22"/>
      <c r="H188" s="55"/>
    </row>
    <row r="189" spans="1:8" ht="15.75">
      <c r="A189" s="51"/>
      <c r="B189" s="5" t="s">
        <v>107</v>
      </c>
      <c r="C189" s="18">
        <v>4.14</v>
      </c>
      <c r="D189" s="18">
        <v>2.63</v>
      </c>
      <c r="E189" s="18">
        <f>'[1]Sheet1'!E89+'[1]Sheet1'!J89</f>
        <v>0</v>
      </c>
      <c r="F189" s="19">
        <v>1.51</v>
      </c>
      <c r="H189" s="20"/>
    </row>
    <row r="190" spans="1:6" ht="15.75">
      <c r="A190" s="51"/>
      <c r="B190" s="7" t="s">
        <v>28</v>
      </c>
      <c r="C190" s="21"/>
      <c r="D190" s="21"/>
      <c r="E190" s="21"/>
      <c r="F190" s="22"/>
    </row>
    <row r="191" spans="1:6" ht="15.75">
      <c r="A191" s="51"/>
      <c r="B191" s="87" t="s">
        <v>41</v>
      </c>
      <c r="C191" s="18">
        <v>5.25</v>
      </c>
      <c r="D191" s="18">
        <v>0.1</v>
      </c>
      <c r="E191" s="18">
        <v>0</v>
      </c>
      <c r="F191" s="19">
        <v>5.15</v>
      </c>
    </row>
    <row r="192" spans="1:7" ht="15.75">
      <c r="A192" s="51"/>
      <c r="B192" s="100" t="s">
        <v>80</v>
      </c>
      <c r="C192" s="18">
        <v>13.100000000000001</v>
      </c>
      <c r="D192" s="18">
        <v>4.08</v>
      </c>
      <c r="E192" s="18">
        <v>0</v>
      </c>
      <c r="F192" s="19">
        <v>9.02</v>
      </c>
      <c r="G192" s="20"/>
    </row>
    <row r="193" spans="1:7" ht="15.75">
      <c r="A193" s="51"/>
      <c r="B193" s="13" t="s">
        <v>107</v>
      </c>
      <c r="C193" s="18">
        <v>4.1690000000000005</v>
      </c>
      <c r="D193" s="18">
        <v>0.5</v>
      </c>
      <c r="E193" s="18">
        <v>0</v>
      </c>
      <c r="F193" s="19">
        <v>3.669</v>
      </c>
      <c r="G193" s="20"/>
    </row>
    <row r="194" spans="1:7" ht="15.75">
      <c r="A194" s="51"/>
      <c r="B194" s="105" t="s">
        <v>94</v>
      </c>
      <c r="C194" s="18">
        <v>0.43</v>
      </c>
      <c r="D194" s="18">
        <v>0</v>
      </c>
      <c r="E194" s="18">
        <v>0</v>
      </c>
      <c r="F194" s="19">
        <v>0.43</v>
      </c>
      <c r="G194" s="20"/>
    </row>
    <row r="195" spans="1:6" ht="15.75">
      <c r="A195" s="51"/>
      <c r="B195" s="116" t="s">
        <v>36</v>
      </c>
      <c r="C195" s="18">
        <v>1.09</v>
      </c>
      <c r="D195" s="18">
        <v>0</v>
      </c>
      <c r="E195" s="18"/>
      <c r="F195" s="19">
        <v>1.09</v>
      </c>
    </row>
    <row r="196" spans="1:6" ht="15.75">
      <c r="A196" s="51"/>
      <c r="B196" s="7" t="s">
        <v>10</v>
      </c>
      <c r="C196" s="21"/>
      <c r="D196" s="21"/>
      <c r="E196" s="21"/>
      <c r="F196" s="22"/>
    </row>
    <row r="197" spans="1:6" ht="15.75">
      <c r="A197" s="51"/>
      <c r="B197" s="87" t="s">
        <v>41</v>
      </c>
      <c r="C197" s="18">
        <v>3.467</v>
      </c>
      <c r="D197" s="18">
        <v>0</v>
      </c>
      <c r="E197" s="18">
        <v>0</v>
      </c>
      <c r="F197" s="19">
        <v>3.467</v>
      </c>
    </row>
    <row r="198" spans="1:6" ht="15.75">
      <c r="A198" s="51"/>
      <c r="B198" s="13" t="s">
        <v>107</v>
      </c>
      <c r="C198" s="18">
        <v>19.65</v>
      </c>
      <c r="D198" s="18">
        <v>2.9</v>
      </c>
      <c r="E198" s="18">
        <v>0</v>
      </c>
      <c r="F198" s="19">
        <v>16.75</v>
      </c>
    </row>
    <row r="199" spans="1:7" ht="15.75">
      <c r="A199" s="51"/>
      <c r="B199" s="105" t="s">
        <v>94</v>
      </c>
      <c r="C199" s="18">
        <v>0.4</v>
      </c>
      <c r="D199" s="18">
        <v>0.2</v>
      </c>
      <c r="E199" s="18">
        <v>0</v>
      </c>
      <c r="F199" s="19">
        <v>0.2</v>
      </c>
      <c r="G199" s="20"/>
    </row>
    <row r="200" spans="1:6" ht="15.75">
      <c r="A200" s="51"/>
      <c r="B200" s="7" t="s">
        <v>25</v>
      </c>
      <c r="C200" s="21"/>
      <c r="D200" s="21"/>
      <c r="E200" s="21"/>
      <c r="F200" s="22"/>
    </row>
    <row r="201" spans="1:6" ht="15.75">
      <c r="A201" s="51"/>
      <c r="B201" s="13" t="s">
        <v>107</v>
      </c>
      <c r="C201" s="18">
        <v>2.8</v>
      </c>
      <c r="D201" s="18">
        <v>0.3</v>
      </c>
      <c r="E201" s="18">
        <v>0</v>
      </c>
      <c r="F201" s="19">
        <v>2.5</v>
      </c>
    </row>
    <row r="202" spans="1:6" ht="15.75">
      <c r="A202" s="51"/>
      <c r="B202" s="105" t="s">
        <v>94</v>
      </c>
      <c r="C202" s="18">
        <v>14.56</v>
      </c>
      <c r="D202" s="18">
        <v>0.2</v>
      </c>
      <c r="E202" s="18">
        <v>0</v>
      </c>
      <c r="F202" s="19">
        <v>14.36</v>
      </c>
    </row>
    <row r="203" spans="1:6" ht="15.75">
      <c r="A203" s="51"/>
      <c r="B203" s="116" t="s">
        <v>36</v>
      </c>
      <c r="C203" s="18">
        <v>6.78</v>
      </c>
      <c r="D203" s="18">
        <v>5.52</v>
      </c>
      <c r="E203" s="18"/>
      <c r="F203" s="19">
        <v>1.26</v>
      </c>
    </row>
    <row r="204" spans="1:6" ht="15.75">
      <c r="A204" s="51"/>
      <c r="B204" s="7" t="s">
        <v>98</v>
      </c>
      <c r="C204" s="21"/>
      <c r="D204" s="21"/>
      <c r="E204" s="21"/>
      <c r="F204" s="22"/>
    </row>
    <row r="205" spans="1:6" ht="15.75">
      <c r="A205" s="51"/>
      <c r="B205" s="13" t="s">
        <v>107</v>
      </c>
      <c r="C205" s="18">
        <v>3.1</v>
      </c>
      <c r="D205" s="18"/>
      <c r="E205" s="18"/>
      <c r="F205" s="19">
        <v>3.1</v>
      </c>
    </row>
    <row r="206" spans="1:6" ht="15.75">
      <c r="A206" s="51"/>
      <c r="B206" s="116" t="s">
        <v>36</v>
      </c>
      <c r="C206" s="18">
        <v>2.8</v>
      </c>
      <c r="D206" s="18"/>
      <c r="E206" s="18"/>
      <c r="F206" s="19">
        <v>2.8</v>
      </c>
    </row>
    <row r="207" spans="1:6" ht="15.75">
      <c r="A207" s="51"/>
      <c r="B207" s="7" t="s">
        <v>29</v>
      </c>
      <c r="C207" s="21"/>
      <c r="D207" s="21"/>
      <c r="E207" s="21"/>
      <c r="F207" s="22"/>
    </row>
    <row r="208" spans="1:6" ht="15.75">
      <c r="A208" s="51"/>
      <c r="B208" s="13" t="s">
        <v>107</v>
      </c>
      <c r="C208" s="18"/>
      <c r="D208" s="18"/>
      <c r="E208" s="18"/>
      <c r="F208" s="19"/>
    </row>
    <row r="209" spans="1:6" ht="15.75">
      <c r="A209" s="51"/>
      <c r="B209" s="12" t="s">
        <v>84</v>
      </c>
      <c r="C209" s="21"/>
      <c r="D209" s="21"/>
      <c r="E209" s="21"/>
      <c r="F209" s="22"/>
    </row>
    <row r="210" spans="1:6" ht="15.75">
      <c r="A210" s="51"/>
      <c r="B210" s="99" t="s">
        <v>80</v>
      </c>
      <c r="C210" s="18">
        <v>0.215</v>
      </c>
      <c r="D210" s="18">
        <v>0</v>
      </c>
      <c r="E210" s="18">
        <v>0</v>
      </c>
      <c r="F210" s="19">
        <v>0.215</v>
      </c>
    </row>
    <row r="211" spans="1:6" ht="15.75">
      <c r="A211" s="51"/>
      <c r="B211" s="12" t="s">
        <v>85</v>
      </c>
      <c r="C211" s="21"/>
      <c r="D211" s="21"/>
      <c r="E211" s="21"/>
      <c r="F211" s="22"/>
    </row>
    <row r="212" spans="1:7" ht="15.75">
      <c r="A212" s="51"/>
      <c r="B212" s="99" t="s">
        <v>80</v>
      </c>
      <c r="C212" s="18">
        <v>3.453</v>
      </c>
      <c r="D212" s="18">
        <v>0</v>
      </c>
      <c r="E212" s="18">
        <v>0</v>
      </c>
      <c r="F212" s="19">
        <v>3.453</v>
      </c>
      <c r="G212" s="20"/>
    </row>
    <row r="213" spans="1:6" ht="15.75">
      <c r="A213" s="51"/>
      <c r="B213" s="7" t="s">
        <v>140</v>
      </c>
      <c r="C213" s="21"/>
      <c r="D213" s="21"/>
      <c r="E213" s="21"/>
      <c r="F213" s="22"/>
    </row>
    <row r="214" spans="1:6" ht="15.75">
      <c r="A214" s="51"/>
      <c r="B214" s="100" t="s">
        <v>80</v>
      </c>
      <c r="C214" s="18">
        <v>0.068</v>
      </c>
      <c r="D214" s="18">
        <v>0</v>
      </c>
      <c r="E214" s="18">
        <v>0</v>
      </c>
      <c r="F214" s="19">
        <v>0.068</v>
      </c>
    </row>
    <row r="215" spans="1:6" ht="15.75">
      <c r="A215" s="51"/>
      <c r="B215" s="13" t="s">
        <v>107</v>
      </c>
      <c r="C215" s="18">
        <v>4.6</v>
      </c>
      <c r="D215" s="18">
        <v>0.3</v>
      </c>
      <c r="E215" s="18">
        <v>0</v>
      </c>
      <c r="F215" s="19">
        <v>4.3</v>
      </c>
    </row>
    <row r="216" spans="1:6" ht="15.75">
      <c r="A216" s="51"/>
      <c r="B216" s="105" t="s">
        <v>94</v>
      </c>
      <c r="C216" s="18">
        <v>5.800000000000001</v>
      </c>
      <c r="D216" s="18">
        <v>0.2</v>
      </c>
      <c r="E216" s="18">
        <v>0</v>
      </c>
      <c r="F216" s="19">
        <v>5.6</v>
      </c>
    </row>
    <row r="217" spans="1:6" ht="15.75">
      <c r="A217" s="51"/>
      <c r="B217" s="116" t="s">
        <v>36</v>
      </c>
      <c r="C217" s="18">
        <v>6.24</v>
      </c>
      <c r="D217" s="18">
        <v>6.24</v>
      </c>
      <c r="E217" s="18"/>
      <c r="F217" s="19"/>
    </row>
    <row r="218" spans="1:6" ht="15.75">
      <c r="A218" s="51"/>
      <c r="B218" s="12" t="s">
        <v>86</v>
      </c>
      <c r="C218" s="21"/>
      <c r="D218" s="21"/>
      <c r="E218" s="21"/>
      <c r="F218" s="22"/>
    </row>
    <row r="219" spans="1:6" ht="15.75">
      <c r="A219" s="51"/>
      <c r="B219" s="5" t="s">
        <v>80</v>
      </c>
      <c r="C219" s="18"/>
      <c r="D219" s="18"/>
      <c r="E219" s="18"/>
      <c r="F219" s="19"/>
    </row>
    <row r="220" spans="1:6" ht="15.75">
      <c r="A220" s="51"/>
      <c r="B220" s="12" t="s">
        <v>56</v>
      </c>
      <c r="C220" s="21"/>
      <c r="D220" s="21"/>
      <c r="E220" s="21"/>
      <c r="F220" s="22"/>
    </row>
    <row r="221" spans="1:6" ht="15.75">
      <c r="A221" s="51"/>
      <c r="B221" s="86" t="s">
        <v>41</v>
      </c>
      <c r="C221" s="18">
        <v>1.584</v>
      </c>
      <c r="D221" s="18">
        <v>0.5</v>
      </c>
      <c r="E221" s="18"/>
      <c r="F221" s="19">
        <v>1.084</v>
      </c>
    </row>
    <row r="222" spans="1:6" ht="15.75">
      <c r="A222" s="51"/>
      <c r="B222" s="12" t="s">
        <v>87</v>
      </c>
      <c r="C222" s="21"/>
      <c r="D222" s="21"/>
      <c r="E222" s="21"/>
      <c r="F222" s="22"/>
    </row>
    <row r="223" spans="1:6" ht="15.75">
      <c r="A223" s="51"/>
      <c r="B223" s="99" t="s">
        <v>80</v>
      </c>
      <c r="C223" s="18">
        <v>10</v>
      </c>
      <c r="D223" s="18">
        <v>0</v>
      </c>
      <c r="E223" s="18">
        <v>0</v>
      </c>
      <c r="F223" s="19">
        <v>10</v>
      </c>
    </row>
    <row r="224" spans="1:6" ht="15.75">
      <c r="A224" s="51"/>
      <c r="B224" s="5" t="s">
        <v>107</v>
      </c>
      <c r="C224" s="18">
        <v>1.4</v>
      </c>
      <c r="D224" s="18"/>
      <c r="E224" s="18"/>
      <c r="F224" s="19">
        <v>1.4</v>
      </c>
    </row>
    <row r="225" spans="1:6" ht="15.75">
      <c r="A225" s="51"/>
      <c r="B225" s="12" t="s">
        <v>57</v>
      </c>
      <c r="C225" s="21"/>
      <c r="D225" s="21"/>
      <c r="E225" s="21"/>
      <c r="F225" s="22"/>
    </row>
    <row r="226" spans="1:6" ht="15.75">
      <c r="A226" s="51"/>
      <c r="B226" s="5" t="s">
        <v>107</v>
      </c>
      <c r="C226" s="18">
        <v>7.3</v>
      </c>
      <c r="D226" s="18">
        <v>7.3</v>
      </c>
      <c r="E226" s="18"/>
      <c r="F226" s="19"/>
    </row>
    <row r="227" spans="1:6" ht="15.75">
      <c r="A227" s="51"/>
      <c r="B227" s="7" t="s">
        <v>58</v>
      </c>
      <c r="C227" s="21"/>
      <c r="D227" s="21"/>
      <c r="E227" s="21"/>
      <c r="F227" s="22"/>
    </row>
    <row r="228" spans="1:6" ht="15.75">
      <c r="A228" s="51"/>
      <c r="B228" s="87" t="s">
        <v>41</v>
      </c>
      <c r="C228" s="18">
        <v>1.585</v>
      </c>
      <c r="D228" s="18">
        <v>1.2</v>
      </c>
      <c r="E228" s="18">
        <v>0</v>
      </c>
      <c r="F228" s="19">
        <v>0.385</v>
      </c>
    </row>
    <row r="229" spans="1:6" ht="15.75">
      <c r="A229" s="51"/>
      <c r="B229" s="94" t="s">
        <v>68</v>
      </c>
      <c r="C229" s="18">
        <v>16.29</v>
      </c>
      <c r="D229" s="18">
        <v>80</v>
      </c>
      <c r="E229" s="18">
        <v>63.71</v>
      </c>
      <c r="F229" s="19"/>
    </row>
    <row r="230" spans="1:7" ht="15.75">
      <c r="A230" s="51"/>
      <c r="B230" s="100" t="s">
        <v>80</v>
      </c>
      <c r="C230" s="18">
        <v>364.014</v>
      </c>
      <c r="D230" s="18">
        <v>49.79</v>
      </c>
      <c r="E230" s="18">
        <v>0</v>
      </c>
      <c r="F230" s="19">
        <v>314.224</v>
      </c>
      <c r="G230" s="20"/>
    </row>
    <row r="231" spans="1:7" ht="15.75">
      <c r="A231" s="51"/>
      <c r="B231" s="13" t="s">
        <v>107</v>
      </c>
      <c r="C231" s="18">
        <v>42.33</v>
      </c>
      <c r="D231" s="18">
        <v>11.57</v>
      </c>
      <c r="E231" s="18">
        <v>0</v>
      </c>
      <c r="F231" s="19">
        <v>30.76</v>
      </c>
      <c r="G231" s="20"/>
    </row>
    <row r="232" spans="1:7" ht="15.75">
      <c r="A232" s="51"/>
      <c r="B232" s="105" t="s">
        <v>94</v>
      </c>
      <c r="C232" s="18">
        <v>22.554000000000002</v>
      </c>
      <c r="D232" s="18">
        <v>2.45</v>
      </c>
      <c r="E232" s="18">
        <v>0</v>
      </c>
      <c r="F232" s="19">
        <v>20.104000000000003</v>
      </c>
      <c r="G232" s="20"/>
    </row>
    <row r="233" spans="1:6" ht="15.75">
      <c r="A233" s="51"/>
      <c r="B233" s="116" t="s">
        <v>36</v>
      </c>
      <c r="C233" s="18">
        <v>74.929</v>
      </c>
      <c r="D233" s="18">
        <v>56.25</v>
      </c>
      <c r="E233" s="18"/>
      <c r="F233" s="19">
        <v>18.679000000000002</v>
      </c>
    </row>
    <row r="234" spans="1:6" ht="15.75">
      <c r="A234" s="51"/>
      <c r="B234" s="12" t="s">
        <v>59</v>
      </c>
      <c r="C234" s="21"/>
      <c r="D234" s="21"/>
      <c r="E234" s="21"/>
      <c r="F234" s="22"/>
    </row>
    <row r="235" spans="1:6" ht="15.75">
      <c r="A235" s="51"/>
      <c r="B235" s="5" t="s">
        <v>41</v>
      </c>
      <c r="C235" s="18"/>
      <c r="D235" s="18"/>
      <c r="E235" s="18"/>
      <c r="F235" s="19"/>
    </row>
    <row r="236" spans="1:6" ht="15.75">
      <c r="A236" s="51"/>
      <c r="B236" s="7" t="s">
        <v>18</v>
      </c>
      <c r="C236" s="21"/>
      <c r="D236" s="21"/>
      <c r="E236" s="21"/>
      <c r="F236" s="22"/>
    </row>
    <row r="237" spans="1:6" ht="15.75">
      <c r="A237" s="51"/>
      <c r="B237" s="94" t="s">
        <v>68</v>
      </c>
      <c r="C237" s="18">
        <v>12.78</v>
      </c>
      <c r="D237" s="18"/>
      <c r="E237" s="18"/>
      <c r="F237" s="19">
        <v>12.78</v>
      </c>
    </row>
    <row r="238" spans="1:6" ht="15.75">
      <c r="A238" s="51"/>
      <c r="B238" s="100" t="s">
        <v>80</v>
      </c>
      <c r="C238" s="18">
        <v>0.064</v>
      </c>
      <c r="D238" s="18">
        <v>0</v>
      </c>
      <c r="E238" s="18">
        <v>0</v>
      </c>
      <c r="F238" s="19">
        <v>0.064</v>
      </c>
    </row>
    <row r="239" spans="1:6" ht="15.75">
      <c r="A239" s="51"/>
      <c r="B239" s="105" t="s">
        <v>94</v>
      </c>
      <c r="C239" s="18">
        <v>3.7</v>
      </c>
      <c r="D239" s="18">
        <v>0</v>
      </c>
      <c r="E239" s="18">
        <v>0</v>
      </c>
      <c r="F239" s="19">
        <v>3.7</v>
      </c>
    </row>
    <row r="240" spans="1:6" ht="15.75">
      <c r="A240" s="51"/>
      <c r="B240" s="116" t="s">
        <v>36</v>
      </c>
      <c r="C240" s="18">
        <v>2.939</v>
      </c>
      <c r="D240" s="18"/>
      <c r="E240" s="18"/>
      <c r="F240" s="19">
        <v>2.939</v>
      </c>
    </row>
    <row r="241" spans="1:6" ht="15.75">
      <c r="A241" s="51"/>
      <c r="B241" s="12" t="s">
        <v>60</v>
      </c>
      <c r="C241" s="21"/>
      <c r="D241" s="21"/>
      <c r="E241" s="21"/>
      <c r="F241" s="22"/>
    </row>
    <row r="242" spans="1:6" ht="15.75">
      <c r="A242" s="51"/>
      <c r="B242" s="86" t="s">
        <v>41</v>
      </c>
      <c r="C242" s="18">
        <v>0.309</v>
      </c>
      <c r="D242" s="18">
        <v>0.1</v>
      </c>
      <c r="E242" s="18"/>
      <c r="F242" s="19">
        <v>0.209</v>
      </c>
    </row>
    <row r="243" spans="1:6" ht="15.75">
      <c r="A243" s="51"/>
      <c r="B243" s="108" t="s">
        <v>94</v>
      </c>
      <c r="C243" s="18">
        <v>0.27</v>
      </c>
      <c r="D243" s="18">
        <v>0.1</v>
      </c>
      <c r="E243" s="18">
        <v>0</v>
      </c>
      <c r="F243" s="19">
        <v>0.17</v>
      </c>
    </row>
    <row r="244" spans="1:6" s="2" customFormat="1" ht="15.75">
      <c r="A244" s="51"/>
      <c r="B244" s="12" t="s">
        <v>112</v>
      </c>
      <c r="C244" s="21"/>
      <c r="D244" s="21"/>
      <c r="E244" s="21"/>
      <c r="F244" s="22"/>
    </row>
    <row r="245" spans="1:6" ht="15.75">
      <c r="A245" s="51"/>
      <c r="B245" s="5" t="s">
        <v>107</v>
      </c>
      <c r="C245" s="18">
        <v>0.6</v>
      </c>
      <c r="D245" s="18"/>
      <c r="E245" s="18"/>
      <c r="F245" s="19">
        <v>0.6</v>
      </c>
    </row>
    <row r="246" spans="1:6" ht="15.75">
      <c r="A246" s="51"/>
      <c r="B246" s="12" t="s">
        <v>142</v>
      </c>
      <c r="C246" s="18"/>
      <c r="D246" s="18"/>
      <c r="E246" s="18"/>
      <c r="F246" s="19"/>
    </row>
    <row r="247" spans="1:6" ht="15.75">
      <c r="A247" s="51"/>
      <c r="B247" s="116" t="s">
        <v>36</v>
      </c>
      <c r="C247" s="18">
        <v>13.199</v>
      </c>
      <c r="D247" s="18">
        <v>1.119</v>
      </c>
      <c r="E247" s="18"/>
      <c r="F247" s="19">
        <v>12.08</v>
      </c>
    </row>
    <row r="248" spans="1:6" ht="15.75">
      <c r="A248" s="51"/>
      <c r="B248" s="12" t="s">
        <v>78</v>
      </c>
      <c r="C248" s="21"/>
      <c r="D248" s="21"/>
      <c r="E248" s="21"/>
      <c r="F248" s="22"/>
    </row>
    <row r="249" spans="1:6" ht="15.75">
      <c r="A249" s="51"/>
      <c r="B249" s="86" t="s">
        <v>41</v>
      </c>
      <c r="C249" s="18">
        <v>1.6</v>
      </c>
      <c r="D249" s="18"/>
      <c r="E249" s="18"/>
      <c r="F249" s="19">
        <v>1.6</v>
      </c>
    </row>
    <row r="250" spans="1:6" ht="15.75">
      <c r="A250" s="51"/>
      <c r="B250" s="94" t="s">
        <v>127</v>
      </c>
      <c r="C250" s="18">
        <v>3</v>
      </c>
      <c r="D250" s="18">
        <v>3</v>
      </c>
      <c r="E250" s="18"/>
      <c r="F250" s="19"/>
    </row>
    <row r="251" spans="1:7" ht="15.75">
      <c r="A251" s="51"/>
      <c r="B251" s="99" t="s">
        <v>80</v>
      </c>
      <c r="C251" s="18">
        <v>4</v>
      </c>
      <c r="D251" s="18">
        <v>4</v>
      </c>
      <c r="E251" s="18">
        <v>0</v>
      </c>
      <c r="F251" s="19">
        <v>0</v>
      </c>
      <c r="G251" s="20"/>
    </row>
    <row r="252" spans="1:7" ht="15.75">
      <c r="A252" s="51"/>
      <c r="B252" s="5" t="s">
        <v>107</v>
      </c>
      <c r="C252" s="18">
        <v>0.7</v>
      </c>
      <c r="D252" s="18">
        <v>0.7</v>
      </c>
      <c r="E252" s="18">
        <v>0</v>
      </c>
      <c r="F252" s="19">
        <v>0</v>
      </c>
      <c r="G252" s="20"/>
    </row>
    <row r="253" spans="1:6" ht="15.75">
      <c r="A253" s="51"/>
      <c r="B253" s="12" t="s">
        <v>88</v>
      </c>
      <c r="C253" s="21"/>
      <c r="D253" s="21"/>
      <c r="E253" s="21"/>
      <c r="F253" s="22"/>
    </row>
    <row r="254" spans="1:6" ht="15.75">
      <c r="A254" s="51"/>
      <c r="B254" s="5" t="s">
        <v>107</v>
      </c>
      <c r="C254" s="18">
        <v>0.04</v>
      </c>
      <c r="D254" s="18">
        <v>0.04</v>
      </c>
      <c r="E254" s="18"/>
      <c r="F254" s="19"/>
    </row>
    <row r="255" spans="1:6" ht="15.75">
      <c r="A255" s="51"/>
      <c r="B255" s="12" t="s">
        <v>61</v>
      </c>
      <c r="C255" s="21"/>
      <c r="D255" s="21"/>
      <c r="E255" s="21"/>
      <c r="F255" s="22"/>
    </row>
    <row r="256" spans="1:6" ht="15.75">
      <c r="A256" s="51"/>
      <c r="B256" s="86" t="s">
        <v>41</v>
      </c>
      <c r="C256" s="18">
        <v>0.425</v>
      </c>
      <c r="D256" s="18">
        <v>0.1</v>
      </c>
      <c r="E256" s="18"/>
      <c r="F256" s="19">
        <v>0.325</v>
      </c>
    </row>
    <row r="257" spans="1:6" ht="15.75">
      <c r="A257" s="51"/>
      <c r="B257" s="5" t="s">
        <v>107</v>
      </c>
      <c r="C257" s="18">
        <v>2.9</v>
      </c>
      <c r="D257" s="18">
        <v>0</v>
      </c>
      <c r="E257" s="18">
        <v>0</v>
      </c>
      <c r="F257" s="19">
        <v>2.9</v>
      </c>
    </row>
    <row r="258" spans="1:6" ht="15.75">
      <c r="A258" s="51"/>
      <c r="B258" s="108" t="s">
        <v>94</v>
      </c>
      <c r="C258" s="18">
        <v>21.07</v>
      </c>
      <c r="D258" s="18">
        <v>0</v>
      </c>
      <c r="E258" s="18">
        <v>0</v>
      </c>
      <c r="F258" s="19">
        <v>21.07</v>
      </c>
    </row>
    <row r="259" spans="1:6" ht="15.75">
      <c r="A259" s="51"/>
      <c r="B259" s="12" t="s">
        <v>99</v>
      </c>
      <c r="C259" s="21"/>
      <c r="D259" s="21"/>
      <c r="E259" s="21"/>
      <c r="F259" s="22"/>
    </row>
    <row r="260" spans="1:6" ht="15.75">
      <c r="A260" s="51"/>
      <c r="B260" s="5" t="s">
        <v>107</v>
      </c>
      <c r="C260" s="18">
        <v>2.75</v>
      </c>
      <c r="D260" s="18"/>
      <c r="E260" s="18"/>
      <c r="F260" s="19">
        <v>2.75</v>
      </c>
    </row>
    <row r="261" spans="1:6" ht="15.75">
      <c r="A261" s="51"/>
      <c r="B261" s="108" t="s">
        <v>94</v>
      </c>
      <c r="C261" s="18">
        <v>134.32</v>
      </c>
      <c r="D261" s="18">
        <v>0</v>
      </c>
      <c r="E261" s="18">
        <v>0</v>
      </c>
      <c r="F261" s="19">
        <v>134.32</v>
      </c>
    </row>
    <row r="262" spans="1:6" ht="15.75">
      <c r="A262" s="51"/>
      <c r="B262" s="12" t="s">
        <v>89</v>
      </c>
      <c r="C262" s="21"/>
      <c r="D262" s="21"/>
      <c r="E262" s="21"/>
      <c r="F262" s="22"/>
    </row>
    <row r="263" spans="1:6" ht="15.75">
      <c r="A263" s="51"/>
      <c r="B263" s="108" t="s">
        <v>94</v>
      </c>
      <c r="C263" s="18">
        <v>1.1</v>
      </c>
      <c r="D263" s="18">
        <v>0</v>
      </c>
      <c r="E263" s="18">
        <v>0</v>
      </c>
      <c r="F263" s="19">
        <v>1.1</v>
      </c>
    </row>
    <row r="264" spans="1:6" ht="15.75">
      <c r="A264" s="51"/>
      <c r="B264" s="12" t="s">
        <v>90</v>
      </c>
      <c r="C264" s="21"/>
      <c r="D264" s="21"/>
      <c r="E264" s="21"/>
      <c r="F264" s="22"/>
    </row>
    <row r="265" spans="1:6" ht="15.75">
      <c r="A265" s="51"/>
      <c r="B265" s="99" t="s">
        <v>80</v>
      </c>
      <c r="C265" s="18">
        <v>0.28</v>
      </c>
      <c r="D265" s="18">
        <v>0</v>
      </c>
      <c r="E265" s="18">
        <v>0</v>
      </c>
      <c r="F265" s="19">
        <v>0.28</v>
      </c>
    </row>
    <row r="266" spans="1:6" ht="15.75">
      <c r="A266" s="51"/>
      <c r="B266" s="108" t="s">
        <v>94</v>
      </c>
      <c r="C266" s="18">
        <v>0.22</v>
      </c>
      <c r="D266" s="18">
        <v>0.22</v>
      </c>
      <c r="E266" s="18">
        <v>0</v>
      </c>
      <c r="F266" s="19">
        <v>0</v>
      </c>
    </row>
    <row r="267" spans="1:6" ht="15.75">
      <c r="A267" s="51"/>
      <c r="B267" s="116" t="s">
        <v>36</v>
      </c>
      <c r="C267" s="18"/>
      <c r="D267" s="18">
        <v>7</v>
      </c>
      <c r="E267" s="18">
        <v>7</v>
      </c>
      <c r="F267" s="19"/>
    </row>
    <row r="268" spans="1:6" ht="15.75">
      <c r="A268" s="51"/>
      <c r="B268" s="12" t="s">
        <v>113</v>
      </c>
      <c r="C268" s="21"/>
      <c r="D268" s="21"/>
      <c r="E268" s="21"/>
      <c r="F268" s="22"/>
    </row>
    <row r="269" spans="1:6" ht="15.75">
      <c r="A269" s="51"/>
      <c r="B269" s="5" t="s">
        <v>107</v>
      </c>
      <c r="C269" s="18"/>
      <c r="D269" s="18"/>
      <c r="E269" s="18"/>
      <c r="F269" s="19"/>
    </row>
    <row r="270" spans="1:6" ht="15.75">
      <c r="A270" s="51"/>
      <c r="B270" s="7" t="s">
        <v>26</v>
      </c>
      <c r="C270" s="21"/>
      <c r="D270" s="21"/>
      <c r="E270" s="21"/>
      <c r="F270" s="22"/>
    </row>
    <row r="271" spans="1:6" ht="15.75">
      <c r="A271" s="51"/>
      <c r="B271" s="100" t="s">
        <v>80</v>
      </c>
      <c r="C271" s="18">
        <v>0.6</v>
      </c>
      <c r="D271" s="18">
        <v>0</v>
      </c>
      <c r="E271" s="18">
        <v>0</v>
      </c>
      <c r="F271" s="19">
        <v>0.6</v>
      </c>
    </row>
    <row r="272" spans="1:6" ht="15.75">
      <c r="A272" s="51"/>
      <c r="B272" s="13" t="s">
        <v>107</v>
      </c>
      <c r="C272" s="18"/>
      <c r="D272" s="18"/>
      <c r="E272" s="18"/>
      <c r="F272" s="19"/>
    </row>
    <row r="273" spans="1:6" ht="15.75">
      <c r="A273" s="51"/>
      <c r="B273" s="116" t="s">
        <v>36</v>
      </c>
      <c r="C273" s="18">
        <v>1.62</v>
      </c>
      <c r="D273" s="18"/>
      <c r="E273" s="18"/>
      <c r="F273" s="19">
        <v>1.62</v>
      </c>
    </row>
    <row r="274" spans="1:6" ht="15.75">
      <c r="A274" s="51"/>
      <c r="B274" s="7" t="s">
        <v>27</v>
      </c>
      <c r="C274" s="21"/>
      <c r="D274" s="21"/>
      <c r="E274" s="21"/>
      <c r="F274" s="22"/>
    </row>
    <row r="275" spans="1:6" ht="15.75">
      <c r="A275" s="51"/>
      <c r="B275" s="100" t="s">
        <v>80</v>
      </c>
      <c r="C275" s="18">
        <v>24.491</v>
      </c>
      <c r="D275" s="18">
        <v>0</v>
      </c>
      <c r="E275" s="18">
        <v>0</v>
      </c>
      <c r="F275" s="19">
        <v>24.491</v>
      </c>
    </row>
    <row r="276" spans="1:6" ht="15.75">
      <c r="A276" s="51"/>
      <c r="B276" s="13" t="s">
        <v>107</v>
      </c>
      <c r="C276" s="18">
        <v>1.9</v>
      </c>
      <c r="D276" s="18">
        <v>0.9</v>
      </c>
      <c r="E276" s="18">
        <v>0</v>
      </c>
      <c r="F276" s="19">
        <v>1</v>
      </c>
    </row>
    <row r="277" spans="1:7" ht="15.75">
      <c r="A277" s="51"/>
      <c r="B277" s="105" t="s">
        <v>94</v>
      </c>
      <c r="C277" s="18">
        <v>11.73</v>
      </c>
      <c r="D277" s="18">
        <v>1.24</v>
      </c>
      <c r="E277" s="18">
        <v>0</v>
      </c>
      <c r="F277" s="19">
        <v>10.49</v>
      </c>
      <c r="G277" s="20"/>
    </row>
    <row r="278" spans="1:6" ht="15" customHeight="1">
      <c r="A278" s="51"/>
      <c r="B278" s="116" t="s">
        <v>36</v>
      </c>
      <c r="C278" s="18">
        <v>0</v>
      </c>
      <c r="D278" s="18">
        <v>18</v>
      </c>
      <c r="E278" s="18">
        <v>18</v>
      </c>
      <c r="F278" s="19"/>
    </row>
    <row r="279" spans="1:6" ht="15" customHeight="1">
      <c r="A279" s="51"/>
      <c r="B279" s="7" t="s">
        <v>11</v>
      </c>
      <c r="C279" s="21"/>
      <c r="D279" s="21"/>
      <c r="E279" s="21"/>
      <c r="F279" s="22"/>
    </row>
    <row r="280" spans="1:6" ht="15" customHeight="1">
      <c r="A280" s="51"/>
      <c r="B280" s="100" t="s">
        <v>80</v>
      </c>
      <c r="C280" s="18">
        <v>3.35</v>
      </c>
      <c r="D280" s="18">
        <v>3.35</v>
      </c>
      <c r="E280" s="18">
        <v>0</v>
      </c>
      <c r="F280" s="19">
        <v>0</v>
      </c>
    </row>
    <row r="281" spans="1:6" ht="15" customHeight="1">
      <c r="A281" s="51"/>
      <c r="B281" s="13" t="s">
        <v>107</v>
      </c>
      <c r="C281" s="18">
        <v>11.802</v>
      </c>
      <c r="D281" s="18">
        <v>0</v>
      </c>
      <c r="E281" s="18">
        <v>0</v>
      </c>
      <c r="F281" s="19">
        <v>11.802</v>
      </c>
    </row>
    <row r="282" spans="1:6" ht="15" customHeight="1">
      <c r="A282" s="51"/>
      <c r="B282" s="105" t="s">
        <v>94</v>
      </c>
      <c r="C282" s="18">
        <v>0.18</v>
      </c>
      <c r="D282" s="18">
        <v>0.1</v>
      </c>
      <c r="E282" s="18">
        <v>0</v>
      </c>
      <c r="F282" s="19">
        <v>0.08</v>
      </c>
    </row>
    <row r="283" spans="1:6" ht="15.75">
      <c r="A283" s="51"/>
      <c r="B283" s="7" t="s">
        <v>12</v>
      </c>
      <c r="C283" s="21"/>
      <c r="D283" s="21"/>
      <c r="E283" s="21"/>
      <c r="F283" s="22"/>
    </row>
    <row r="284" spans="1:6" ht="15.75">
      <c r="A284" s="51"/>
      <c r="B284" s="87" t="s">
        <v>41</v>
      </c>
      <c r="C284" s="18">
        <v>13.815999999999999</v>
      </c>
      <c r="D284" s="18">
        <v>9.616</v>
      </c>
      <c r="E284" s="18">
        <v>0</v>
      </c>
      <c r="F284" s="19">
        <v>4.2</v>
      </c>
    </row>
    <row r="285" spans="1:6" ht="15.75">
      <c r="A285" s="51"/>
      <c r="B285" s="94" t="s">
        <v>68</v>
      </c>
      <c r="C285" s="18">
        <v>10.45</v>
      </c>
      <c r="D285" s="18">
        <v>10</v>
      </c>
      <c r="E285" s="18"/>
      <c r="F285" s="19">
        <v>0.4499999999999993</v>
      </c>
    </row>
    <row r="286" spans="1:7" ht="15.75">
      <c r="A286" s="51"/>
      <c r="B286" s="100" t="s">
        <v>80</v>
      </c>
      <c r="C286" s="18">
        <v>34.559</v>
      </c>
      <c r="D286" s="18">
        <v>15.62</v>
      </c>
      <c r="E286" s="18">
        <v>0</v>
      </c>
      <c r="F286" s="19">
        <v>18.939</v>
      </c>
      <c r="G286" s="20"/>
    </row>
    <row r="287" spans="1:7" ht="15.75">
      <c r="A287" s="51"/>
      <c r="B287" s="13" t="s">
        <v>107</v>
      </c>
      <c r="C287" s="18">
        <v>208.512</v>
      </c>
      <c r="D287" s="18">
        <v>14.65</v>
      </c>
      <c r="E287" s="18">
        <v>0</v>
      </c>
      <c r="F287" s="19">
        <v>193.862</v>
      </c>
      <c r="G287" s="20"/>
    </row>
    <row r="288" spans="1:7" ht="15.75">
      <c r="A288" s="51"/>
      <c r="B288" s="105" t="s">
        <v>94</v>
      </c>
      <c r="C288" s="18">
        <v>6.83</v>
      </c>
      <c r="D288" s="18">
        <v>0.6</v>
      </c>
      <c r="E288" s="18">
        <v>0</v>
      </c>
      <c r="F288" s="19">
        <v>6.23</v>
      </c>
      <c r="G288" s="20"/>
    </row>
    <row r="289" spans="1:6" ht="15.75">
      <c r="A289" s="51"/>
      <c r="B289" s="116" t="s">
        <v>36</v>
      </c>
      <c r="C289" s="18">
        <v>15</v>
      </c>
      <c r="D289" s="18">
        <v>157.1</v>
      </c>
      <c r="E289" s="18">
        <v>142.1</v>
      </c>
      <c r="F289" s="19"/>
    </row>
    <row r="290" spans="1:6" ht="15.75">
      <c r="A290" s="51"/>
      <c r="B290" s="12" t="s">
        <v>63</v>
      </c>
      <c r="C290" s="21"/>
      <c r="D290" s="21"/>
      <c r="E290" s="21"/>
      <c r="F290" s="22"/>
    </row>
    <row r="291" spans="1:6" ht="15.75">
      <c r="A291" s="51"/>
      <c r="B291" s="86" t="s">
        <v>41</v>
      </c>
      <c r="C291" s="18">
        <v>1.513</v>
      </c>
      <c r="D291" s="18">
        <v>0.5</v>
      </c>
      <c r="E291" s="18"/>
      <c r="F291" s="19">
        <v>1.013</v>
      </c>
    </row>
    <row r="292" spans="1:6" ht="15.75">
      <c r="A292" s="51"/>
      <c r="B292" s="12" t="s">
        <v>64</v>
      </c>
      <c r="C292" s="21"/>
      <c r="D292" s="21"/>
      <c r="E292" s="21"/>
      <c r="F292" s="22"/>
    </row>
    <row r="293" spans="1:6" ht="15.75">
      <c r="A293" s="51"/>
      <c r="B293" s="86" t="s">
        <v>41</v>
      </c>
      <c r="C293" s="18">
        <v>0.408</v>
      </c>
      <c r="D293" s="18">
        <v>0.2</v>
      </c>
      <c r="E293" s="18"/>
      <c r="F293" s="19">
        <v>0.208</v>
      </c>
    </row>
    <row r="294" spans="1:6" ht="15.75">
      <c r="A294" s="51"/>
      <c r="B294" s="12" t="s">
        <v>65</v>
      </c>
      <c r="C294" s="21"/>
      <c r="D294" s="21"/>
      <c r="E294" s="21"/>
      <c r="F294" s="22"/>
    </row>
    <row r="295" spans="1:6" ht="15.75">
      <c r="A295" s="51"/>
      <c r="B295" s="86" t="s">
        <v>41</v>
      </c>
      <c r="C295" s="18">
        <v>0.869</v>
      </c>
      <c r="D295" s="18">
        <v>0.869</v>
      </c>
      <c r="E295" s="18"/>
      <c r="F295" s="19"/>
    </row>
    <row r="296" spans="1:6" ht="15.75">
      <c r="A296" s="51"/>
      <c r="B296" s="12" t="s">
        <v>144</v>
      </c>
      <c r="C296" s="18"/>
      <c r="D296" s="18"/>
      <c r="E296" s="18"/>
      <c r="F296" s="19"/>
    </row>
    <row r="297" spans="1:6" ht="15.75">
      <c r="A297" s="51"/>
      <c r="B297" s="5" t="s">
        <v>107</v>
      </c>
      <c r="C297" s="18">
        <v>0.4</v>
      </c>
      <c r="D297" s="18"/>
      <c r="E297" s="18"/>
      <c r="F297" s="19">
        <v>0.4</v>
      </c>
    </row>
    <row r="298" spans="1:6" ht="15.75">
      <c r="A298" s="51"/>
      <c r="B298" s="12" t="s">
        <v>91</v>
      </c>
      <c r="C298" s="21"/>
      <c r="D298" s="21"/>
      <c r="E298" s="21"/>
      <c r="F298" s="22"/>
    </row>
    <row r="299" spans="1:6" ht="15.75">
      <c r="A299" s="51"/>
      <c r="B299" s="5" t="s">
        <v>107</v>
      </c>
      <c r="C299" s="18">
        <v>53.265</v>
      </c>
      <c r="D299" s="18">
        <v>0</v>
      </c>
      <c r="E299" s="18">
        <v>0</v>
      </c>
      <c r="F299" s="19">
        <v>53.265</v>
      </c>
    </row>
    <row r="300" spans="1:6" ht="15.75">
      <c r="A300" s="51"/>
      <c r="B300" s="108" t="s">
        <v>94</v>
      </c>
      <c r="C300" s="18">
        <v>6.9</v>
      </c>
      <c r="D300" s="18">
        <v>0.5</v>
      </c>
      <c r="E300" s="18">
        <v>0</v>
      </c>
      <c r="F300" s="19">
        <v>6.4</v>
      </c>
    </row>
    <row r="301" spans="1:6" ht="15.75">
      <c r="A301" s="51"/>
      <c r="B301" s="12" t="s">
        <v>92</v>
      </c>
      <c r="C301" s="21"/>
      <c r="D301" s="21"/>
      <c r="E301" s="21"/>
      <c r="F301" s="22"/>
    </row>
    <row r="302" spans="1:6" ht="15.75">
      <c r="A302" s="51"/>
      <c r="B302" s="86" t="s">
        <v>41</v>
      </c>
      <c r="C302" s="18">
        <v>1.998</v>
      </c>
      <c r="D302" s="18">
        <v>2</v>
      </c>
      <c r="E302" s="18">
        <v>2</v>
      </c>
      <c r="F302" s="19">
        <v>1.998</v>
      </c>
    </row>
    <row r="303" spans="1:6" ht="15.75">
      <c r="A303" s="51"/>
      <c r="B303" s="99" t="s">
        <v>80</v>
      </c>
      <c r="C303" s="18">
        <v>17.46</v>
      </c>
      <c r="D303" s="18">
        <v>91.51</v>
      </c>
      <c r="E303" s="18">
        <v>74.05</v>
      </c>
      <c r="F303" s="19">
        <v>0</v>
      </c>
    </row>
    <row r="304" spans="1:6" ht="15.75">
      <c r="A304" s="51"/>
      <c r="B304" s="5" t="s">
        <v>107</v>
      </c>
      <c r="C304" s="18">
        <v>29.39</v>
      </c>
      <c r="D304" s="18">
        <v>25.82</v>
      </c>
      <c r="E304" s="18">
        <v>0</v>
      </c>
      <c r="F304" s="19">
        <v>3.57</v>
      </c>
    </row>
    <row r="305" spans="1:6" ht="15.75">
      <c r="A305" s="51"/>
      <c r="B305" s="7" t="s">
        <v>62</v>
      </c>
      <c r="C305" s="21"/>
      <c r="D305" s="21"/>
      <c r="E305" s="21"/>
      <c r="F305" s="22"/>
    </row>
    <row r="306" spans="1:6" ht="15.75">
      <c r="A306" s="139"/>
      <c r="B306" s="99" t="s">
        <v>80</v>
      </c>
      <c r="C306" s="24">
        <v>74.282</v>
      </c>
      <c r="D306" s="24">
        <v>88.7</v>
      </c>
      <c r="E306" s="24">
        <v>14.418000000000006</v>
      </c>
      <c r="F306" s="25">
        <v>0</v>
      </c>
    </row>
    <row r="307" spans="1:6" ht="15.75">
      <c r="A307" s="139"/>
      <c r="B307" s="56" t="s">
        <v>107</v>
      </c>
      <c r="C307" s="24">
        <v>0.66</v>
      </c>
      <c r="D307" s="24"/>
      <c r="E307" s="24"/>
      <c r="F307" s="25">
        <v>0.66</v>
      </c>
    </row>
    <row r="308" spans="1:6" ht="15.75">
      <c r="A308" s="139"/>
      <c r="B308" s="117" t="s">
        <v>36</v>
      </c>
      <c r="C308" s="24">
        <v>20.16</v>
      </c>
      <c r="D308" s="24">
        <v>85</v>
      </c>
      <c r="E308" s="24">
        <v>64.84</v>
      </c>
      <c r="F308" s="25"/>
    </row>
    <row r="309" spans="1:6" ht="15.75">
      <c r="A309" s="145"/>
      <c r="B309" s="36" t="s">
        <v>70</v>
      </c>
      <c r="C309" s="67">
        <f>SUM(C310:C341)</f>
        <v>157.38600000000002</v>
      </c>
      <c r="D309" s="67">
        <f>SUM(D310:D341)</f>
        <v>12.059999999999999</v>
      </c>
      <c r="E309" s="67">
        <f>SUM(E310:E341)</f>
        <v>0</v>
      </c>
      <c r="F309" s="67">
        <f>SUM(F310:F341)</f>
        <v>145.32600000000002</v>
      </c>
    </row>
    <row r="310" spans="1:6" ht="15.75">
      <c r="A310" s="146"/>
      <c r="B310" s="50" t="s">
        <v>141</v>
      </c>
      <c r="C310" s="16"/>
      <c r="D310" s="16"/>
      <c r="E310" s="16"/>
      <c r="F310" s="17"/>
    </row>
    <row r="311" spans="1:6" ht="15.75">
      <c r="A311" s="146"/>
      <c r="B311" s="109" t="s">
        <v>94</v>
      </c>
      <c r="C311" s="16">
        <v>31.4</v>
      </c>
      <c r="D311" s="16">
        <v>0</v>
      </c>
      <c r="E311" s="16">
        <v>0</v>
      </c>
      <c r="F311" s="17">
        <v>31.4</v>
      </c>
    </row>
    <row r="312" spans="1:6" ht="15.75">
      <c r="A312" s="142"/>
      <c r="B312" s="35" t="s">
        <v>100</v>
      </c>
      <c r="C312" s="37"/>
      <c r="D312" s="37"/>
      <c r="E312" s="37"/>
      <c r="F312" s="38"/>
    </row>
    <row r="313" spans="1:6" ht="15.75">
      <c r="A313" s="142"/>
      <c r="B313" s="92" t="s">
        <v>41</v>
      </c>
      <c r="C313" s="16">
        <v>2.835</v>
      </c>
      <c r="D313" s="16"/>
      <c r="E313" s="16"/>
      <c r="F313" s="17">
        <v>2.835</v>
      </c>
    </row>
    <row r="314" spans="1:6" ht="15.75">
      <c r="A314" s="142"/>
      <c r="B314" s="35" t="s">
        <v>101</v>
      </c>
      <c r="C314" s="37"/>
      <c r="D314" s="37"/>
      <c r="E314" s="37"/>
      <c r="F314" s="38"/>
    </row>
    <row r="315" spans="1:6" ht="15.75">
      <c r="A315" s="142"/>
      <c r="B315" s="110" t="s">
        <v>94</v>
      </c>
      <c r="C315" s="16">
        <v>2.46</v>
      </c>
      <c r="D315" s="16">
        <v>0</v>
      </c>
      <c r="E315" s="16">
        <v>0</v>
      </c>
      <c r="F315" s="17">
        <v>2.46</v>
      </c>
    </row>
    <row r="316" spans="1:6" ht="15.75">
      <c r="A316" s="51"/>
      <c r="B316" s="12" t="s">
        <v>102</v>
      </c>
      <c r="C316" s="21"/>
      <c r="D316" s="21"/>
      <c r="E316" s="21"/>
      <c r="F316" s="22"/>
    </row>
    <row r="317" spans="1:6" ht="15.75">
      <c r="A317" s="51"/>
      <c r="B317" s="5" t="s">
        <v>107</v>
      </c>
      <c r="C317" s="18">
        <v>4.154</v>
      </c>
      <c r="D317" s="18">
        <v>0</v>
      </c>
      <c r="E317" s="18">
        <v>0</v>
      </c>
      <c r="F317" s="19">
        <v>4.154</v>
      </c>
    </row>
    <row r="318" spans="1:6" ht="15.75">
      <c r="A318" s="51"/>
      <c r="B318" s="12" t="s">
        <v>146</v>
      </c>
      <c r="C318" s="21"/>
      <c r="D318" s="21"/>
      <c r="E318" s="21"/>
      <c r="F318" s="22"/>
    </row>
    <row r="319" spans="1:6" ht="15.75">
      <c r="A319" s="51"/>
      <c r="B319" s="5" t="s">
        <v>107</v>
      </c>
      <c r="C319" s="18">
        <v>1.148</v>
      </c>
      <c r="D319" s="18">
        <v>0</v>
      </c>
      <c r="E319" s="18">
        <v>0</v>
      </c>
      <c r="F319" s="19">
        <v>1.148</v>
      </c>
    </row>
    <row r="320" spans="1:6" ht="15.75">
      <c r="A320" s="51"/>
      <c r="B320" s="12" t="s">
        <v>103</v>
      </c>
      <c r="C320" s="21"/>
      <c r="D320" s="21"/>
      <c r="E320" s="21"/>
      <c r="F320" s="22"/>
    </row>
    <row r="321" spans="1:6" ht="15.75">
      <c r="A321" s="51"/>
      <c r="B321" s="86" t="s">
        <v>41</v>
      </c>
      <c r="C321" s="18">
        <v>0.189</v>
      </c>
      <c r="D321" s="18">
        <v>0.1</v>
      </c>
      <c r="E321" s="18"/>
      <c r="F321" s="19">
        <v>0.089</v>
      </c>
    </row>
    <row r="322" spans="1:6" ht="15.75">
      <c r="A322" s="51"/>
      <c r="B322" s="5" t="s">
        <v>107</v>
      </c>
      <c r="C322" s="18">
        <v>1.7</v>
      </c>
      <c r="D322" s="18">
        <v>0.7</v>
      </c>
      <c r="E322" s="18"/>
      <c r="F322" s="19">
        <v>1</v>
      </c>
    </row>
    <row r="323" spans="1:6" ht="15.75">
      <c r="A323" s="51"/>
      <c r="B323" s="12" t="s">
        <v>93</v>
      </c>
      <c r="C323" s="21"/>
      <c r="D323" s="21"/>
      <c r="E323" s="21"/>
      <c r="F323" s="22"/>
    </row>
    <row r="324" spans="1:6" ht="15.75">
      <c r="A324" s="51"/>
      <c r="B324" s="96" t="s">
        <v>68</v>
      </c>
      <c r="C324" s="18">
        <v>0.73</v>
      </c>
      <c r="D324" s="18"/>
      <c r="E324" s="18"/>
      <c r="F324" s="19">
        <v>0.73</v>
      </c>
    </row>
    <row r="325" spans="1:6" ht="15.75">
      <c r="A325" s="51"/>
      <c r="B325" s="99" t="s">
        <v>80</v>
      </c>
      <c r="C325" s="18">
        <v>0.233</v>
      </c>
      <c r="D325" s="18">
        <v>0</v>
      </c>
      <c r="E325" s="18">
        <v>0</v>
      </c>
      <c r="F325" s="19">
        <v>0.233</v>
      </c>
    </row>
    <row r="326" spans="1:6" ht="15.75">
      <c r="A326" s="51"/>
      <c r="B326" s="5" t="s">
        <v>107</v>
      </c>
      <c r="C326" s="18">
        <v>5.655</v>
      </c>
      <c r="D326" s="18">
        <v>3.76</v>
      </c>
      <c r="E326" s="18">
        <v>0</v>
      </c>
      <c r="F326" s="19">
        <v>1.895</v>
      </c>
    </row>
    <row r="327" spans="1:6" s="2" customFormat="1" ht="15.75">
      <c r="A327" s="51"/>
      <c r="B327" s="12" t="s">
        <v>115</v>
      </c>
      <c r="C327" s="21"/>
      <c r="D327" s="21"/>
      <c r="E327" s="21"/>
      <c r="F327" s="22"/>
    </row>
    <row r="328" spans="1:6" s="2" customFormat="1" ht="15.75">
      <c r="A328" s="51"/>
      <c r="B328" s="86" t="s">
        <v>41</v>
      </c>
      <c r="C328" s="18">
        <v>3.045</v>
      </c>
      <c r="D328" s="18">
        <v>0.5</v>
      </c>
      <c r="E328" s="18"/>
      <c r="F328" s="19">
        <v>2.545</v>
      </c>
    </row>
    <row r="329" spans="1:6" ht="15.75">
      <c r="A329" s="51"/>
      <c r="B329" s="5" t="s">
        <v>107</v>
      </c>
      <c r="C329" s="18">
        <v>1.512</v>
      </c>
      <c r="D329" s="18">
        <v>0</v>
      </c>
      <c r="E329" s="18">
        <v>0</v>
      </c>
      <c r="F329" s="19">
        <v>1.512</v>
      </c>
    </row>
    <row r="330" spans="1:6" ht="15.75">
      <c r="A330" s="51"/>
      <c r="B330" s="117" t="s">
        <v>36</v>
      </c>
      <c r="C330" s="18">
        <v>18</v>
      </c>
      <c r="D330" s="18"/>
      <c r="E330" s="18"/>
      <c r="F330" s="19">
        <v>18</v>
      </c>
    </row>
    <row r="331" spans="1:6" s="2" customFormat="1" ht="15.75">
      <c r="A331" s="51"/>
      <c r="B331" s="12" t="s">
        <v>114</v>
      </c>
      <c r="C331" s="21"/>
      <c r="D331" s="21"/>
      <c r="E331" s="21"/>
      <c r="F331" s="22"/>
    </row>
    <row r="332" spans="1:6" ht="15.75">
      <c r="A332" s="51"/>
      <c r="B332" s="5" t="s">
        <v>107</v>
      </c>
      <c r="C332" s="18">
        <v>2.049</v>
      </c>
      <c r="D332" s="18">
        <v>0</v>
      </c>
      <c r="E332" s="18">
        <v>0</v>
      </c>
      <c r="F332" s="19">
        <v>2.049</v>
      </c>
    </row>
    <row r="333" spans="1:6" ht="15.75">
      <c r="A333" s="51"/>
      <c r="B333" s="12" t="s">
        <v>72</v>
      </c>
      <c r="C333" s="21"/>
      <c r="D333" s="21"/>
      <c r="E333" s="21"/>
      <c r="F333" s="22"/>
    </row>
    <row r="334" spans="1:6" ht="15.75">
      <c r="A334" s="51"/>
      <c r="B334" s="96" t="s">
        <v>68</v>
      </c>
      <c r="C334" s="18">
        <v>7.78</v>
      </c>
      <c r="D334" s="18"/>
      <c r="E334" s="18"/>
      <c r="F334" s="19">
        <v>7.78</v>
      </c>
    </row>
    <row r="335" spans="1:6" ht="15.75">
      <c r="A335" s="51"/>
      <c r="B335" s="99" t="s">
        <v>80</v>
      </c>
      <c r="C335" s="18">
        <v>49.351</v>
      </c>
      <c r="D335" s="18">
        <v>0</v>
      </c>
      <c r="E335" s="18">
        <v>0</v>
      </c>
      <c r="F335" s="19">
        <v>49.351</v>
      </c>
    </row>
    <row r="336" spans="1:6" ht="15.75">
      <c r="A336" s="51"/>
      <c r="B336" s="5" t="s">
        <v>107</v>
      </c>
      <c r="C336" s="18">
        <v>10.615</v>
      </c>
      <c r="D336" s="18">
        <v>6</v>
      </c>
      <c r="E336" s="18">
        <v>0</v>
      </c>
      <c r="F336" s="19">
        <v>4.615</v>
      </c>
    </row>
    <row r="337" spans="1:6" ht="15.75">
      <c r="A337" s="51"/>
      <c r="B337" s="108" t="s">
        <v>94</v>
      </c>
      <c r="C337" s="18">
        <v>13.33</v>
      </c>
      <c r="D337" s="18">
        <v>1</v>
      </c>
      <c r="E337" s="18">
        <v>0</v>
      </c>
      <c r="F337" s="19">
        <v>12.33</v>
      </c>
    </row>
    <row r="338" spans="1:6" ht="15.75">
      <c r="A338" s="51"/>
      <c r="B338" s="12" t="s">
        <v>104</v>
      </c>
      <c r="C338" s="21"/>
      <c r="D338" s="21"/>
      <c r="E338" s="21"/>
      <c r="F338" s="22"/>
    </row>
    <row r="339" spans="1:6" ht="15.75">
      <c r="A339" s="51"/>
      <c r="B339" s="5" t="s">
        <v>107</v>
      </c>
      <c r="C339" s="18"/>
      <c r="D339" s="18"/>
      <c r="E339" s="18"/>
      <c r="F339" s="19"/>
    </row>
    <row r="340" spans="1:6" ht="15.75">
      <c r="A340" s="51"/>
      <c r="B340" s="12" t="s">
        <v>145</v>
      </c>
      <c r="C340" s="21"/>
      <c r="D340" s="21"/>
      <c r="E340" s="21"/>
      <c r="F340" s="22"/>
    </row>
    <row r="341" spans="1:6" ht="16.5" thickBot="1">
      <c r="A341" s="51"/>
      <c r="B341" s="5" t="s">
        <v>107</v>
      </c>
      <c r="C341" s="18">
        <v>1.2</v>
      </c>
      <c r="D341" s="18"/>
      <c r="E341" s="18"/>
      <c r="F341" s="19">
        <v>1.2</v>
      </c>
    </row>
    <row r="342" spans="1:6" ht="16.5" thickBot="1">
      <c r="A342" s="71"/>
      <c r="B342" s="68" t="s">
        <v>40</v>
      </c>
      <c r="C342" s="69">
        <f>C309+C89+C12</f>
        <v>9616.177</v>
      </c>
      <c r="D342" s="69">
        <f>D309+D89+D12</f>
        <v>4716.056999999998</v>
      </c>
      <c r="E342" s="69">
        <f>E309+E89+E12</f>
        <v>1454.033</v>
      </c>
      <c r="F342" s="69">
        <f>F309+F89+F12</f>
        <v>6354.1630000000005</v>
      </c>
    </row>
    <row r="343" spans="1:6" ht="15.75">
      <c r="A343" s="166" t="s">
        <v>73</v>
      </c>
      <c r="B343" s="167"/>
      <c r="C343" s="167"/>
      <c r="D343" s="167"/>
      <c r="E343" s="167"/>
      <c r="F343" s="168"/>
    </row>
    <row r="344" spans="1:6" ht="15.75">
      <c r="A344" s="145"/>
      <c r="B344" s="39" t="s">
        <v>38</v>
      </c>
      <c r="C344" s="70" t="e">
        <f>#REF!+#REF!+#REF!+#REF!+C345+C348+#REF!+#REF!+#REF!+#REF!+C350+C352+#REF!+#REF!</f>
        <v>#REF!</v>
      </c>
      <c r="D344" s="70" t="e">
        <f>#REF!+#REF!+#REF!+#REF!+D345+D348+#REF!+#REF!+#REF!+#REF!+D350+D352+#REF!+#REF!</f>
        <v>#REF!</v>
      </c>
      <c r="E344" s="70" t="e">
        <f>#REF!+#REF!+#REF!+#REF!+E345+E348+#REF!+#REF!+#REF!+#REF!+E350+E352+#REF!+#REF!</f>
        <v>#REF!</v>
      </c>
      <c r="F344" s="83" t="e">
        <f>#REF!+#REF!+#REF!+#REF!+F345+F348+#REF!+#REF!+#REF!+#REF!+F350+F352+#REF!+#REF!</f>
        <v>#REF!</v>
      </c>
    </row>
    <row r="345" spans="1:6" ht="15.75">
      <c r="A345" s="51"/>
      <c r="B345" s="7" t="s">
        <v>44</v>
      </c>
      <c r="C345" s="21">
        <f>SUM(C346:C347)</f>
        <v>68.516</v>
      </c>
      <c r="D345" s="21">
        <f>SUM(D346:D347)</f>
        <v>0</v>
      </c>
      <c r="E345" s="21">
        <f>SUM(E346:E347)</f>
        <v>0</v>
      </c>
      <c r="F345" s="22">
        <f>SUM(F346:F347)</f>
        <v>68.516</v>
      </c>
    </row>
    <row r="346" spans="1:6" ht="15.75">
      <c r="A346" s="51"/>
      <c r="B346" s="103" t="s">
        <v>80</v>
      </c>
      <c r="C346" s="18">
        <v>67.096</v>
      </c>
      <c r="D346" s="18">
        <v>0</v>
      </c>
      <c r="E346" s="18">
        <v>0</v>
      </c>
      <c r="F346" s="19">
        <v>67.096</v>
      </c>
    </row>
    <row r="347" spans="1:6" ht="15.75">
      <c r="A347" s="51"/>
      <c r="B347" s="111" t="s">
        <v>94</v>
      </c>
      <c r="C347" s="18">
        <v>1.42</v>
      </c>
      <c r="D347" s="18">
        <v>0</v>
      </c>
      <c r="E347" s="18">
        <v>0</v>
      </c>
      <c r="F347" s="19">
        <v>1.42</v>
      </c>
    </row>
    <row r="348" spans="1:6" ht="15.75">
      <c r="A348" s="51"/>
      <c r="B348" s="7" t="s">
        <v>74</v>
      </c>
      <c r="C348" s="21"/>
      <c r="D348" s="21"/>
      <c r="E348" s="21"/>
      <c r="F348" s="22"/>
    </row>
    <row r="349" spans="1:6" ht="15.75">
      <c r="A349" s="51"/>
      <c r="B349" s="111" t="s">
        <v>94</v>
      </c>
      <c r="C349" s="18">
        <v>0.12</v>
      </c>
      <c r="D349" s="18">
        <v>0</v>
      </c>
      <c r="E349" s="18">
        <v>0</v>
      </c>
      <c r="F349" s="19">
        <v>0.12</v>
      </c>
    </row>
    <row r="350" spans="1:6" ht="15.75">
      <c r="A350" s="51"/>
      <c r="B350" s="7" t="s">
        <v>48</v>
      </c>
      <c r="C350" s="21"/>
      <c r="D350" s="21"/>
      <c r="E350" s="21"/>
      <c r="F350" s="22"/>
    </row>
    <row r="351" spans="1:6" ht="15.75">
      <c r="A351" s="51"/>
      <c r="B351" s="111" t="s">
        <v>94</v>
      </c>
      <c r="C351" s="18">
        <v>0.11</v>
      </c>
      <c r="D351" s="18">
        <v>0</v>
      </c>
      <c r="E351" s="18">
        <v>0</v>
      </c>
      <c r="F351" s="19">
        <v>0.11</v>
      </c>
    </row>
    <row r="352" spans="1:6" ht="15.75">
      <c r="A352" s="51"/>
      <c r="B352" s="7" t="s">
        <v>45</v>
      </c>
      <c r="C352" s="21">
        <f>SUM(C353:C353)</f>
        <v>209.193</v>
      </c>
      <c r="D352" s="21">
        <f>SUM(D353:D353)</f>
        <v>35.7</v>
      </c>
      <c r="E352" s="21">
        <f>SUM(E353:E353)</f>
        <v>0</v>
      </c>
      <c r="F352" s="22">
        <f>SUM(F353:F353)</f>
        <v>173.493</v>
      </c>
    </row>
    <row r="353" spans="1:7" ht="15.75">
      <c r="A353" s="51"/>
      <c r="B353" s="111" t="s">
        <v>94</v>
      </c>
      <c r="C353" s="18">
        <v>209.193</v>
      </c>
      <c r="D353" s="18">
        <v>35.7</v>
      </c>
      <c r="E353" s="18">
        <v>0</v>
      </c>
      <c r="F353" s="19">
        <v>173.493</v>
      </c>
      <c r="G353" s="20"/>
    </row>
    <row r="354" spans="1:6" ht="15.75">
      <c r="A354" s="57"/>
      <c r="B354" s="3" t="s">
        <v>39</v>
      </c>
      <c r="C354" s="58">
        <v>0</v>
      </c>
      <c r="D354" s="58">
        <v>0</v>
      </c>
      <c r="E354" s="58">
        <v>0</v>
      </c>
      <c r="F354" s="59">
        <v>0</v>
      </c>
    </row>
    <row r="355" spans="1:6" s="2" customFormat="1" ht="16.5" thickBot="1">
      <c r="A355" s="57"/>
      <c r="B355" s="3" t="s">
        <v>70</v>
      </c>
      <c r="C355" s="58">
        <v>0</v>
      </c>
      <c r="D355" s="58">
        <v>0</v>
      </c>
      <c r="E355" s="58">
        <v>0</v>
      </c>
      <c r="F355" s="59">
        <v>0</v>
      </c>
    </row>
    <row r="356" spans="1:6" ht="16.5" thickBot="1">
      <c r="A356" s="71"/>
      <c r="B356" s="68" t="s">
        <v>75</v>
      </c>
      <c r="C356" s="69" t="e">
        <f>C344+C354+C355</f>
        <v>#REF!</v>
      </c>
      <c r="D356" s="69" t="e">
        <f>D344+D354+D355</f>
        <v>#REF!</v>
      </c>
      <c r="E356" s="69" t="e">
        <f>E344+E354+E355</f>
        <v>#REF!</v>
      </c>
      <c r="F356" s="72" t="e">
        <f>F344+F354+F355</f>
        <v>#REF!</v>
      </c>
    </row>
    <row r="357" spans="1:6" ht="15.75">
      <c r="A357" s="169" t="s">
        <v>33</v>
      </c>
      <c r="B357" s="170"/>
      <c r="C357" s="170"/>
      <c r="D357" s="170"/>
      <c r="E357" s="170"/>
      <c r="F357" s="171"/>
    </row>
    <row r="358" spans="1:6" ht="15.75">
      <c r="A358" s="47"/>
      <c r="B358" s="36" t="s">
        <v>39</v>
      </c>
      <c r="C358" s="67" t="e">
        <f>C359+C363+#REF!+C366+C369+#REF!+C371+#REF!+#REF!+C374+C376+C380+C386+C391+C395+C397+C401</f>
        <v>#REF!</v>
      </c>
      <c r="D358" s="67" t="e">
        <f>D359+D363+#REF!+D366+D369+#REF!+D371+#REF!+#REF!+D374+D376+D380+D386+D391+D395+D397+D401</f>
        <v>#REF!</v>
      </c>
      <c r="E358" s="67" t="e">
        <f>E359+E363+#REF!+E366+E369+#REF!+E371+#REF!+#REF!+E374+E376+E380+E386+E391+E395+E397+E401</f>
        <v>#REF!</v>
      </c>
      <c r="F358" s="82" t="e">
        <f>F359+F363+#REF!+F366+F369+#REF!+F371+#REF!+#REF!+F374+F376+F380+F386+F391+F395+F397+F401</f>
        <v>#REF!</v>
      </c>
    </row>
    <row r="359" spans="1:6" ht="15.75">
      <c r="A359" s="142"/>
      <c r="B359" s="42" t="s">
        <v>128</v>
      </c>
      <c r="C359" s="37"/>
      <c r="D359" s="37"/>
      <c r="E359" s="37"/>
      <c r="F359" s="38"/>
    </row>
    <row r="360" spans="1:6" ht="15.75">
      <c r="A360" s="51"/>
      <c r="B360" s="93" t="s">
        <v>41</v>
      </c>
      <c r="C360" s="18">
        <v>79.688</v>
      </c>
      <c r="D360" s="18">
        <v>79.688</v>
      </c>
      <c r="E360" s="30"/>
      <c r="F360" s="19"/>
    </row>
    <row r="361" spans="1:6" ht="15.75">
      <c r="A361" s="51"/>
      <c r="B361" s="97" t="s">
        <v>68</v>
      </c>
      <c r="C361" s="18">
        <v>6.968</v>
      </c>
      <c r="D361" s="18">
        <v>6.968</v>
      </c>
      <c r="E361" s="30"/>
      <c r="F361" s="19"/>
    </row>
    <row r="362" spans="1:9" ht="15.75">
      <c r="A362" s="51"/>
      <c r="B362" s="112" t="s">
        <v>94</v>
      </c>
      <c r="C362" s="18">
        <v>1.015</v>
      </c>
      <c r="D362" s="18">
        <v>1.322</v>
      </c>
      <c r="E362" s="18">
        <v>0.307</v>
      </c>
      <c r="F362" s="19">
        <v>0</v>
      </c>
      <c r="I362" s="20"/>
    </row>
    <row r="363" spans="1:6" ht="15.75">
      <c r="A363" s="142"/>
      <c r="B363" s="33" t="s">
        <v>129</v>
      </c>
      <c r="C363" s="37"/>
      <c r="D363" s="37"/>
      <c r="E363" s="37"/>
      <c r="F363" s="38"/>
    </row>
    <row r="364" spans="1:6" ht="15.75">
      <c r="A364" s="142"/>
      <c r="B364" s="97" t="s">
        <v>68</v>
      </c>
      <c r="C364" s="16">
        <v>3.154</v>
      </c>
      <c r="D364" s="16">
        <v>3.154</v>
      </c>
      <c r="E364" s="37"/>
      <c r="F364" s="38"/>
    </row>
    <row r="365" spans="1:6" ht="15.75">
      <c r="A365" s="142"/>
      <c r="B365" s="60" t="s">
        <v>107</v>
      </c>
      <c r="C365" s="16">
        <v>710</v>
      </c>
      <c r="D365" s="16">
        <v>710</v>
      </c>
      <c r="E365" s="16"/>
      <c r="F365" s="17"/>
    </row>
    <row r="366" spans="1:6" ht="15.75">
      <c r="A366" s="51"/>
      <c r="B366" s="7" t="s">
        <v>20</v>
      </c>
      <c r="C366" s="21"/>
      <c r="D366" s="21"/>
      <c r="E366" s="21"/>
      <c r="F366" s="22"/>
    </row>
    <row r="367" spans="1:6" ht="15.75">
      <c r="A367" s="51"/>
      <c r="B367" s="87" t="s">
        <v>41</v>
      </c>
      <c r="C367" s="18">
        <v>3.555</v>
      </c>
      <c r="D367" s="18">
        <v>1.555</v>
      </c>
      <c r="E367" s="18"/>
      <c r="F367" s="29"/>
    </row>
    <row r="368" spans="1:6" ht="15.75">
      <c r="A368" s="51"/>
      <c r="B368" s="116" t="s">
        <v>36</v>
      </c>
      <c r="C368" s="6">
        <v>0.08</v>
      </c>
      <c r="D368" s="126"/>
      <c r="E368" s="126"/>
      <c r="F368" s="127">
        <v>0.08</v>
      </c>
    </row>
    <row r="369" spans="1:6" ht="17.25" customHeight="1">
      <c r="A369" s="51"/>
      <c r="B369" s="8" t="s">
        <v>130</v>
      </c>
      <c r="C369" s="21"/>
      <c r="D369" s="21"/>
      <c r="E369" s="21"/>
      <c r="F369" s="22"/>
    </row>
    <row r="370" spans="1:6" ht="15.75">
      <c r="A370" s="51"/>
      <c r="B370" s="5" t="s">
        <v>36</v>
      </c>
      <c r="C370" s="18"/>
      <c r="D370" s="18"/>
      <c r="E370" s="18"/>
      <c r="F370" s="19"/>
    </row>
    <row r="371" spans="1:6" ht="15.75">
      <c r="A371" s="51"/>
      <c r="B371" s="12" t="s">
        <v>139</v>
      </c>
      <c r="C371" s="21"/>
      <c r="D371" s="21"/>
      <c r="E371" s="21"/>
      <c r="F371" s="22"/>
    </row>
    <row r="372" spans="1:6" ht="15.75">
      <c r="A372" s="51"/>
      <c r="B372" s="94" t="s">
        <v>68</v>
      </c>
      <c r="C372" s="18">
        <v>0.967</v>
      </c>
      <c r="D372" s="18">
        <v>0.967</v>
      </c>
      <c r="E372" s="21"/>
      <c r="F372" s="22"/>
    </row>
    <row r="373" spans="1:6" ht="15.75">
      <c r="A373" s="51"/>
      <c r="B373" s="108" t="s">
        <v>94</v>
      </c>
      <c r="C373" s="18">
        <v>0.376</v>
      </c>
      <c r="D373" s="18">
        <v>0.376</v>
      </c>
      <c r="E373" s="18">
        <v>0</v>
      </c>
      <c r="F373" s="19">
        <v>0</v>
      </c>
    </row>
    <row r="374" spans="1:6" ht="15.75">
      <c r="A374" s="51"/>
      <c r="B374" s="12" t="s">
        <v>131</v>
      </c>
      <c r="C374" s="21"/>
      <c r="D374" s="21"/>
      <c r="E374" s="21"/>
      <c r="F374" s="22"/>
    </row>
    <row r="375" spans="1:6" ht="15.75">
      <c r="A375" s="51"/>
      <c r="B375" s="116" t="s">
        <v>36</v>
      </c>
      <c r="C375" s="18">
        <v>1.802</v>
      </c>
      <c r="D375" s="18">
        <v>1.3</v>
      </c>
      <c r="E375" s="18"/>
      <c r="F375" s="19">
        <v>0.502</v>
      </c>
    </row>
    <row r="376" spans="1:6" ht="15.75">
      <c r="A376" s="51"/>
      <c r="B376" s="12" t="s">
        <v>132</v>
      </c>
      <c r="C376" s="21"/>
      <c r="D376" s="21"/>
      <c r="E376" s="21"/>
      <c r="F376" s="22"/>
    </row>
    <row r="377" spans="1:8" ht="15.75">
      <c r="A377" s="51"/>
      <c r="B377" s="86" t="s">
        <v>41</v>
      </c>
      <c r="C377" s="18">
        <v>24</v>
      </c>
      <c r="D377" s="18">
        <v>24</v>
      </c>
      <c r="E377" s="18"/>
      <c r="F377" s="19"/>
      <c r="H377" s="20"/>
    </row>
    <row r="378" spans="1:8" ht="15.75">
      <c r="A378" s="51"/>
      <c r="B378" s="96" t="s">
        <v>68</v>
      </c>
      <c r="C378" s="18">
        <v>13.177</v>
      </c>
      <c r="D378" s="18">
        <v>13.177</v>
      </c>
      <c r="E378" s="18"/>
      <c r="F378" s="19"/>
      <c r="H378" s="20"/>
    </row>
    <row r="379" spans="1:8" ht="15.75">
      <c r="A379" s="51"/>
      <c r="B379" s="108" t="s">
        <v>94</v>
      </c>
      <c r="C379" s="18">
        <v>2.322</v>
      </c>
      <c r="D379" s="18">
        <v>2.5220000000000002</v>
      </c>
      <c r="E379" s="18">
        <v>0.2</v>
      </c>
      <c r="F379" s="19">
        <v>0</v>
      </c>
      <c r="G379" s="20"/>
      <c r="H379" s="20"/>
    </row>
    <row r="380" spans="1:6" ht="15.75">
      <c r="A380" s="51"/>
      <c r="B380" s="7" t="s">
        <v>133</v>
      </c>
      <c r="C380" s="21"/>
      <c r="D380" s="21"/>
      <c r="E380" s="21"/>
      <c r="F380" s="22"/>
    </row>
    <row r="381" spans="1:6" ht="15.75">
      <c r="A381" s="51"/>
      <c r="B381" s="87" t="s">
        <v>41</v>
      </c>
      <c r="C381" s="18">
        <v>30.825</v>
      </c>
      <c r="D381" s="18">
        <v>33.913</v>
      </c>
      <c r="E381" s="18">
        <v>3.088</v>
      </c>
      <c r="F381" s="19">
        <v>0</v>
      </c>
    </row>
    <row r="382" spans="1:10" ht="15.75">
      <c r="A382" s="51"/>
      <c r="B382" s="94" t="s">
        <v>68</v>
      </c>
      <c r="C382" s="18">
        <v>57.685</v>
      </c>
      <c r="D382" s="18">
        <v>57.685</v>
      </c>
      <c r="E382" s="18"/>
      <c r="F382" s="19"/>
      <c r="G382" s="20"/>
      <c r="J382" s="20"/>
    </row>
    <row r="383" spans="1:11" ht="15.75">
      <c r="A383" s="51"/>
      <c r="B383" s="13" t="s">
        <v>107</v>
      </c>
      <c r="C383" s="18">
        <v>17059</v>
      </c>
      <c r="D383" s="18">
        <v>23718</v>
      </c>
      <c r="E383" s="18">
        <v>6659</v>
      </c>
      <c r="F383" s="19">
        <v>0</v>
      </c>
      <c r="G383" s="20"/>
      <c r="H383" s="61"/>
      <c r="I383" s="20"/>
      <c r="K383" s="20"/>
    </row>
    <row r="384" spans="1:11" ht="15.75">
      <c r="A384" s="51"/>
      <c r="B384" s="105" t="s">
        <v>94</v>
      </c>
      <c r="C384" s="18">
        <v>0</v>
      </c>
      <c r="D384" s="18">
        <v>15.664</v>
      </c>
      <c r="E384" s="18">
        <v>15.664</v>
      </c>
      <c r="F384" s="19">
        <v>0</v>
      </c>
      <c r="G384" s="20"/>
      <c r="H384" s="20"/>
      <c r="I384" s="20"/>
      <c r="J384" s="20"/>
      <c r="K384" s="20"/>
    </row>
    <row r="385" spans="1:11" ht="15.75">
      <c r="A385" s="51"/>
      <c r="B385" s="116" t="s">
        <v>36</v>
      </c>
      <c r="C385" s="18">
        <v>25.203</v>
      </c>
      <c r="D385" s="18">
        <v>52.77</v>
      </c>
      <c r="E385" s="18">
        <v>27.566999999999997</v>
      </c>
      <c r="F385" s="19"/>
      <c r="G385" s="20"/>
      <c r="I385" s="20"/>
      <c r="J385" s="20"/>
      <c r="K385" s="20"/>
    </row>
    <row r="386" spans="1:6" ht="15.75">
      <c r="A386" s="51"/>
      <c r="B386" s="7" t="s">
        <v>134</v>
      </c>
      <c r="C386" s="21"/>
      <c r="D386" s="21"/>
      <c r="E386" s="21"/>
      <c r="F386" s="22"/>
    </row>
    <row r="387" spans="1:6" ht="15.75">
      <c r="A387" s="51"/>
      <c r="B387" s="87" t="s">
        <v>41</v>
      </c>
      <c r="C387" s="18">
        <v>10.36</v>
      </c>
      <c r="D387" s="18">
        <v>10.36</v>
      </c>
      <c r="E387" s="21"/>
      <c r="F387" s="22"/>
    </row>
    <row r="388" spans="1:6" ht="15.75">
      <c r="A388" s="51"/>
      <c r="B388" s="94" t="s">
        <v>68</v>
      </c>
      <c r="C388" s="18">
        <v>7.687</v>
      </c>
      <c r="D388" s="18">
        <v>7.687</v>
      </c>
      <c r="E388" s="21"/>
      <c r="F388" s="22"/>
    </row>
    <row r="389" spans="1:6" ht="15.75">
      <c r="A389" s="51"/>
      <c r="B389" s="13" t="s">
        <v>107</v>
      </c>
      <c r="C389" s="18">
        <v>4000</v>
      </c>
      <c r="D389" s="18">
        <v>4000</v>
      </c>
      <c r="E389" s="21"/>
      <c r="F389" s="22"/>
    </row>
    <row r="390" spans="1:8" ht="15.75">
      <c r="A390" s="51"/>
      <c r="B390" s="105" t="s">
        <v>94</v>
      </c>
      <c r="C390" s="18">
        <v>0.8</v>
      </c>
      <c r="D390" s="18">
        <v>2.792</v>
      </c>
      <c r="E390" s="18">
        <v>1.992</v>
      </c>
      <c r="F390" s="19">
        <v>0</v>
      </c>
      <c r="G390" s="20"/>
      <c r="H390" s="20"/>
    </row>
    <row r="391" spans="1:6" ht="15.75">
      <c r="A391" s="51"/>
      <c r="B391" s="7" t="s">
        <v>67</v>
      </c>
      <c r="C391" s="21"/>
      <c r="D391" s="21"/>
      <c r="E391" s="21"/>
      <c r="F391" s="22"/>
    </row>
    <row r="392" spans="1:6" ht="15.75">
      <c r="A392" s="51"/>
      <c r="B392" s="94" t="s">
        <v>68</v>
      </c>
      <c r="C392" s="18">
        <v>14.167</v>
      </c>
      <c r="D392" s="18">
        <v>14.167</v>
      </c>
      <c r="E392" s="18"/>
      <c r="F392" s="19"/>
    </row>
    <row r="393" spans="1:7" ht="15.75">
      <c r="A393" s="51"/>
      <c r="B393" s="105" t="s">
        <v>94</v>
      </c>
      <c r="C393" s="18">
        <v>5.705</v>
      </c>
      <c r="D393" s="18">
        <v>5.705</v>
      </c>
      <c r="E393" s="18">
        <v>0</v>
      </c>
      <c r="F393" s="19">
        <v>0</v>
      </c>
      <c r="G393" s="20"/>
    </row>
    <row r="394" spans="1:6" ht="15.75">
      <c r="A394" s="51"/>
      <c r="B394" s="116" t="s">
        <v>36</v>
      </c>
      <c r="C394" s="18">
        <v>1.779</v>
      </c>
      <c r="D394" s="18">
        <v>2.3</v>
      </c>
      <c r="E394" s="18">
        <v>0.5209999999999999</v>
      </c>
      <c r="F394" s="19"/>
    </row>
    <row r="395" spans="1:6" ht="15.75">
      <c r="A395" s="51"/>
      <c r="B395" s="12" t="s">
        <v>135</v>
      </c>
      <c r="C395" s="21"/>
      <c r="D395" s="21"/>
      <c r="E395" s="21"/>
      <c r="F395" s="22"/>
    </row>
    <row r="396" spans="1:7" ht="15.75">
      <c r="A396" s="51"/>
      <c r="B396" s="99" t="s">
        <v>80</v>
      </c>
      <c r="C396" s="18">
        <v>6.454</v>
      </c>
      <c r="D396" s="18">
        <v>2.9829999999999997</v>
      </c>
      <c r="E396" s="18">
        <v>0</v>
      </c>
      <c r="F396" s="19">
        <v>3.471</v>
      </c>
      <c r="G396" s="20"/>
    </row>
    <row r="397" spans="1:6" ht="15.75">
      <c r="A397" s="51"/>
      <c r="B397" s="7" t="s">
        <v>9</v>
      </c>
      <c r="C397" s="21"/>
      <c r="D397" s="21"/>
      <c r="E397" s="73"/>
      <c r="F397" s="22"/>
    </row>
    <row r="398" spans="1:6" ht="15.75">
      <c r="A398" s="51"/>
      <c r="B398" s="94" t="s">
        <v>68</v>
      </c>
      <c r="C398" s="18">
        <v>5.602</v>
      </c>
      <c r="D398" s="18">
        <v>5.602</v>
      </c>
      <c r="E398" s="73"/>
      <c r="F398" s="22"/>
    </row>
    <row r="399" spans="1:6" ht="15.75">
      <c r="A399" s="51"/>
      <c r="B399" s="12" t="s">
        <v>136</v>
      </c>
      <c r="C399" s="18"/>
      <c r="D399" s="18"/>
      <c r="E399" s="30"/>
      <c r="F399" s="19"/>
    </row>
    <row r="400" spans="1:6" ht="15.75">
      <c r="A400" s="51"/>
      <c r="B400" s="94" t="s">
        <v>68</v>
      </c>
      <c r="C400" s="18">
        <v>5.688</v>
      </c>
      <c r="D400" s="18">
        <v>5.688</v>
      </c>
      <c r="E400" s="30"/>
      <c r="F400" s="19"/>
    </row>
    <row r="401" spans="1:6" ht="15.75">
      <c r="A401" s="51"/>
      <c r="B401" s="12" t="s">
        <v>137</v>
      </c>
      <c r="C401" s="21"/>
      <c r="D401" s="21"/>
      <c r="E401" s="21"/>
      <c r="F401" s="22"/>
    </row>
    <row r="402" spans="1:6" ht="15.75">
      <c r="A402" s="141"/>
      <c r="B402" s="98" t="s">
        <v>68</v>
      </c>
      <c r="C402" s="31">
        <v>3.439</v>
      </c>
      <c r="D402" s="31">
        <v>3.439</v>
      </c>
      <c r="E402" s="31"/>
      <c r="F402" s="32"/>
    </row>
    <row r="403" spans="1:6" ht="15.75">
      <c r="A403" s="139"/>
      <c r="B403" s="26" t="s">
        <v>76</v>
      </c>
      <c r="C403" s="24"/>
      <c r="D403" s="24"/>
      <c r="E403" s="24"/>
      <c r="F403" s="25"/>
    </row>
    <row r="404" spans="1:6" ht="15.75">
      <c r="A404" s="139"/>
      <c r="B404" s="116" t="s">
        <v>36</v>
      </c>
      <c r="C404" s="24">
        <v>16.071</v>
      </c>
      <c r="D404" s="24">
        <v>29.006</v>
      </c>
      <c r="E404" s="24">
        <v>12.935</v>
      </c>
      <c r="F404" s="25"/>
    </row>
    <row r="405" spans="1:6" ht="15.75">
      <c r="A405" s="51"/>
      <c r="B405" s="12" t="s">
        <v>138</v>
      </c>
      <c r="C405" s="21"/>
      <c r="D405" s="21"/>
      <c r="E405" s="21"/>
      <c r="F405" s="22"/>
    </row>
    <row r="406" spans="1:6" ht="15.75">
      <c r="A406" s="141"/>
      <c r="B406" s="98" t="s">
        <v>68</v>
      </c>
      <c r="C406" s="31">
        <v>21.882</v>
      </c>
      <c r="D406" s="31">
        <v>21.882</v>
      </c>
      <c r="E406" s="31"/>
      <c r="F406" s="32"/>
    </row>
    <row r="407" spans="1:6" ht="15.75">
      <c r="A407" s="130"/>
      <c r="B407" s="48" t="s">
        <v>70</v>
      </c>
      <c r="C407" s="74">
        <f>SUM(C359:C406)</f>
        <v>22119.451000000005</v>
      </c>
      <c r="D407" s="74">
        <f>SUM(D359:D406)</f>
        <v>28834.672000000006</v>
      </c>
      <c r="E407" s="74">
        <f>SUM(E359:E406)</f>
        <v>6721.274</v>
      </c>
      <c r="F407" s="74">
        <f>SUM(F359:F406)</f>
        <v>4.053</v>
      </c>
    </row>
    <row r="408" spans="1:6" ht="15.75">
      <c r="A408" s="51"/>
      <c r="B408" s="12" t="s">
        <v>66</v>
      </c>
      <c r="C408" s="21"/>
      <c r="D408" s="21"/>
      <c r="E408" s="21"/>
      <c r="F408" s="22"/>
    </row>
    <row r="409" spans="1:6" ht="15.75">
      <c r="A409" s="51"/>
      <c r="B409" s="86" t="s">
        <v>41</v>
      </c>
      <c r="C409" s="18">
        <v>0.24</v>
      </c>
      <c r="D409" s="18">
        <v>0.24</v>
      </c>
      <c r="E409" s="18"/>
      <c r="F409" s="19"/>
    </row>
    <row r="410" spans="1:6" ht="15.75">
      <c r="A410" s="57"/>
      <c r="B410" s="3" t="s">
        <v>40</v>
      </c>
      <c r="C410" s="58" t="e">
        <f>C358+C407</f>
        <v>#REF!</v>
      </c>
      <c r="D410" s="58" t="e">
        <f>D358+D407</f>
        <v>#REF!</v>
      </c>
      <c r="E410" s="58" t="e">
        <f>E358+E407</f>
        <v>#REF!</v>
      </c>
      <c r="F410" s="59" t="e">
        <f>F358+F407</f>
        <v>#REF!</v>
      </c>
    </row>
    <row r="411" spans="1:6" ht="15.75">
      <c r="A411" s="172" t="s">
        <v>34</v>
      </c>
      <c r="B411" s="173"/>
      <c r="C411" s="173"/>
      <c r="D411" s="173"/>
      <c r="E411" s="173"/>
      <c r="F411" s="174"/>
    </row>
    <row r="412" spans="1:6" ht="15.75">
      <c r="A412" s="57"/>
      <c r="B412" s="75" t="s">
        <v>38</v>
      </c>
      <c r="C412" s="58" t="e">
        <f>#REF!+#REF!+#REF!+#REF!+#REF!+C413+#REF!+#REF!+#REF!</f>
        <v>#REF!</v>
      </c>
      <c r="D412" s="58" t="e">
        <f>#REF!+#REF!+#REF!+#REF!+#REF!+D413+#REF!+#REF!+#REF!</f>
        <v>#REF!</v>
      </c>
      <c r="E412" s="58" t="e">
        <f>#REF!+#REF!+#REF!+#REF!+#REF!+E413+#REF!+#REF!+#REF!</f>
        <v>#REF!</v>
      </c>
      <c r="F412" s="59" t="e">
        <f>#REF!+#REF!+#REF!+#REF!+#REF!+F413+#REF!+#REF!+#REF!</f>
        <v>#REF!</v>
      </c>
    </row>
    <row r="413" spans="1:6" ht="15.75">
      <c r="A413" s="51"/>
      <c r="B413" s="9" t="s">
        <v>22</v>
      </c>
      <c r="C413" s="21">
        <f>SUM(C414:C414)</f>
        <v>57.191</v>
      </c>
      <c r="D413" s="21">
        <f>SUM(D414:D414)</f>
        <v>49.57</v>
      </c>
      <c r="E413" s="21"/>
      <c r="F413" s="22">
        <f>SUM(F414:F414)</f>
        <v>50.191</v>
      </c>
    </row>
    <row r="414" spans="1:7" ht="15.75">
      <c r="A414" s="51"/>
      <c r="B414" s="113" t="s">
        <v>94</v>
      </c>
      <c r="C414" s="18">
        <v>57.191</v>
      </c>
      <c r="D414" s="18">
        <v>49.57</v>
      </c>
      <c r="E414" s="18">
        <v>42.57</v>
      </c>
      <c r="F414" s="19">
        <v>50.191</v>
      </c>
      <c r="G414" s="20"/>
    </row>
    <row r="415" spans="1:6" ht="15.75">
      <c r="A415" s="57"/>
      <c r="B415" s="76" t="s">
        <v>39</v>
      </c>
      <c r="C415" s="58" t="e">
        <f>#REF!+#REF!+C416</f>
        <v>#REF!</v>
      </c>
      <c r="D415" s="58" t="e">
        <f>#REF!+#REF!+D416</f>
        <v>#REF!</v>
      </c>
      <c r="E415" s="58" t="e">
        <f>#REF!+#REF!+E416</f>
        <v>#REF!</v>
      </c>
      <c r="F415" s="59" t="e">
        <f>#REF!+#REF!+F416</f>
        <v>#REF!</v>
      </c>
    </row>
    <row r="416" spans="1:6" s="2" customFormat="1" ht="15.75">
      <c r="A416" s="51"/>
      <c r="B416" s="9" t="s">
        <v>105</v>
      </c>
      <c r="C416" s="21"/>
      <c r="D416" s="21"/>
      <c r="E416" s="21"/>
      <c r="F416" s="22"/>
    </row>
    <row r="417" spans="1:6" ht="15.75">
      <c r="A417" s="139"/>
      <c r="B417" s="114" t="s">
        <v>94</v>
      </c>
      <c r="C417" s="24">
        <v>4.062</v>
      </c>
      <c r="D417" s="24">
        <v>0</v>
      </c>
      <c r="E417" s="24">
        <v>0</v>
      </c>
      <c r="F417" s="25">
        <v>4.062</v>
      </c>
    </row>
    <row r="418" spans="1:6" ht="15.75">
      <c r="A418" s="57"/>
      <c r="B418" s="3" t="s">
        <v>70</v>
      </c>
      <c r="C418" s="58" t="e">
        <f>#REF!+#REF!+#REF!+#REF!+#REF!+C419+#REF!+#REF!</f>
        <v>#REF!</v>
      </c>
      <c r="D418" s="58"/>
      <c r="E418" s="58"/>
      <c r="F418" s="59" t="e">
        <f>#REF!+#REF!+#REF!+#REF!+#REF!+F419+#REF!+#REF!</f>
        <v>#REF!</v>
      </c>
    </row>
    <row r="419" spans="1:6" ht="15.75">
      <c r="A419" s="51"/>
      <c r="B419" s="7" t="s">
        <v>106</v>
      </c>
      <c r="C419" s="21"/>
      <c r="D419" s="21"/>
      <c r="E419" s="21"/>
      <c r="F419" s="22"/>
    </row>
    <row r="420" spans="1:6" ht="16.5" thickBot="1">
      <c r="A420" s="51"/>
      <c r="B420" s="125" t="s">
        <v>36</v>
      </c>
      <c r="C420" s="18">
        <v>0.7</v>
      </c>
      <c r="D420" s="18"/>
      <c r="E420" s="18"/>
      <c r="F420" s="19">
        <v>0.7</v>
      </c>
    </row>
    <row r="421" spans="1:6" ht="16.5" thickBot="1">
      <c r="A421" s="71"/>
      <c r="B421" s="68" t="s">
        <v>40</v>
      </c>
      <c r="C421" s="69" t="e">
        <f>C412+C415+C418</f>
        <v>#REF!</v>
      </c>
      <c r="D421" s="69" t="e">
        <f>D412+D415+D418</f>
        <v>#REF!</v>
      </c>
      <c r="E421" s="69" t="e">
        <f>E412+E415+E418</f>
        <v>#REF!</v>
      </c>
      <c r="F421" s="72" t="e">
        <f>F412+F415+F418</f>
        <v>#REF!</v>
      </c>
    </row>
    <row r="422" spans="1:6" ht="15.75" customHeight="1">
      <c r="A422" s="159" t="s">
        <v>77</v>
      </c>
      <c r="B422" s="160"/>
      <c r="C422" s="160"/>
      <c r="D422" s="160"/>
      <c r="E422" s="160"/>
      <c r="F422" s="161"/>
    </row>
    <row r="423" spans="1:6" ht="15.75">
      <c r="A423" s="139"/>
      <c r="B423" s="41" t="s">
        <v>78</v>
      </c>
      <c r="C423" s="41">
        <f>SUM(C424:C425)</f>
        <v>1.818</v>
      </c>
      <c r="D423" s="41"/>
      <c r="E423" s="41"/>
      <c r="F423" s="46">
        <f>SUM(F424:F425)</f>
        <v>1.818</v>
      </c>
    </row>
    <row r="424" spans="1:6" ht="15.75">
      <c r="A424" s="139"/>
      <c r="B424" s="40" t="s">
        <v>68</v>
      </c>
      <c r="C424" s="40"/>
      <c r="D424" s="40"/>
      <c r="E424" s="40"/>
      <c r="F424" s="45"/>
    </row>
    <row r="425" spans="1:6" ht="16.5" thickBot="1">
      <c r="A425" s="139"/>
      <c r="B425" s="115" t="s">
        <v>94</v>
      </c>
      <c r="C425" s="40">
        <v>1.818</v>
      </c>
      <c r="D425" s="40">
        <v>0</v>
      </c>
      <c r="E425" s="40">
        <v>0</v>
      </c>
      <c r="F425" s="45">
        <v>1.818</v>
      </c>
    </row>
    <row r="426" spans="1:6" s="2" customFormat="1" ht="16.5" thickBot="1">
      <c r="A426" s="71"/>
      <c r="B426" s="68" t="s">
        <v>75</v>
      </c>
      <c r="C426" s="68"/>
      <c r="D426" s="68"/>
      <c r="E426" s="68"/>
      <c r="F426" s="79"/>
    </row>
    <row r="427" spans="1:6" ht="16.5" thickBot="1">
      <c r="A427" s="147"/>
      <c r="B427" s="77" t="s">
        <v>35</v>
      </c>
      <c r="C427" s="78" t="e">
        <f>C342+C356+C410+C421+C426</f>
        <v>#REF!</v>
      </c>
      <c r="D427" s="78" t="e">
        <f>D342+D356+D410+D421+D426</f>
        <v>#REF!</v>
      </c>
      <c r="E427" s="78" t="e">
        <f>E342+E356+E410+E421+E426</f>
        <v>#REF!</v>
      </c>
      <c r="F427" s="84" t="e">
        <f>F342+F356+F410+F421+F426</f>
        <v>#REF!</v>
      </c>
    </row>
    <row r="428" spans="1:6" ht="15.75">
      <c r="A428" s="43"/>
      <c r="B428" s="43"/>
      <c r="C428" s="44"/>
      <c r="D428" s="44"/>
      <c r="E428" s="43"/>
      <c r="F428" s="44"/>
    </row>
    <row r="429" ht="16.5" customHeight="1">
      <c r="B429" s="1" t="s">
        <v>116</v>
      </c>
    </row>
    <row r="430" ht="15.75">
      <c r="B430" s="1" t="s">
        <v>117</v>
      </c>
    </row>
    <row r="431" spans="2:7" ht="15.75">
      <c r="B431" s="80" t="s">
        <v>118</v>
      </c>
      <c r="D431" s="162"/>
      <c r="E431" s="162"/>
      <c r="F431" s="162"/>
      <c r="G431" s="162"/>
    </row>
  </sheetData>
  <mergeCells count="17">
    <mergeCell ref="A422:F422"/>
    <mergeCell ref="D431:G431"/>
    <mergeCell ref="A10:F10"/>
    <mergeCell ref="A343:F343"/>
    <mergeCell ref="A357:F357"/>
    <mergeCell ref="A411:F411"/>
    <mergeCell ref="A6:F6"/>
    <mergeCell ref="A8:A9"/>
    <mergeCell ref="B8:B9"/>
    <mergeCell ref="C8:C9"/>
    <mergeCell ref="D8:D9"/>
    <mergeCell ref="E8:E9"/>
    <mergeCell ref="F8:F9"/>
    <mergeCell ref="A1:F1"/>
    <mergeCell ref="A3:F3"/>
    <mergeCell ref="A4:F4"/>
    <mergeCell ref="A5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4"/>
  <sheetViews>
    <sheetView tabSelected="1" zoomScaleSheetLayoutView="100" workbookViewId="0" topLeftCell="A364">
      <selection activeCell="B402" sqref="B402:B404"/>
    </sheetView>
  </sheetViews>
  <sheetFormatPr defaultColWidth="9.140625" defaultRowHeight="12.75"/>
  <cols>
    <col min="1" max="1" width="5.57421875" style="175" customWidth="1"/>
    <col min="2" max="2" width="28.421875" style="176" customWidth="1"/>
    <col min="3" max="3" width="15.00390625" style="176" customWidth="1"/>
    <col min="4" max="4" width="12.8515625" style="176" customWidth="1"/>
    <col min="5" max="6" width="14.57421875" style="176" customWidth="1"/>
    <col min="7" max="16384" width="9.140625" style="176" customWidth="1"/>
  </cols>
  <sheetData>
    <row r="1" spans="1:6" ht="30" customHeight="1">
      <c r="A1" s="339" t="s">
        <v>202</v>
      </c>
      <c r="B1" s="340"/>
      <c r="C1" s="340"/>
      <c r="D1" s="340"/>
      <c r="E1" s="340"/>
      <c r="F1" s="340"/>
    </row>
    <row r="3" spans="1:6" ht="15.75">
      <c r="A3" s="177" t="s">
        <v>0</v>
      </c>
      <c r="B3" s="177"/>
      <c r="C3" s="177"/>
      <c r="D3" s="177"/>
      <c r="E3" s="177"/>
      <c r="F3" s="177"/>
    </row>
    <row r="4" spans="1:6" ht="15.75">
      <c r="A4" s="177" t="s">
        <v>1</v>
      </c>
      <c r="B4" s="177"/>
      <c r="C4" s="177"/>
      <c r="D4" s="177"/>
      <c r="E4" s="177"/>
      <c r="F4" s="177"/>
    </row>
    <row r="5" spans="1:6" ht="15.75">
      <c r="A5" s="177" t="s">
        <v>201</v>
      </c>
      <c r="B5" s="177"/>
      <c r="C5" s="177"/>
      <c r="D5" s="177"/>
      <c r="E5" s="177"/>
      <c r="F5" s="177"/>
    </row>
    <row r="6" spans="1:6" ht="15.75">
      <c r="A6" s="178"/>
      <c r="B6" s="178"/>
      <c r="C6" s="178"/>
      <c r="D6" s="178"/>
      <c r="E6" s="178"/>
      <c r="F6" s="178"/>
    </row>
    <row r="7" ht="16.5" thickBot="1"/>
    <row r="8" spans="1:6" ht="47.25" customHeight="1">
      <c r="A8" s="179" t="s">
        <v>2</v>
      </c>
      <c r="B8" s="180" t="s">
        <v>3</v>
      </c>
      <c r="C8" s="181" t="s">
        <v>37</v>
      </c>
      <c r="D8" s="180" t="s">
        <v>4</v>
      </c>
      <c r="E8" s="180" t="s">
        <v>5</v>
      </c>
      <c r="F8" s="182" t="s">
        <v>6</v>
      </c>
    </row>
    <row r="9" spans="1:6" ht="31.5" customHeight="1" thickBot="1">
      <c r="A9" s="183"/>
      <c r="B9" s="184"/>
      <c r="C9" s="185"/>
      <c r="D9" s="184"/>
      <c r="E9" s="184"/>
      <c r="F9" s="186"/>
    </row>
    <row r="10" spans="1:6" ht="15.75">
      <c r="A10" s="187">
        <v>1</v>
      </c>
      <c r="B10" s="188">
        <v>2</v>
      </c>
      <c r="C10" s="188">
        <v>3</v>
      </c>
      <c r="D10" s="188">
        <v>4</v>
      </c>
      <c r="E10" s="188">
        <v>5</v>
      </c>
      <c r="F10" s="189">
        <v>6</v>
      </c>
    </row>
    <row r="11" spans="1:6" ht="15.75">
      <c r="A11" s="190" t="s">
        <v>7</v>
      </c>
      <c r="B11" s="191"/>
      <c r="C11" s="191"/>
      <c r="D11" s="191"/>
      <c r="E11" s="191"/>
      <c r="F11" s="192"/>
    </row>
    <row r="12" spans="1:6" ht="15.75">
      <c r="A12" s="193"/>
      <c r="B12" s="194" t="s">
        <v>38</v>
      </c>
      <c r="C12" s="195">
        <f>C13+C18+C20+C22+C29+C34+C36+C42+C45+C50+C54+C56+C59+C61+C63+C65+C69+C71+C73+C78+C80+C83</f>
        <v>3953.5689999999995</v>
      </c>
      <c r="D12" s="195">
        <f>D13+D18+D20+D22+D29+D34+D36+D42+D45+D50+D54+D56+D59+D61+D63+D65+D69+D71+D73+D78+D80+D83</f>
        <v>1007.9249999999998</v>
      </c>
      <c r="E12" s="195">
        <f>E13+E18+E20+E22+E29+E34+E36+E42+E45+E50+E54+E56+E59+E61+E63+E65+E69+E71+E73+E78+E80+E83</f>
        <v>94.39899999999999</v>
      </c>
      <c r="F12" s="196">
        <f>F13+F18+F20+F22+F29+F34+F36+F42+F45+F50+F54+F56+F59+F61+F63+F65+F69+F71+F73+F78+F80+F83</f>
        <v>3040.053</v>
      </c>
    </row>
    <row r="13" spans="1:6" ht="15.75">
      <c r="A13" s="197" t="s">
        <v>147</v>
      </c>
      <c r="B13" s="198" t="s">
        <v>8</v>
      </c>
      <c r="C13" s="199">
        <f>SUM(C14:C17)</f>
        <v>638.184</v>
      </c>
      <c r="D13" s="199">
        <f>SUM(D14:D17)</f>
        <v>313.62</v>
      </c>
      <c r="E13" s="199">
        <f>SUM(E14:E17)</f>
        <v>33.383999999999986</v>
      </c>
      <c r="F13" s="200">
        <f>SUM(F14:F17)</f>
        <v>357.95799999999997</v>
      </c>
    </row>
    <row r="14" spans="1:6" ht="15.75">
      <c r="A14" s="201"/>
      <c r="B14" s="202" t="s">
        <v>41</v>
      </c>
      <c r="C14" s="203">
        <v>71.106</v>
      </c>
      <c r="D14" s="203">
        <v>9.1</v>
      </c>
      <c r="E14" s="203">
        <v>0</v>
      </c>
      <c r="F14" s="204">
        <v>62.006</v>
      </c>
    </row>
    <row r="15" spans="1:8" ht="15.75">
      <c r="A15" s="201"/>
      <c r="B15" s="202" t="s">
        <v>107</v>
      </c>
      <c r="C15" s="203">
        <v>179.29</v>
      </c>
      <c r="D15" s="203">
        <v>68.58</v>
      </c>
      <c r="E15" s="203">
        <v>0</v>
      </c>
      <c r="F15" s="204">
        <v>110.72</v>
      </c>
      <c r="H15" s="205"/>
    </row>
    <row r="16" spans="1:8" ht="15.75">
      <c r="A16" s="201"/>
      <c r="B16" s="202" t="s">
        <v>94</v>
      </c>
      <c r="C16" s="203">
        <v>265.67199999999997</v>
      </c>
      <c r="D16" s="203">
        <v>82.44</v>
      </c>
      <c r="E16" s="203">
        <v>2</v>
      </c>
      <c r="F16" s="204">
        <v>185.232</v>
      </c>
      <c r="G16" s="205"/>
      <c r="H16" s="205"/>
    </row>
    <row r="17" spans="1:6" ht="15.75">
      <c r="A17" s="206"/>
      <c r="B17" s="207" t="s">
        <v>36</v>
      </c>
      <c r="C17" s="208">
        <v>122.11600000000001</v>
      </c>
      <c r="D17" s="208">
        <v>153.5</v>
      </c>
      <c r="E17" s="208">
        <v>31.383999999999986</v>
      </c>
      <c r="F17" s="209"/>
    </row>
    <row r="18" spans="1:6" ht="15.75">
      <c r="A18" s="197" t="s">
        <v>148</v>
      </c>
      <c r="B18" s="210" t="s">
        <v>79</v>
      </c>
      <c r="C18" s="199">
        <v>0.2</v>
      </c>
      <c r="D18" s="199">
        <v>0</v>
      </c>
      <c r="E18" s="199">
        <v>0</v>
      </c>
      <c r="F18" s="200">
        <v>0.2</v>
      </c>
    </row>
    <row r="19" spans="1:6" ht="15.75">
      <c r="A19" s="211"/>
      <c r="B19" s="212" t="s">
        <v>80</v>
      </c>
      <c r="C19" s="213">
        <v>0.2</v>
      </c>
      <c r="D19" s="213">
        <v>0</v>
      </c>
      <c r="E19" s="213">
        <v>0</v>
      </c>
      <c r="F19" s="214">
        <v>0.2</v>
      </c>
    </row>
    <row r="20" spans="1:6" ht="15.75">
      <c r="A20" s="215" t="s">
        <v>149</v>
      </c>
      <c r="B20" s="216" t="s">
        <v>42</v>
      </c>
      <c r="C20" s="217">
        <v>0.595</v>
      </c>
      <c r="D20" s="217">
        <v>0.595</v>
      </c>
      <c r="E20" s="217"/>
      <c r="F20" s="218"/>
    </row>
    <row r="21" spans="1:6" ht="15.75">
      <c r="A21" s="206"/>
      <c r="B21" s="207" t="s">
        <v>41</v>
      </c>
      <c r="C21" s="208">
        <v>0.595</v>
      </c>
      <c r="D21" s="208">
        <v>0.595</v>
      </c>
      <c r="E21" s="208"/>
      <c r="F21" s="209"/>
    </row>
    <row r="22" spans="1:6" ht="15.75">
      <c r="A22" s="197" t="s">
        <v>150</v>
      </c>
      <c r="B22" s="198" t="s">
        <v>21</v>
      </c>
      <c r="C22" s="199">
        <f>SUM(C23:C28)</f>
        <v>1669.0549999999998</v>
      </c>
      <c r="D22" s="199">
        <f>SUM(D23:D28)</f>
        <v>435.22</v>
      </c>
      <c r="E22" s="199">
        <f>SUM(E23:E28)</f>
        <v>4.38</v>
      </c>
      <c r="F22" s="200">
        <f>SUM(F23:F28)</f>
        <v>1238.215</v>
      </c>
    </row>
    <row r="23" spans="1:8" ht="15.75">
      <c r="A23" s="219"/>
      <c r="B23" s="220" t="s">
        <v>41</v>
      </c>
      <c r="C23" s="221">
        <v>188.278</v>
      </c>
      <c r="D23" s="221">
        <v>16.1</v>
      </c>
      <c r="E23" s="221">
        <v>0</v>
      </c>
      <c r="F23" s="222">
        <v>172.178</v>
      </c>
      <c r="H23" s="205"/>
    </row>
    <row r="24" spans="1:8" ht="15.75">
      <c r="A24" s="219"/>
      <c r="B24" s="220" t="s">
        <v>68</v>
      </c>
      <c r="C24" s="221">
        <v>8.01</v>
      </c>
      <c r="D24" s="221">
        <v>5.6</v>
      </c>
      <c r="E24" s="223"/>
      <c r="F24" s="222">
        <v>2.41</v>
      </c>
      <c r="H24" s="205"/>
    </row>
    <row r="25" spans="1:8" ht="15.75">
      <c r="A25" s="219"/>
      <c r="B25" s="220" t="s">
        <v>80</v>
      </c>
      <c r="C25" s="221">
        <v>128.83</v>
      </c>
      <c r="D25" s="221">
        <v>33.1</v>
      </c>
      <c r="E25" s="223">
        <v>0</v>
      </c>
      <c r="F25" s="222">
        <v>95.73</v>
      </c>
      <c r="G25" s="205"/>
      <c r="H25" s="205"/>
    </row>
    <row r="26" spans="1:8" ht="15.75">
      <c r="A26" s="219"/>
      <c r="B26" s="220" t="s">
        <v>107</v>
      </c>
      <c r="C26" s="221">
        <v>454.78</v>
      </c>
      <c r="D26" s="221">
        <v>245.61</v>
      </c>
      <c r="E26" s="223">
        <v>0</v>
      </c>
      <c r="F26" s="222">
        <v>209.17</v>
      </c>
      <c r="G26" s="205"/>
      <c r="H26" s="205"/>
    </row>
    <row r="27" spans="1:8" ht="15.75">
      <c r="A27" s="219"/>
      <c r="B27" s="220" t="s">
        <v>94</v>
      </c>
      <c r="C27" s="221">
        <v>321.58299999999997</v>
      </c>
      <c r="D27" s="221">
        <v>79.21000000000001</v>
      </c>
      <c r="E27" s="223">
        <v>4.38</v>
      </c>
      <c r="F27" s="222">
        <v>246.753</v>
      </c>
      <c r="G27" s="205"/>
      <c r="H27" s="205"/>
    </row>
    <row r="28" spans="1:6" ht="15.75">
      <c r="A28" s="211"/>
      <c r="B28" s="212" t="s">
        <v>36</v>
      </c>
      <c r="C28" s="213">
        <v>567.574</v>
      </c>
      <c r="D28" s="213">
        <v>55.6</v>
      </c>
      <c r="E28" s="213"/>
      <c r="F28" s="214">
        <v>511.97399999999993</v>
      </c>
    </row>
    <row r="29" spans="1:6" ht="15.75">
      <c r="A29" s="215" t="s">
        <v>151</v>
      </c>
      <c r="B29" s="216" t="s">
        <v>43</v>
      </c>
      <c r="C29" s="217">
        <f>SUM(C30:C31)</f>
        <v>23.2</v>
      </c>
      <c r="D29" s="217">
        <f>SUM(D30:D33)</f>
        <v>19.1</v>
      </c>
      <c r="E29" s="217">
        <f>SUM(E30:E33)</f>
        <v>17.900000000000002</v>
      </c>
      <c r="F29" s="218">
        <f>SUM(F30:F31)</f>
        <v>22</v>
      </c>
    </row>
    <row r="30" spans="1:11" ht="15.75">
      <c r="A30" s="219"/>
      <c r="B30" s="224" t="s">
        <v>41</v>
      </c>
      <c r="C30" s="221">
        <v>12.6</v>
      </c>
      <c r="D30" s="221">
        <v>1</v>
      </c>
      <c r="E30" s="221">
        <v>0</v>
      </c>
      <c r="F30" s="222">
        <v>11.6</v>
      </c>
      <c r="K30" s="175"/>
    </row>
    <row r="31" spans="1:11" ht="15.75">
      <c r="A31" s="219"/>
      <c r="B31" s="224" t="s">
        <v>107</v>
      </c>
      <c r="C31" s="221">
        <v>10.6</v>
      </c>
      <c r="D31" s="221">
        <v>0.2</v>
      </c>
      <c r="E31" s="221">
        <v>0</v>
      </c>
      <c r="F31" s="222">
        <v>10.4</v>
      </c>
      <c r="K31" s="175"/>
    </row>
    <row r="32" spans="1:11" ht="15.75">
      <c r="A32" s="219"/>
      <c r="B32" s="220" t="s">
        <v>94</v>
      </c>
      <c r="C32" s="221">
        <v>0</v>
      </c>
      <c r="D32" s="221">
        <v>0.3</v>
      </c>
      <c r="E32" s="221">
        <v>0.3</v>
      </c>
      <c r="F32" s="222">
        <v>0</v>
      </c>
      <c r="K32" s="175"/>
    </row>
    <row r="33" spans="1:11" ht="15.75">
      <c r="A33" s="206"/>
      <c r="B33" s="225" t="s">
        <v>36</v>
      </c>
      <c r="C33" s="208"/>
      <c r="D33" s="208">
        <v>17.6</v>
      </c>
      <c r="E33" s="208">
        <v>17.6</v>
      </c>
      <c r="F33" s="209"/>
      <c r="K33" s="175"/>
    </row>
    <row r="34" spans="1:11" ht="15.75">
      <c r="A34" s="197" t="s">
        <v>152</v>
      </c>
      <c r="B34" s="226" t="s">
        <v>143</v>
      </c>
      <c r="C34" s="199">
        <v>1.5</v>
      </c>
      <c r="D34" s="199"/>
      <c r="E34" s="199"/>
      <c r="F34" s="200">
        <v>1.5</v>
      </c>
      <c r="K34" s="175"/>
    </row>
    <row r="35" spans="1:11" ht="15.75">
      <c r="A35" s="211"/>
      <c r="B35" s="227" t="s">
        <v>107</v>
      </c>
      <c r="C35" s="213">
        <v>1.5</v>
      </c>
      <c r="D35" s="213"/>
      <c r="E35" s="213"/>
      <c r="F35" s="214">
        <v>1.5</v>
      </c>
      <c r="K35" s="175"/>
    </row>
    <row r="36" spans="1:6" ht="15.75">
      <c r="A36" s="215" t="s">
        <v>153</v>
      </c>
      <c r="B36" s="216" t="s">
        <v>44</v>
      </c>
      <c r="C36" s="217">
        <f>SUM(C37:C40)</f>
        <v>202.22400000000002</v>
      </c>
      <c r="D36" s="217">
        <f>SUM(D37:D41)</f>
        <v>32.9</v>
      </c>
      <c r="E36" s="217">
        <f>SUM(E37:E41)</f>
        <v>21</v>
      </c>
      <c r="F36" s="218">
        <f>SUM(F37:F41)</f>
        <v>190.324</v>
      </c>
    </row>
    <row r="37" spans="1:6" ht="15.75">
      <c r="A37" s="219"/>
      <c r="B37" s="224" t="s">
        <v>41</v>
      </c>
      <c r="C37" s="221">
        <v>2.465</v>
      </c>
      <c r="D37" s="221">
        <v>0</v>
      </c>
      <c r="E37" s="221">
        <v>0</v>
      </c>
      <c r="F37" s="222">
        <v>2.465</v>
      </c>
    </row>
    <row r="38" spans="1:6" ht="15.75">
      <c r="A38" s="219"/>
      <c r="B38" s="224" t="s">
        <v>80</v>
      </c>
      <c r="C38" s="221">
        <v>141.359</v>
      </c>
      <c r="D38" s="221">
        <v>0</v>
      </c>
      <c r="E38" s="221">
        <v>0</v>
      </c>
      <c r="F38" s="222">
        <v>141.359</v>
      </c>
    </row>
    <row r="39" spans="1:6" ht="15.75">
      <c r="A39" s="219"/>
      <c r="B39" s="224" t="s">
        <v>107</v>
      </c>
      <c r="C39" s="221">
        <v>57.4</v>
      </c>
      <c r="D39" s="221">
        <v>10.9</v>
      </c>
      <c r="E39" s="221">
        <v>0</v>
      </c>
      <c r="F39" s="222">
        <v>46.5</v>
      </c>
    </row>
    <row r="40" spans="1:6" ht="15.75">
      <c r="A40" s="219"/>
      <c r="B40" s="224" t="s">
        <v>94</v>
      </c>
      <c r="C40" s="221">
        <v>1</v>
      </c>
      <c r="D40" s="221">
        <v>1</v>
      </c>
      <c r="E40" s="221"/>
      <c r="F40" s="222"/>
    </row>
    <row r="41" spans="1:6" ht="15.75">
      <c r="A41" s="211"/>
      <c r="B41" s="227" t="s">
        <v>36</v>
      </c>
      <c r="C41" s="213"/>
      <c r="D41" s="213">
        <v>21</v>
      </c>
      <c r="E41" s="213">
        <v>21</v>
      </c>
      <c r="F41" s="214"/>
    </row>
    <row r="42" spans="1:6" ht="15.75">
      <c r="A42" s="197" t="s">
        <v>154</v>
      </c>
      <c r="B42" s="210" t="s">
        <v>74</v>
      </c>
      <c r="C42" s="199">
        <f>SUM(C43:C44)</f>
        <v>13.949</v>
      </c>
      <c r="D42" s="199">
        <f>SUM(D43:D44)</f>
        <v>0.449</v>
      </c>
      <c r="E42" s="199">
        <f>SUM(E43:E44)</f>
        <v>0</v>
      </c>
      <c r="F42" s="200">
        <f>SUM(F43:F44)</f>
        <v>13.5</v>
      </c>
    </row>
    <row r="43" spans="1:6" ht="15.75">
      <c r="A43" s="219"/>
      <c r="B43" s="224" t="s">
        <v>41</v>
      </c>
      <c r="C43" s="221">
        <v>0.189</v>
      </c>
      <c r="D43" s="221">
        <v>0.189</v>
      </c>
      <c r="E43" s="221"/>
      <c r="F43" s="222"/>
    </row>
    <row r="44" spans="1:6" ht="15.75">
      <c r="A44" s="211"/>
      <c r="B44" s="212" t="s">
        <v>107</v>
      </c>
      <c r="C44" s="213">
        <v>13.76</v>
      </c>
      <c r="D44" s="213">
        <v>0.26</v>
      </c>
      <c r="E44" s="213"/>
      <c r="F44" s="214">
        <v>13.5</v>
      </c>
    </row>
    <row r="45" spans="1:6" ht="15.75">
      <c r="A45" s="215" t="s">
        <v>155</v>
      </c>
      <c r="B45" s="228" t="s">
        <v>22</v>
      </c>
      <c r="C45" s="217">
        <f>SUM(C46:C49)</f>
        <v>201.796</v>
      </c>
      <c r="D45" s="217">
        <f>SUM(D46:D49)</f>
        <v>111.8</v>
      </c>
      <c r="E45" s="217">
        <f>SUM(E46:E49)</f>
        <v>9.2</v>
      </c>
      <c r="F45" s="218">
        <f>SUM(F46:F49)</f>
        <v>99.196</v>
      </c>
    </row>
    <row r="46" spans="1:6" ht="15.75">
      <c r="A46" s="219"/>
      <c r="B46" s="220" t="s">
        <v>41</v>
      </c>
      <c r="C46" s="221">
        <v>2.845</v>
      </c>
      <c r="D46" s="221">
        <v>0</v>
      </c>
      <c r="E46" s="221">
        <v>0</v>
      </c>
      <c r="F46" s="222">
        <v>2.845</v>
      </c>
    </row>
    <row r="47" spans="1:8" ht="15.75">
      <c r="A47" s="219"/>
      <c r="B47" s="220" t="s">
        <v>107</v>
      </c>
      <c r="C47" s="221">
        <v>5.53</v>
      </c>
      <c r="D47" s="221">
        <v>9.2</v>
      </c>
      <c r="E47" s="221">
        <v>9.2</v>
      </c>
      <c r="F47" s="222">
        <v>5.53</v>
      </c>
      <c r="H47" s="205"/>
    </row>
    <row r="48" spans="1:7" ht="15.75">
      <c r="A48" s="219"/>
      <c r="B48" s="220" t="s">
        <v>94</v>
      </c>
      <c r="C48" s="221">
        <v>82.5</v>
      </c>
      <c r="D48" s="221">
        <v>8.6</v>
      </c>
      <c r="E48" s="221">
        <v>0</v>
      </c>
      <c r="F48" s="222">
        <v>73.9</v>
      </c>
      <c r="G48" s="205"/>
    </row>
    <row r="49" spans="1:6" ht="15.75">
      <c r="A49" s="206"/>
      <c r="B49" s="207" t="s">
        <v>36</v>
      </c>
      <c r="C49" s="208">
        <v>110.92099999999999</v>
      </c>
      <c r="D49" s="208">
        <v>94</v>
      </c>
      <c r="E49" s="208"/>
      <c r="F49" s="209">
        <v>16.920999999999992</v>
      </c>
    </row>
    <row r="50" spans="1:11" ht="15.75" customHeight="1">
      <c r="A50" s="197" t="s">
        <v>156</v>
      </c>
      <c r="B50" s="198" t="s">
        <v>23</v>
      </c>
      <c r="C50" s="199">
        <f>SUM(C51:C53)</f>
        <v>31.437999999999995</v>
      </c>
      <c r="D50" s="199">
        <f>SUM(D51:D53)</f>
        <v>2</v>
      </c>
      <c r="E50" s="199">
        <f>SUM(E51:E53)</f>
        <v>0</v>
      </c>
      <c r="F50" s="200">
        <f>SUM(F51:F53)</f>
        <v>29.437999999999995</v>
      </c>
      <c r="K50" s="175"/>
    </row>
    <row r="51" spans="1:10" ht="15.75" customHeight="1">
      <c r="A51" s="219"/>
      <c r="B51" s="220" t="s">
        <v>41</v>
      </c>
      <c r="C51" s="221">
        <v>0.62</v>
      </c>
      <c r="D51" s="221"/>
      <c r="E51" s="221"/>
      <c r="F51" s="222">
        <v>0.62</v>
      </c>
      <c r="J51" s="175"/>
    </row>
    <row r="52" spans="1:10" ht="15.75" customHeight="1">
      <c r="A52" s="219"/>
      <c r="B52" s="220" t="s">
        <v>107</v>
      </c>
      <c r="C52" s="221">
        <v>4.6</v>
      </c>
      <c r="D52" s="221"/>
      <c r="E52" s="221"/>
      <c r="F52" s="222">
        <v>4.6</v>
      </c>
      <c r="J52" s="175"/>
    </row>
    <row r="53" spans="1:6" ht="17.25" customHeight="1">
      <c r="A53" s="211"/>
      <c r="B53" s="212" t="s">
        <v>36</v>
      </c>
      <c r="C53" s="213">
        <v>26.217999999999996</v>
      </c>
      <c r="D53" s="213">
        <v>2</v>
      </c>
      <c r="E53" s="213"/>
      <c r="F53" s="214">
        <v>24.217999999999996</v>
      </c>
    </row>
    <row r="54" spans="1:6" ht="17.25" customHeight="1">
      <c r="A54" s="215" t="s">
        <v>157</v>
      </c>
      <c r="B54" s="216" t="s">
        <v>81</v>
      </c>
      <c r="C54" s="217">
        <v>1.125</v>
      </c>
      <c r="D54" s="217">
        <v>0</v>
      </c>
      <c r="E54" s="217">
        <v>0</v>
      </c>
      <c r="F54" s="218">
        <v>1.125</v>
      </c>
    </row>
    <row r="55" spans="1:6" ht="17.25" customHeight="1">
      <c r="A55" s="206"/>
      <c r="B55" s="207" t="s">
        <v>80</v>
      </c>
      <c r="C55" s="208">
        <v>1.125</v>
      </c>
      <c r="D55" s="208">
        <v>0</v>
      </c>
      <c r="E55" s="208">
        <v>0</v>
      </c>
      <c r="F55" s="209">
        <v>1.125</v>
      </c>
    </row>
    <row r="56" spans="1:6" ht="17.25" customHeight="1">
      <c r="A56" s="197" t="s">
        <v>158</v>
      </c>
      <c r="B56" s="210" t="s">
        <v>46</v>
      </c>
      <c r="C56" s="199">
        <f>SUM(C57:C58)</f>
        <v>4.143</v>
      </c>
      <c r="D56" s="199">
        <f>SUM(D57:D58)</f>
        <v>1.9</v>
      </c>
      <c r="E56" s="199">
        <f>SUM(E57:E58)</f>
        <v>0</v>
      </c>
      <c r="F56" s="200">
        <f>SUM(F57:F58)</f>
        <v>2.243</v>
      </c>
    </row>
    <row r="57" spans="1:6" ht="17.25" customHeight="1">
      <c r="A57" s="219"/>
      <c r="B57" s="224" t="s">
        <v>41</v>
      </c>
      <c r="C57" s="221">
        <v>2.343</v>
      </c>
      <c r="D57" s="221">
        <v>1</v>
      </c>
      <c r="E57" s="221">
        <v>0</v>
      </c>
      <c r="F57" s="222">
        <v>1.343</v>
      </c>
    </row>
    <row r="58" spans="1:8" ht="17.25" customHeight="1">
      <c r="A58" s="211"/>
      <c r="B58" s="212" t="s">
        <v>107</v>
      </c>
      <c r="C58" s="213">
        <v>1.8</v>
      </c>
      <c r="D58" s="213">
        <v>0.9</v>
      </c>
      <c r="E58" s="213">
        <v>0</v>
      </c>
      <c r="F58" s="214">
        <v>0.9</v>
      </c>
      <c r="H58" s="205"/>
    </row>
    <row r="59" spans="1:6" ht="17.25" customHeight="1">
      <c r="A59" s="215" t="s">
        <v>159</v>
      </c>
      <c r="B59" s="216" t="s">
        <v>95</v>
      </c>
      <c r="C59" s="217">
        <f>SUM(C60:C60)</f>
        <v>6.413</v>
      </c>
      <c r="D59" s="217">
        <f>SUM(D60:D60)</f>
        <v>2.4</v>
      </c>
      <c r="E59" s="217">
        <f>SUM(E60:E60)</f>
        <v>0</v>
      </c>
      <c r="F59" s="218">
        <f>SUM(F60:F60)</f>
        <v>4.013</v>
      </c>
    </row>
    <row r="60" spans="1:6" ht="17.25" customHeight="1">
      <c r="A60" s="206"/>
      <c r="B60" s="207" t="s">
        <v>107</v>
      </c>
      <c r="C60" s="208">
        <v>6.413</v>
      </c>
      <c r="D60" s="208">
        <v>2.4</v>
      </c>
      <c r="E60" s="208">
        <v>0</v>
      </c>
      <c r="F60" s="209">
        <v>4.013</v>
      </c>
    </row>
    <row r="61" spans="1:6" ht="17.25" customHeight="1">
      <c r="A61" s="197" t="s">
        <v>160</v>
      </c>
      <c r="B61" s="210" t="s">
        <v>121</v>
      </c>
      <c r="C61" s="199">
        <v>3.76</v>
      </c>
      <c r="D61" s="199">
        <v>1</v>
      </c>
      <c r="E61" s="199"/>
      <c r="F61" s="200">
        <v>2.76</v>
      </c>
    </row>
    <row r="62" spans="1:6" ht="17.25" customHeight="1">
      <c r="A62" s="211"/>
      <c r="B62" s="227" t="s">
        <v>41</v>
      </c>
      <c r="C62" s="213">
        <v>3.76</v>
      </c>
      <c r="D62" s="213">
        <v>1</v>
      </c>
      <c r="E62" s="213"/>
      <c r="F62" s="214">
        <v>2.76</v>
      </c>
    </row>
    <row r="63" spans="1:6" ht="17.25" customHeight="1">
      <c r="A63" s="215" t="s">
        <v>161</v>
      </c>
      <c r="B63" s="216" t="s">
        <v>47</v>
      </c>
      <c r="C63" s="217">
        <f>SUM(C64:C64)</f>
        <v>5.13</v>
      </c>
      <c r="D63" s="217">
        <f>SUM(D64:D64)</f>
        <v>2.02</v>
      </c>
      <c r="E63" s="217">
        <f>SUM(E64:E64)</f>
        <v>0</v>
      </c>
      <c r="F63" s="218">
        <f>SUM(F64:F64)</f>
        <v>3.11</v>
      </c>
    </row>
    <row r="64" spans="1:6" ht="17.25" customHeight="1">
      <c r="A64" s="206"/>
      <c r="B64" s="207" t="s">
        <v>107</v>
      </c>
      <c r="C64" s="208">
        <v>5.13</v>
      </c>
      <c r="D64" s="208">
        <v>2.02</v>
      </c>
      <c r="E64" s="208">
        <v>0</v>
      </c>
      <c r="F64" s="209">
        <v>3.11</v>
      </c>
    </row>
    <row r="65" spans="1:6" ht="17.25" customHeight="1">
      <c r="A65" s="197" t="s">
        <v>162</v>
      </c>
      <c r="B65" s="210" t="s">
        <v>48</v>
      </c>
      <c r="C65" s="199">
        <f>SUM(C66:C68)</f>
        <v>1.181</v>
      </c>
      <c r="D65" s="199">
        <f>SUM(D66:D68)</f>
        <v>5.146</v>
      </c>
      <c r="E65" s="199">
        <f>SUM(E66:E68)</f>
        <v>5.065</v>
      </c>
      <c r="F65" s="200">
        <f>SUM(F66:F68)</f>
        <v>1.1</v>
      </c>
    </row>
    <row r="66" spans="1:6" ht="17.25" customHeight="1">
      <c r="A66" s="206"/>
      <c r="B66" s="207" t="s">
        <v>41</v>
      </c>
      <c r="C66" s="208">
        <v>0.081</v>
      </c>
      <c r="D66" s="208">
        <v>0.081</v>
      </c>
      <c r="E66" s="208"/>
      <c r="F66" s="209"/>
    </row>
    <row r="67" spans="1:6" ht="17.25" customHeight="1">
      <c r="A67" s="219"/>
      <c r="B67" s="224" t="s">
        <v>107</v>
      </c>
      <c r="C67" s="221">
        <v>1.1</v>
      </c>
      <c r="D67" s="221">
        <v>0.4</v>
      </c>
      <c r="E67" s="221">
        <v>0.4</v>
      </c>
      <c r="F67" s="222">
        <v>1.1</v>
      </c>
    </row>
    <row r="68" spans="1:6" ht="17.25" customHeight="1">
      <c r="A68" s="211"/>
      <c r="B68" s="227" t="s">
        <v>94</v>
      </c>
      <c r="C68" s="213">
        <v>0</v>
      </c>
      <c r="D68" s="213">
        <v>4.665</v>
      </c>
      <c r="E68" s="213">
        <v>4.665</v>
      </c>
      <c r="F68" s="214">
        <v>0</v>
      </c>
    </row>
    <row r="69" spans="1:6" ht="17.25" customHeight="1">
      <c r="A69" s="215" t="s">
        <v>163</v>
      </c>
      <c r="B69" s="216" t="s">
        <v>49</v>
      </c>
      <c r="C69" s="217">
        <f>SUM(C70:C70)</f>
        <v>0.72</v>
      </c>
      <c r="D69" s="217">
        <f>SUM(D70:D70)</f>
        <v>0</v>
      </c>
      <c r="E69" s="217">
        <f>SUM(E70:E70)</f>
        <v>0</v>
      </c>
      <c r="F69" s="218">
        <f>SUM(F70:F70)</f>
        <v>0.72</v>
      </c>
    </row>
    <row r="70" spans="1:6" ht="17.25" customHeight="1">
      <c r="A70" s="206"/>
      <c r="B70" s="207" t="s">
        <v>41</v>
      </c>
      <c r="C70" s="208">
        <v>0.72</v>
      </c>
      <c r="D70" s="208"/>
      <c r="E70" s="208"/>
      <c r="F70" s="209">
        <v>0.72</v>
      </c>
    </row>
    <row r="71" spans="1:6" ht="17.25" customHeight="1">
      <c r="A71" s="197" t="s">
        <v>164</v>
      </c>
      <c r="B71" s="210" t="s">
        <v>122</v>
      </c>
      <c r="C71" s="199">
        <v>0.97</v>
      </c>
      <c r="D71" s="199">
        <v>0.5</v>
      </c>
      <c r="E71" s="199"/>
      <c r="F71" s="200">
        <v>0.47</v>
      </c>
    </row>
    <row r="72" spans="1:6" ht="17.25" customHeight="1">
      <c r="A72" s="211"/>
      <c r="B72" s="212" t="s">
        <v>41</v>
      </c>
      <c r="C72" s="213">
        <v>0.97</v>
      </c>
      <c r="D72" s="213">
        <v>0.5</v>
      </c>
      <c r="E72" s="213"/>
      <c r="F72" s="214">
        <v>0.47</v>
      </c>
    </row>
    <row r="73" spans="1:6" ht="17.25" customHeight="1">
      <c r="A73" s="215" t="s">
        <v>165</v>
      </c>
      <c r="B73" s="228" t="s">
        <v>45</v>
      </c>
      <c r="C73" s="217">
        <f>SUM(C74:C77)</f>
        <v>1027.459</v>
      </c>
      <c r="D73" s="217">
        <f>SUM(D74:D77)</f>
        <v>63.894999999999996</v>
      </c>
      <c r="E73" s="217">
        <f>SUM(E74:E77)</f>
        <v>3.4699999999999998</v>
      </c>
      <c r="F73" s="218">
        <f>SUM(F74:F77)</f>
        <v>967.0340000000001</v>
      </c>
    </row>
    <row r="74" spans="1:6" ht="17.25" customHeight="1">
      <c r="A74" s="219"/>
      <c r="B74" s="220" t="s">
        <v>41</v>
      </c>
      <c r="C74" s="221">
        <v>213.738</v>
      </c>
      <c r="D74" s="221">
        <v>2.275</v>
      </c>
      <c r="E74" s="221">
        <v>0</v>
      </c>
      <c r="F74" s="222">
        <v>211.463</v>
      </c>
    </row>
    <row r="75" spans="1:6" ht="17.25" customHeight="1">
      <c r="A75" s="219"/>
      <c r="B75" s="220" t="s">
        <v>107</v>
      </c>
      <c r="C75" s="221">
        <v>387.971</v>
      </c>
      <c r="D75" s="221">
        <v>16.35</v>
      </c>
      <c r="E75" s="221">
        <v>0</v>
      </c>
      <c r="F75" s="222">
        <v>371.62100000000004</v>
      </c>
    </row>
    <row r="76" spans="1:7" ht="17.25" customHeight="1">
      <c r="A76" s="219"/>
      <c r="B76" s="220" t="s">
        <v>94</v>
      </c>
      <c r="C76" s="221">
        <v>406.05</v>
      </c>
      <c r="D76" s="221">
        <v>45.269999999999996</v>
      </c>
      <c r="E76" s="221">
        <v>3.4699999999999998</v>
      </c>
      <c r="F76" s="222">
        <v>364.25</v>
      </c>
      <c r="G76" s="205"/>
    </row>
    <row r="77" spans="1:6" ht="18.75" customHeight="1">
      <c r="A77" s="206"/>
      <c r="B77" s="207" t="s">
        <v>36</v>
      </c>
      <c r="C77" s="208">
        <v>19.7</v>
      </c>
      <c r="D77" s="208">
        <v>0</v>
      </c>
      <c r="E77" s="208"/>
      <c r="F77" s="209">
        <v>19.7</v>
      </c>
    </row>
    <row r="78" spans="1:6" ht="18.75" customHeight="1">
      <c r="A78" s="229" t="s">
        <v>166</v>
      </c>
      <c r="B78" s="230" t="s">
        <v>50</v>
      </c>
      <c r="C78" s="231">
        <f>SUM(C79:C79)</f>
        <v>16.786</v>
      </c>
      <c r="D78" s="231">
        <f>SUM(D79:D79)</f>
        <v>1</v>
      </c>
      <c r="E78" s="231">
        <f>SUM(E79:E79)</f>
        <v>0</v>
      </c>
      <c r="F78" s="232">
        <f>SUM(F79:F79)</f>
        <v>15.786000000000001</v>
      </c>
    </row>
    <row r="79" spans="1:6" ht="18.75" customHeight="1">
      <c r="A79" s="211"/>
      <c r="B79" s="212" t="s">
        <v>41</v>
      </c>
      <c r="C79" s="213">
        <v>16.786</v>
      </c>
      <c r="D79" s="213">
        <v>1</v>
      </c>
      <c r="E79" s="213">
        <v>0</v>
      </c>
      <c r="F79" s="214">
        <v>15.786000000000001</v>
      </c>
    </row>
    <row r="80" spans="1:6" ht="18.75" customHeight="1">
      <c r="A80" s="233" t="s">
        <v>167</v>
      </c>
      <c r="B80" s="234" t="s">
        <v>51</v>
      </c>
      <c r="C80" s="235">
        <f>SUM(C81:C82)</f>
        <v>27.58</v>
      </c>
      <c r="D80" s="235">
        <f>SUM(D81:D82)</f>
        <v>0.9</v>
      </c>
      <c r="E80" s="235">
        <f>SUM(E81:E82)</f>
        <v>0</v>
      </c>
      <c r="F80" s="236">
        <f>SUM(F81:F82)</f>
        <v>26.68</v>
      </c>
    </row>
    <row r="81" spans="1:6" ht="18.75" customHeight="1">
      <c r="A81" s="206"/>
      <c r="B81" s="207" t="s">
        <v>41</v>
      </c>
      <c r="C81" s="208">
        <v>7.68</v>
      </c>
      <c r="D81" s="208"/>
      <c r="E81" s="208"/>
      <c r="F81" s="209">
        <v>7.68</v>
      </c>
    </row>
    <row r="82" spans="1:6" ht="18.75" customHeight="1">
      <c r="A82" s="211"/>
      <c r="B82" s="212" t="s">
        <v>107</v>
      </c>
      <c r="C82" s="213">
        <v>19.9</v>
      </c>
      <c r="D82" s="213">
        <v>0.9</v>
      </c>
      <c r="E82" s="213">
        <v>0</v>
      </c>
      <c r="F82" s="214">
        <v>19</v>
      </c>
    </row>
    <row r="83" spans="1:6" ht="18.75" customHeight="1">
      <c r="A83" s="233" t="s">
        <v>168</v>
      </c>
      <c r="B83" s="234" t="s">
        <v>52</v>
      </c>
      <c r="C83" s="235">
        <f>SUM(C84:C87)</f>
        <v>76.16099999999999</v>
      </c>
      <c r="D83" s="235">
        <f>SUM(D84:D87)</f>
        <v>13.48</v>
      </c>
      <c r="E83" s="235">
        <f>SUM(E84:E87)</f>
        <v>0</v>
      </c>
      <c r="F83" s="236">
        <f>SUM(F84:F87)</f>
        <v>62.681</v>
      </c>
    </row>
    <row r="84" spans="1:6" ht="18.75" customHeight="1">
      <c r="A84" s="206"/>
      <c r="B84" s="207" t="s">
        <v>41</v>
      </c>
      <c r="C84" s="208">
        <v>36.431</v>
      </c>
      <c r="D84" s="208">
        <v>0.5</v>
      </c>
      <c r="E84" s="208">
        <v>0</v>
      </c>
      <c r="F84" s="209">
        <v>35.931</v>
      </c>
    </row>
    <row r="85" spans="1:6" ht="18.75" customHeight="1">
      <c r="A85" s="206"/>
      <c r="B85" s="207" t="s">
        <v>80</v>
      </c>
      <c r="C85" s="208">
        <v>3.78</v>
      </c>
      <c r="D85" s="208">
        <v>0</v>
      </c>
      <c r="E85" s="208">
        <v>0</v>
      </c>
      <c r="F85" s="209">
        <v>3.78</v>
      </c>
    </row>
    <row r="86" spans="1:6" ht="18.75" customHeight="1">
      <c r="A86" s="206"/>
      <c r="B86" s="207" t="s">
        <v>107</v>
      </c>
      <c r="C86" s="208">
        <v>31.15</v>
      </c>
      <c r="D86" s="208">
        <v>8.18</v>
      </c>
      <c r="E86" s="208">
        <v>0</v>
      </c>
      <c r="F86" s="209">
        <v>22.97</v>
      </c>
    </row>
    <row r="87" spans="1:6" ht="18.75" customHeight="1">
      <c r="A87" s="206"/>
      <c r="B87" s="207" t="s">
        <v>36</v>
      </c>
      <c r="C87" s="208">
        <v>4.8</v>
      </c>
      <c r="D87" s="208">
        <v>4.8</v>
      </c>
      <c r="E87" s="208"/>
      <c r="F87" s="209"/>
    </row>
    <row r="88" spans="1:6" ht="15.75">
      <c r="A88" s="193"/>
      <c r="B88" s="237" t="s">
        <v>39</v>
      </c>
      <c r="C88" s="238">
        <f>C89+C91+C98+C100+C102+C106+C109+C112+C114+C118+C123+C128+C133+C139+C141+C147+C151+C156+C163+C170+C172+C175+C177+C183+C187+C191+C194+C196+C198+C203+C205+C208+C210+C217+C222+C225+C227+C229+C234+C236+C240+C243+C245+C249+C252+C257+C261+C268+C270+C272+C274+C276+C279+C283</f>
        <v>5505.222000000001</v>
      </c>
      <c r="D88" s="238">
        <f>D89+D91+D98+D100+D102+D106+D109+D112+D114+D118+D123+D128+D133+D139+D141+D147+D151+D156+D163+D170+D172+D175+D177+D183+D187+D191+D194+D196+D198+D203+D205+D208+D210+D217+D222+D225+D227+D229+D234+D236+D240+D243+D245+D249+D252+D257+D261+D268+D270+D272+D274+D276+D279+D283</f>
        <v>3696.0719999999983</v>
      </c>
      <c r="E88" s="238">
        <f>E89+E91+E98+E100+E102+E106+E109+E112+E114+E118+E123+E128+E133+E139+E141+E147+E151+E156+E163+E170+E172+E175+E177+E183+E187+E191+E194+E196+E198+E203+E205+E208+E210+E217+E222+E225+E227+E229+E234+E236+E240+E243+E245+E249+E252+E257+E261+E268+E270+E272+E274+E276+E279+E283</f>
        <v>1359.6339999999998</v>
      </c>
      <c r="F88" s="239">
        <f>F89+F91+F98+F100+F102+F106+F109+F112+F114+F118+F123+F128+F133+F139+F141+F147+F151+F156+F163+F170+F172+F175+F177+F183+F187+F191+F194+F196+F198+F203+F205+F208+F210+F217+F222+F225+F227+F229+F234+F236+F240+F243+F245+F249+F252+F257+F261+F268+F270+F272+F274+F276+F279+F283</f>
        <v>3168.7840000000006</v>
      </c>
    </row>
    <row r="89" spans="1:6" ht="15.75">
      <c r="A89" s="197" t="s">
        <v>147</v>
      </c>
      <c r="B89" s="240" t="s">
        <v>97</v>
      </c>
      <c r="C89" s="241">
        <v>1</v>
      </c>
      <c r="D89" s="241">
        <v>0.07</v>
      </c>
      <c r="E89" s="241">
        <v>0.07</v>
      </c>
      <c r="F89" s="242">
        <v>1</v>
      </c>
    </row>
    <row r="90" spans="1:6" ht="15.75">
      <c r="A90" s="243"/>
      <c r="B90" s="244" t="s">
        <v>94</v>
      </c>
      <c r="C90" s="245">
        <v>1</v>
      </c>
      <c r="D90" s="245">
        <v>0.07</v>
      </c>
      <c r="E90" s="245">
        <v>0.07</v>
      </c>
      <c r="F90" s="246">
        <v>1</v>
      </c>
    </row>
    <row r="91" spans="1:6" ht="15.75">
      <c r="A91" s="197" t="s">
        <v>148</v>
      </c>
      <c r="B91" s="198" t="s">
        <v>15</v>
      </c>
      <c r="C91" s="247">
        <f>SUM(C92:C97)</f>
        <v>1096.365</v>
      </c>
      <c r="D91" s="247">
        <f>SUM(D92:D97)</f>
        <v>477.87</v>
      </c>
      <c r="E91" s="247">
        <f>SUM(E92:E97)</f>
        <v>25.060000000000002</v>
      </c>
      <c r="F91" s="248">
        <f>SUM(F92:F97)</f>
        <v>643.5550000000001</v>
      </c>
    </row>
    <row r="92" spans="1:6" ht="15.75">
      <c r="A92" s="201"/>
      <c r="B92" s="249" t="s">
        <v>41</v>
      </c>
      <c r="C92" s="250">
        <v>39.811</v>
      </c>
      <c r="D92" s="250">
        <v>44.5</v>
      </c>
      <c r="E92" s="250">
        <v>9.5</v>
      </c>
      <c r="F92" s="251">
        <v>4.811</v>
      </c>
    </row>
    <row r="93" spans="1:7" ht="15.75">
      <c r="A93" s="201"/>
      <c r="B93" s="202" t="s">
        <v>68</v>
      </c>
      <c r="C93" s="250">
        <v>280.991</v>
      </c>
      <c r="D93" s="250">
        <v>161.25</v>
      </c>
      <c r="E93" s="250"/>
      <c r="F93" s="251">
        <v>119.74099999999999</v>
      </c>
      <c r="G93" s="205"/>
    </row>
    <row r="94" spans="1:8" ht="15.75">
      <c r="A94" s="201"/>
      <c r="B94" s="202" t="s">
        <v>80</v>
      </c>
      <c r="C94" s="250">
        <v>184.907</v>
      </c>
      <c r="D94" s="250">
        <v>56.8</v>
      </c>
      <c r="E94" s="250">
        <v>0</v>
      </c>
      <c r="F94" s="251">
        <v>128.10700000000003</v>
      </c>
      <c r="G94" s="205"/>
      <c r="H94" s="205"/>
    </row>
    <row r="95" spans="1:8" ht="15.75">
      <c r="A95" s="201"/>
      <c r="B95" s="202" t="s">
        <v>107</v>
      </c>
      <c r="C95" s="250">
        <v>172.27</v>
      </c>
      <c r="D95" s="250">
        <v>25.56</v>
      </c>
      <c r="E95" s="250">
        <v>0</v>
      </c>
      <c r="F95" s="251">
        <v>146.71</v>
      </c>
      <c r="G95" s="205"/>
      <c r="H95" s="205"/>
    </row>
    <row r="96" spans="1:8" ht="15.75">
      <c r="A96" s="201"/>
      <c r="B96" s="202" t="s">
        <v>94</v>
      </c>
      <c r="C96" s="250">
        <v>146.85</v>
      </c>
      <c r="D96" s="250">
        <v>22.76</v>
      </c>
      <c r="E96" s="250">
        <v>15.56</v>
      </c>
      <c r="F96" s="251">
        <v>139.64999999999998</v>
      </c>
      <c r="G96" s="205"/>
      <c r="H96" s="205"/>
    </row>
    <row r="97" spans="1:6" ht="15.75">
      <c r="A97" s="211"/>
      <c r="B97" s="212" t="s">
        <v>36</v>
      </c>
      <c r="C97" s="213">
        <v>271.536</v>
      </c>
      <c r="D97" s="213">
        <v>167</v>
      </c>
      <c r="E97" s="213"/>
      <c r="F97" s="214">
        <v>104.536</v>
      </c>
    </row>
    <row r="98" spans="1:6" ht="15.75">
      <c r="A98" s="215" t="s">
        <v>149</v>
      </c>
      <c r="B98" s="216" t="s">
        <v>82</v>
      </c>
      <c r="C98" s="217">
        <f>SUM(C99:C99)</f>
        <v>0.022</v>
      </c>
      <c r="D98" s="217">
        <f>SUM(D99:D99)</f>
        <v>0</v>
      </c>
      <c r="E98" s="217">
        <f>SUM(E99:E99)</f>
        <v>0</v>
      </c>
      <c r="F98" s="218">
        <f>SUM(F99:F99)</f>
        <v>0.022</v>
      </c>
    </row>
    <row r="99" spans="1:6" ht="15.75">
      <c r="A99" s="206"/>
      <c r="B99" s="207" t="s">
        <v>80</v>
      </c>
      <c r="C99" s="208">
        <v>0.022</v>
      </c>
      <c r="D99" s="208">
        <v>0</v>
      </c>
      <c r="E99" s="208">
        <v>0</v>
      </c>
      <c r="F99" s="209">
        <v>0.022</v>
      </c>
    </row>
    <row r="100" spans="1:6" ht="15.75">
      <c r="A100" s="197" t="s">
        <v>150</v>
      </c>
      <c r="B100" s="210" t="s">
        <v>124</v>
      </c>
      <c r="C100" s="199">
        <v>0.84</v>
      </c>
      <c r="D100" s="199"/>
      <c r="E100" s="199"/>
      <c r="F100" s="200">
        <v>0.84</v>
      </c>
    </row>
    <row r="101" spans="1:6" ht="15.75">
      <c r="A101" s="211"/>
      <c r="B101" s="212" t="s">
        <v>41</v>
      </c>
      <c r="C101" s="213">
        <v>0.84</v>
      </c>
      <c r="D101" s="213"/>
      <c r="E101" s="213"/>
      <c r="F101" s="214">
        <v>0.84</v>
      </c>
    </row>
    <row r="102" spans="1:6" ht="15.75">
      <c r="A102" s="219" t="s">
        <v>151</v>
      </c>
      <c r="B102" s="252" t="s">
        <v>53</v>
      </c>
      <c r="C102" s="253">
        <f>SUM(C103:C105)</f>
        <v>22.951</v>
      </c>
      <c r="D102" s="253">
        <f>SUM(D103:D105)</f>
        <v>18.099999999999998</v>
      </c>
      <c r="E102" s="253">
        <f>SUM(E103:E105)</f>
        <v>1.2</v>
      </c>
      <c r="F102" s="254">
        <f>SUM(F103:F105)</f>
        <v>6.051</v>
      </c>
    </row>
    <row r="103" spans="1:6" ht="15.75">
      <c r="A103" s="219"/>
      <c r="B103" s="220" t="s">
        <v>41</v>
      </c>
      <c r="C103" s="221">
        <v>0.461</v>
      </c>
      <c r="D103" s="221"/>
      <c r="E103" s="221"/>
      <c r="F103" s="222">
        <v>0.461</v>
      </c>
    </row>
    <row r="104" spans="1:6" ht="15.75">
      <c r="A104" s="219"/>
      <c r="B104" s="220" t="s">
        <v>107</v>
      </c>
      <c r="C104" s="255">
        <v>21.71</v>
      </c>
      <c r="D104" s="255">
        <v>17.7</v>
      </c>
      <c r="E104" s="255">
        <v>1.2</v>
      </c>
      <c r="F104" s="256">
        <v>5.21</v>
      </c>
    </row>
    <row r="105" spans="1:6" ht="15.75">
      <c r="A105" s="206"/>
      <c r="B105" s="207" t="s">
        <v>36</v>
      </c>
      <c r="C105" s="208">
        <v>0.78</v>
      </c>
      <c r="D105" s="208">
        <v>0.4</v>
      </c>
      <c r="E105" s="208"/>
      <c r="F105" s="209">
        <v>0.38</v>
      </c>
    </row>
    <row r="106" spans="1:6" ht="15.75">
      <c r="A106" s="197" t="s">
        <v>152</v>
      </c>
      <c r="B106" s="198" t="s">
        <v>30</v>
      </c>
      <c r="C106" s="199">
        <f>SUM(C107:C108)</f>
        <v>9.52</v>
      </c>
      <c r="D106" s="199">
        <f>SUM(D107:D108)</f>
        <v>3</v>
      </c>
      <c r="E106" s="199">
        <f>SUM(E107:E108)</f>
        <v>0</v>
      </c>
      <c r="F106" s="200">
        <f>SUM(F107:F108)</f>
        <v>6.5200000000000005</v>
      </c>
    </row>
    <row r="107" spans="1:7" ht="15.75">
      <c r="A107" s="219"/>
      <c r="B107" s="220" t="s">
        <v>107</v>
      </c>
      <c r="C107" s="221">
        <v>1.2</v>
      </c>
      <c r="D107" s="221"/>
      <c r="E107" s="221"/>
      <c r="F107" s="222">
        <v>1.2</v>
      </c>
      <c r="G107" s="205"/>
    </row>
    <row r="108" spans="1:6" ht="15.75">
      <c r="A108" s="211"/>
      <c r="B108" s="212" t="s">
        <v>36</v>
      </c>
      <c r="C108" s="213">
        <v>8.32</v>
      </c>
      <c r="D108" s="213">
        <v>3</v>
      </c>
      <c r="E108" s="213"/>
      <c r="F108" s="214">
        <v>5.32</v>
      </c>
    </row>
    <row r="109" spans="1:6" ht="15.75">
      <c r="A109" s="215" t="s">
        <v>153</v>
      </c>
      <c r="B109" s="216" t="s">
        <v>69</v>
      </c>
      <c r="C109" s="217">
        <f>SUM(C110:C111)</f>
        <v>10.115</v>
      </c>
      <c r="D109" s="217">
        <f>SUM(D110:D111)</f>
        <v>10.115</v>
      </c>
      <c r="E109" s="217">
        <f>SUM(E110:E111)</f>
        <v>0</v>
      </c>
      <c r="F109" s="218">
        <f>SUM(F110:F111)</f>
        <v>0</v>
      </c>
    </row>
    <row r="110" spans="1:6" ht="15.75">
      <c r="A110" s="219"/>
      <c r="B110" s="224" t="s">
        <v>41</v>
      </c>
      <c r="C110" s="221">
        <v>8.115</v>
      </c>
      <c r="D110" s="221">
        <v>8.115</v>
      </c>
      <c r="E110" s="221"/>
      <c r="F110" s="222"/>
    </row>
    <row r="111" spans="1:6" ht="15.75">
      <c r="A111" s="206"/>
      <c r="B111" s="207" t="s">
        <v>68</v>
      </c>
      <c r="C111" s="208">
        <v>2</v>
      </c>
      <c r="D111" s="208">
        <v>2</v>
      </c>
      <c r="E111" s="208"/>
      <c r="F111" s="209"/>
    </row>
    <row r="112" spans="1:6" ht="15.75">
      <c r="A112" s="197" t="s">
        <v>154</v>
      </c>
      <c r="B112" s="210" t="s">
        <v>125</v>
      </c>
      <c r="C112" s="199">
        <v>25</v>
      </c>
      <c r="D112" s="199">
        <v>25</v>
      </c>
      <c r="E112" s="199"/>
      <c r="F112" s="200"/>
    </row>
    <row r="113" spans="1:6" ht="15.75">
      <c r="A113" s="211"/>
      <c r="B113" s="212" t="s">
        <v>68</v>
      </c>
      <c r="C113" s="213">
        <v>25</v>
      </c>
      <c r="D113" s="213">
        <v>25</v>
      </c>
      <c r="E113" s="213"/>
      <c r="F113" s="214"/>
    </row>
    <row r="114" spans="1:6" ht="15.75">
      <c r="A114" s="215" t="s">
        <v>155</v>
      </c>
      <c r="B114" s="228" t="s">
        <v>54</v>
      </c>
      <c r="C114" s="217">
        <f>SUM(C115:C117)</f>
        <v>26.55</v>
      </c>
      <c r="D114" s="217">
        <f>SUM(D115:D117)</f>
        <v>170.85</v>
      </c>
      <c r="E114" s="217">
        <f>SUM(E115:E117)</f>
        <v>169.39999999999998</v>
      </c>
      <c r="F114" s="218">
        <f>SUM(F115:F117)</f>
        <v>25.1</v>
      </c>
    </row>
    <row r="115" spans="1:8" ht="15.75">
      <c r="A115" s="219"/>
      <c r="B115" s="220" t="s">
        <v>107</v>
      </c>
      <c r="C115" s="221">
        <v>1.45</v>
      </c>
      <c r="D115" s="221">
        <v>4.65</v>
      </c>
      <c r="E115" s="221">
        <v>3.2</v>
      </c>
      <c r="F115" s="222"/>
      <c r="G115" s="205"/>
      <c r="H115" s="205"/>
    </row>
    <row r="116" spans="1:7" ht="15.75">
      <c r="A116" s="219"/>
      <c r="B116" s="220" t="s">
        <v>94</v>
      </c>
      <c r="C116" s="221">
        <v>25.1</v>
      </c>
      <c r="D116" s="221">
        <v>1</v>
      </c>
      <c r="E116" s="221">
        <v>1</v>
      </c>
      <c r="F116" s="222">
        <v>25.1</v>
      </c>
      <c r="G116" s="205"/>
    </row>
    <row r="117" spans="1:6" ht="15.75">
      <c r="A117" s="206"/>
      <c r="B117" s="207" t="s">
        <v>36</v>
      </c>
      <c r="C117" s="208">
        <v>0</v>
      </c>
      <c r="D117" s="208">
        <v>165.2</v>
      </c>
      <c r="E117" s="208">
        <v>165.2</v>
      </c>
      <c r="F117" s="209"/>
    </row>
    <row r="118" spans="1:6" ht="15.75">
      <c r="A118" s="197" t="s">
        <v>156</v>
      </c>
      <c r="B118" s="210" t="s">
        <v>83</v>
      </c>
      <c r="C118" s="199">
        <f>SUM(C119:C122)</f>
        <v>23.070000000000004</v>
      </c>
      <c r="D118" s="199">
        <f>SUM(D119:D122)</f>
        <v>0.27</v>
      </c>
      <c r="E118" s="199">
        <f>SUM(E119:E122)</f>
        <v>0</v>
      </c>
      <c r="F118" s="200">
        <f>SUM(F119:F122)</f>
        <v>22.8</v>
      </c>
    </row>
    <row r="119" spans="1:6" ht="15.75">
      <c r="A119" s="219"/>
      <c r="B119" s="224" t="s">
        <v>68</v>
      </c>
      <c r="C119" s="221">
        <v>1.46</v>
      </c>
      <c r="D119" s="221"/>
      <c r="E119" s="221"/>
      <c r="F119" s="222">
        <v>1.46</v>
      </c>
    </row>
    <row r="120" spans="1:8" ht="15.75">
      <c r="A120" s="219"/>
      <c r="B120" s="224" t="s">
        <v>80</v>
      </c>
      <c r="C120" s="221">
        <v>15.82</v>
      </c>
      <c r="D120" s="221">
        <v>0</v>
      </c>
      <c r="E120" s="221">
        <v>0</v>
      </c>
      <c r="F120" s="222">
        <v>15.82</v>
      </c>
      <c r="H120" s="205"/>
    </row>
    <row r="121" spans="1:8" ht="15.75">
      <c r="A121" s="219"/>
      <c r="B121" s="224" t="s">
        <v>107</v>
      </c>
      <c r="C121" s="221">
        <v>1.67</v>
      </c>
      <c r="D121" s="221">
        <v>0.27</v>
      </c>
      <c r="E121" s="221"/>
      <c r="F121" s="222">
        <v>1.4</v>
      </c>
      <c r="H121" s="205"/>
    </row>
    <row r="122" spans="1:8" ht="15.75">
      <c r="A122" s="219"/>
      <c r="B122" s="224" t="s">
        <v>94</v>
      </c>
      <c r="C122" s="221">
        <v>4.12</v>
      </c>
      <c r="D122" s="221">
        <v>0</v>
      </c>
      <c r="E122" s="221">
        <v>0</v>
      </c>
      <c r="F122" s="222">
        <v>4.12</v>
      </c>
      <c r="H122" s="205"/>
    </row>
    <row r="123" spans="1:6" ht="15.75">
      <c r="A123" s="197" t="s">
        <v>157</v>
      </c>
      <c r="B123" s="210" t="s">
        <v>55</v>
      </c>
      <c r="C123" s="199">
        <f>SUM(C124:C127)</f>
        <v>5.629</v>
      </c>
      <c r="D123" s="199">
        <f>SUM(D124:D127)</f>
        <v>0.1</v>
      </c>
      <c r="E123" s="199">
        <f>SUM(E124:E127)</f>
        <v>0</v>
      </c>
      <c r="F123" s="200">
        <f>SUM(F124:F127)</f>
        <v>5.529</v>
      </c>
    </row>
    <row r="124" spans="1:6" ht="15.75">
      <c r="A124" s="219"/>
      <c r="B124" s="224" t="s">
        <v>41</v>
      </c>
      <c r="C124" s="221">
        <v>1.735</v>
      </c>
      <c r="D124" s="221">
        <v>0.1</v>
      </c>
      <c r="E124" s="221">
        <v>0</v>
      </c>
      <c r="F124" s="222">
        <v>1.635</v>
      </c>
    </row>
    <row r="125" spans="1:6" ht="15.75">
      <c r="A125" s="219"/>
      <c r="B125" s="224" t="s">
        <v>80</v>
      </c>
      <c r="C125" s="221">
        <v>1.714</v>
      </c>
      <c r="D125" s="221">
        <v>0</v>
      </c>
      <c r="E125" s="221">
        <v>0</v>
      </c>
      <c r="F125" s="222">
        <v>1.714</v>
      </c>
    </row>
    <row r="126" spans="1:6" ht="15.75">
      <c r="A126" s="219"/>
      <c r="B126" s="224" t="s">
        <v>107</v>
      </c>
      <c r="C126" s="221">
        <v>0.5</v>
      </c>
      <c r="D126" s="221"/>
      <c r="E126" s="221"/>
      <c r="F126" s="222">
        <v>0.5</v>
      </c>
    </row>
    <row r="127" spans="1:6" ht="15.75">
      <c r="A127" s="211"/>
      <c r="B127" s="212" t="s">
        <v>36</v>
      </c>
      <c r="C127" s="213">
        <v>1.68</v>
      </c>
      <c r="D127" s="213"/>
      <c r="E127" s="213"/>
      <c r="F127" s="214">
        <v>1.68</v>
      </c>
    </row>
    <row r="128" spans="1:6" ht="15.75">
      <c r="A128" s="215" t="s">
        <v>158</v>
      </c>
      <c r="B128" s="228" t="s">
        <v>24</v>
      </c>
      <c r="C128" s="217">
        <f>SUM(C129:C132)</f>
        <v>13.421</v>
      </c>
      <c r="D128" s="217">
        <f>SUM(D129:D132)</f>
        <v>0.5</v>
      </c>
      <c r="E128" s="217">
        <f>SUM(E129:E132)</f>
        <v>0</v>
      </c>
      <c r="F128" s="218">
        <f>SUM(F129:F132)</f>
        <v>12.921</v>
      </c>
    </row>
    <row r="129" spans="1:6" ht="15.75">
      <c r="A129" s="219"/>
      <c r="B129" s="220" t="s">
        <v>41</v>
      </c>
      <c r="C129" s="221">
        <v>5.299</v>
      </c>
      <c r="D129" s="221"/>
      <c r="E129" s="221"/>
      <c r="F129" s="222">
        <v>5.299</v>
      </c>
    </row>
    <row r="130" spans="1:6" ht="15.75">
      <c r="A130" s="219"/>
      <c r="B130" s="220" t="s">
        <v>80</v>
      </c>
      <c r="C130" s="221">
        <v>0.284</v>
      </c>
      <c r="D130" s="221">
        <v>0</v>
      </c>
      <c r="E130" s="221">
        <v>0</v>
      </c>
      <c r="F130" s="222">
        <v>0.284</v>
      </c>
    </row>
    <row r="131" spans="1:6" ht="15.75">
      <c r="A131" s="219"/>
      <c r="B131" s="220" t="s">
        <v>107</v>
      </c>
      <c r="C131" s="221">
        <v>0.84</v>
      </c>
      <c r="D131" s="221"/>
      <c r="E131" s="221"/>
      <c r="F131" s="222">
        <v>0.84</v>
      </c>
    </row>
    <row r="132" spans="1:7" ht="15.75">
      <c r="A132" s="206"/>
      <c r="B132" s="225" t="s">
        <v>94</v>
      </c>
      <c r="C132" s="208">
        <v>6.998</v>
      </c>
      <c r="D132" s="208">
        <v>0.5</v>
      </c>
      <c r="E132" s="208">
        <v>0</v>
      </c>
      <c r="F132" s="209">
        <v>6.498</v>
      </c>
      <c r="G132" s="205"/>
    </row>
    <row r="133" spans="1:6" ht="15.75">
      <c r="A133" s="197" t="s">
        <v>159</v>
      </c>
      <c r="B133" s="198" t="s">
        <v>19</v>
      </c>
      <c r="C133" s="199">
        <f>SUM(C134:C138)</f>
        <v>515.677</v>
      </c>
      <c r="D133" s="199">
        <f>SUM(D134:D138)</f>
        <v>232.052</v>
      </c>
      <c r="E133" s="199">
        <f>SUM(E134:E138)</f>
        <v>123.694</v>
      </c>
      <c r="F133" s="200">
        <f>SUM(F134:F138)</f>
        <v>407.31899999999996</v>
      </c>
    </row>
    <row r="134" spans="1:6" ht="15.75">
      <c r="A134" s="219"/>
      <c r="B134" s="220" t="s">
        <v>41</v>
      </c>
      <c r="C134" s="221">
        <v>5.1</v>
      </c>
      <c r="D134" s="221">
        <v>5.1</v>
      </c>
      <c r="E134" s="221"/>
      <c r="F134" s="222"/>
    </row>
    <row r="135" spans="1:6" ht="15.75">
      <c r="A135" s="219"/>
      <c r="B135" s="220" t="s">
        <v>80</v>
      </c>
      <c r="C135" s="221">
        <v>383.14</v>
      </c>
      <c r="D135" s="221">
        <v>13</v>
      </c>
      <c r="E135" s="221">
        <v>0</v>
      </c>
      <c r="F135" s="222">
        <v>370.14</v>
      </c>
    </row>
    <row r="136" spans="1:6" ht="15.75">
      <c r="A136" s="219"/>
      <c r="B136" s="220" t="s">
        <v>107</v>
      </c>
      <c r="C136" s="221">
        <v>0</v>
      </c>
      <c r="D136" s="221">
        <v>61.5</v>
      </c>
      <c r="E136" s="221">
        <v>61.5</v>
      </c>
      <c r="F136" s="222"/>
    </row>
    <row r="137" spans="1:6" ht="15.75">
      <c r="A137" s="219"/>
      <c r="B137" s="220" t="s">
        <v>94</v>
      </c>
      <c r="C137" s="221">
        <v>37.179</v>
      </c>
      <c r="D137" s="221">
        <v>0</v>
      </c>
      <c r="E137" s="221">
        <v>0</v>
      </c>
      <c r="F137" s="222">
        <v>37.179</v>
      </c>
    </row>
    <row r="138" spans="1:6" ht="15.75">
      <c r="A138" s="211"/>
      <c r="B138" s="212" t="s">
        <v>36</v>
      </c>
      <c r="C138" s="213">
        <v>90.258</v>
      </c>
      <c r="D138" s="213">
        <v>152.452</v>
      </c>
      <c r="E138" s="213">
        <v>62.194</v>
      </c>
      <c r="F138" s="214"/>
    </row>
    <row r="139" spans="1:6" ht="15.75">
      <c r="A139" s="215" t="s">
        <v>160</v>
      </c>
      <c r="B139" s="216" t="s">
        <v>126</v>
      </c>
      <c r="C139" s="217">
        <v>70.8</v>
      </c>
      <c r="D139" s="217"/>
      <c r="E139" s="217"/>
      <c r="F139" s="218">
        <v>70.8</v>
      </c>
    </row>
    <row r="140" spans="1:6" ht="15.75">
      <c r="A140" s="206"/>
      <c r="B140" s="207" t="s">
        <v>68</v>
      </c>
      <c r="C140" s="208">
        <v>70.8</v>
      </c>
      <c r="D140" s="208"/>
      <c r="E140" s="208"/>
      <c r="F140" s="209">
        <v>70.8</v>
      </c>
    </row>
    <row r="141" spans="1:6" ht="15.75">
      <c r="A141" s="197" t="s">
        <v>161</v>
      </c>
      <c r="B141" s="198" t="s">
        <v>13</v>
      </c>
      <c r="C141" s="199">
        <f>SUM(C142:C146)</f>
        <v>210.55800000000002</v>
      </c>
      <c r="D141" s="199">
        <f>SUM(D142:D146)</f>
        <v>222.966</v>
      </c>
      <c r="E141" s="199">
        <f>SUM(E142:E146)</f>
        <v>102.938</v>
      </c>
      <c r="F141" s="200">
        <f>SUM(F142:F146)</f>
        <v>90.53</v>
      </c>
    </row>
    <row r="142" spans="1:6" ht="15.75">
      <c r="A142" s="219"/>
      <c r="B142" s="220" t="s">
        <v>68</v>
      </c>
      <c r="C142" s="221">
        <v>16.637</v>
      </c>
      <c r="D142" s="221"/>
      <c r="E142" s="221"/>
      <c r="F142" s="222">
        <v>16.637</v>
      </c>
    </row>
    <row r="143" spans="1:6" ht="15.75">
      <c r="A143" s="219"/>
      <c r="B143" s="220" t="s">
        <v>80</v>
      </c>
      <c r="C143" s="221">
        <v>0.49</v>
      </c>
      <c r="D143" s="221">
        <v>0</v>
      </c>
      <c r="E143" s="221">
        <v>0</v>
      </c>
      <c r="F143" s="222">
        <v>0.49</v>
      </c>
    </row>
    <row r="144" spans="1:7" ht="15.75">
      <c r="A144" s="219"/>
      <c r="B144" s="220" t="s">
        <v>107</v>
      </c>
      <c r="C144" s="221">
        <v>129.24</v>
      </c>
      <c r="D144" s="221">
        <v>91.32</v>
      </c>
      <c r="E144" s="221">
        <v>0</v>
      </c>
      <c r="F144" s="222">
        <v>37.92</v>
      </c>
      <c r="G144" s="205"/>
    </row>
    <row r="145" spans="1:6" ht="15.75">
      <c r="A145" s="219"/>
      <c r="B145" s="220" t="s">
        <v>94</v>
      </c>
      <c r="C145" s="221">
        <v>41.583</v>
      </c>
      <c r="D145" s="221">
        <v>27.1</v>
      </c>
      <c r="E145" s="221">
        <v>21</v>
      </c>
      <c r="F145" s="222">
        <v>35.483000000000004</v>
      </c>
    </row>
    <row r="146" spans="1:6" ht="15.75">
      <c r="A146" s="211"/>
      <c r="B146" s="212" t="s">
        <v>36</v>
      </c>
      <c r="C146" s="213">
        <v>22.608</v>
      </c>
      <c r="D146" s="213">
        <v>104.546</v>
      </c>
      <c r="E146" s="213">
        <v>81.938</v>
      </c>
      <c r="F146" s="214"/>
    </row>
    <row r="147" spans="1:6" ht="15.75">
      <c r="A147" s="215" t="s">
        <v>162</v>
      </c>
      <c r="B147" s="228" t="s">
        <v>32</v>
      </c>
      <c r="C147" s="217">
        <f>SUM(C148:C150)</f>
        <v>60.762</v>
      </c>
      <c r="D147" s="217">
        <f>SUM(D148:D150)</f>
        <v>9.8</v>
      </c>
      <c r="E147" s="217">
        <f>SUM(E148:E150)</f>
        <v>6.3</v>
      </c>
      <c r="F147" s="218">
        <f>SUM(F148:F150)</f>
        <v>57.262</v>
      </c>
    </row>
    <row r="148" spans="1:6" ht="15.75">
      <c r="A148" s="219"/>
      <c r="B148" s="220" t="s">
        <v>41</v>
      </c>
      <c r="C148" s="221"/>
      <c r="D148" s="221">
        <v>6.3</v>
      </c>
      <c r="E148" s="221">
        <v>6.3</v>
      </c>
      <c r="F148" s="222"/>
    </row>
    <row r="149" spans="1:6" ht="15.75">
      <c r="A149" s="219"/>
      <c r="B149" s="220" t="s">
        <v>80</v>
      </c>
      <c r="C149" s="221">
        <v>55.812</v>
      </c>
      <c r="D149" s="221">
        <v>3.5</v>
      </c>
      <c r="E149" s="221">
        <v>0</v>
      </c>
      <c r="F149" s="222">
        <v>52.312</v>
      </c>
    </row>
    <row r="150" spans="1:6" ht="15.75">
      <c r="A150" s="206"/>
      <c r="B150" s="207" t="s">
        <v>36</v>
      </c>
      <c r="C150" s="208">
        <v>4.95</v>
      </c>
      <c r="D150" s="208"/>
      <c r="E150" s="208"/>
      <c r="F150" s="209">
        <v>4.95</v>
      </c>
    </row>
    <row r="151" spans="1:6" ht="15.75">
      <c r="A151" s="197" t="s">
        <v>163</v>
      </c>
      <c r="B151" s="210" t="s">
        <v>17</v>
      </c>
      <c r="C151" s="199">
        <f>SUM(C152:C155)</f>
        <v>48.32000000000001</v>
      </c>
      <c r="D151" s="199">
        <f>SUM(D152:D155)</f>
        <v>154.2</v>
      </c>
      <c r="E151" s="199">
        <f>SUM(E152:E155)</f>
        <v>117.6</v>
      </c>
      <c r="F151" s="200">
        <f>SUM(F152:F155)</f>
        <v>11.720000000000002</v>
      </c>
    </row>
    <row r="152" spans="1:7" ht="15.75">
      <c r="A152" s="219"/>
      <c r="B152" s="224" t="s">
        <v>80</v>
      </c>
      <c r="C152" s="221">
        <v>10</v>
      </c>
      <c r="D152" s="221">
        <v>0</v>
      </c>
      <c r="E152" s="221">
        <v>0</v>
      </c>
      <c r="F152" s="222">
        <v>10</v>
      </c>
      <c r="G152" s="205"/>
    </row>
    <row r="153" spans="1:7" ht="15.75">
      <c r="A153" s="219"/>
      <c r="B153" s="224" t="s">
        <v>107</v>
      </c>
      <c r="C153" s="221"/>
      <c r="D153" s="221"/>
      <c r="E153" s="221"/>
      <c r="F153" s="222"/>
      <c r="G153" s="205"/>
    </row>
    <row r="154" spans="1:7" ht="15.75">
      <c r="A154" s="219"/>
      <c r="B154" s="224" t="s">
        <v>94</v>
      </c>
      <c r="C154" s="221">
        <v>36.120000000000005</v>
      </c>
      <c r="D154" s="221">
        <v>34.4</v>
      </c>
      <c r="E154" s="221">
        <v>0</v>
      </c>
      <c r="F154" s="222">
        <v>1.7200000000000024</v>
      </c>
      <c r="G154" s="205"/>
    </row>
    <row r="155" spans="1:8" ht="15.75">
      <c r="A155" s="211"/>
      <c r="B155" s="212" t="s">
        <v>36</v>
      </c>
      <c r="C155" s="213">
        <v>2.2</v>
      </c>
      <c r="D155" s="213">
        <v>119.8</v>
      </c>
      <c r="E155" s="213">
        <v>117.6</v>
      </c>
      <c r="F155" s="214"/>
      <c r="G155" s="205"/>
      <c r="H155" s="205"/>
    </row>
    <row r="156" spans="1:6" ht="15.75">
      <c r="A156" s="219" t="s">
        <v>164</v>
      </c>
      <c r="B156" s="252" t="s">
        <v>16</v>
      </c>
      <c r="C156" s="253">
        <f>SUM(C157:C162)</f>
        <v>1454.5790000000002</v>
      </c>
      <c r="D156" s="253">
        <f>SUM(D157:D162)</f>
        <v>1483.907</v>
      </c>
      <c r="E156" s="253">
        <f>SUM(E157:E162)</f>
        <v>395.734</v>
      </c>
      <c r="F156" s="254">
        <f>SUM(F157:F162)</f>
        <v>366.40600000000006</v>
      </c>
    </row>
    <row r="157" spans="1:6" ht="15.75">
      <c r="A157" s="219"/>
      <c r="B157" s="220" t="s">
        <v>41</v>
      </c>
      <c r="C157" s="221">
        <v>24.412</v>
      </c>
      <c r="D157" s="221">
        <v>64.05199999999999</v>
      </c>
      <c r="E157" s="221">
        <v>40.7</v>
      </c>
      <c r="F157" s="222">
        <v>1.06</v>
      </c>
    </row>
    <row r="158" spans="1:7" ht="15.75">
      <c r="A158" s="219"/>
      <c r="B158" s="220" t="s">
        <v>68</v>
      </c>
      <c r="C158" s="221">
        <v>52.725</v>
      </c>
      <c r="D158" s="221">
        <v>25</v>
      </c>
      <c r="E158" s="221"/>
      <c r="F158" s="222">
        <f>C158-D158</f>
        <v>27.725</v>
      </c>
      <c r="G158" s="205"/>
    </row>
    <row r="159" spans="1:7" ht="15.75">
      <c r="A159" s="219"/>
      <c r="B159" s="220" t="s">
        <v>80</v>
      </c>
      <c r="C159" s="221">
        <v>648.772</v>
      </c>
      <c r="D159" s="221">
        <v>463.796</v>
      </c>
      <c r="E159" s="221">
        <v>0</v>
      </c>
      <c r="F159" s="222">
        <v>184.97600000000006</v>
      </c>
      <c r="G159" s="205"/>
    </row>
    <row r="160" spans="1:7" ht="15.75">
      <c r="A160" s="219"/>
      <c r="B160" s="220" t="s">
        <v>107</v>
      </c>
      <c r="C160" s="221">
        <v>106.9</v>
      </c>
      <c r="D160" s="221">
        <v>28.06</v>
      </c>
      <c r="E160" s="221">
        <v>0</v>
      </c>
      <c r="F160" s="222">
        <v>78.84</v>
      </c>
      <c r="G160" s="205"/>
    </row>
    <row r="161" spans="1:7" ht="15.75">
      <c r="A161" s="219"/>
      <c r="B161" s="220" t="s">
        <v>94</v>
      </c>
      <c r="C161" s="221">
        <v>81.305</v>
      </c>
      <c r="D161" s="221">
        <v>22.5</v>
      </c>
      <c r="E161" s="221">
        <v>15</v>
      </c>
      <c r="F161" s="222">
        <v>73.805</v>
      </c>
      <c r="G161" s="205"/>
    </row>
    <row r="162" spans="1:6" ht="15.75">
      <c r="A162" s="206"/>
      <c r="B162" s="207" t="s">
        <v>36</v>
      </c>
      <c r="C162" s="208">
        <v>540.465</v>
      </c>
      <c r="D162" s="208">
        <v>880.499</v>
      </c>
      <c r="E162" s="208">
        <v>340.034</v>
      </c>
      <c r="F162" s="209"/>
    </row>
    <row r="163" spans="1:6" ht="15.75">
      <c r="A163" s="197" t="s">
        <v>165</v>
      </c>
      <c r="B163" s="198" t="s">
        <v>14</v>
      </c>
      <c r="C163" s="199">
        <f>SUM(C164:C169)</f>
        <v>500.075</v>
      </c>
      <c r="D163" s="199">
        <f>SUM(D164:D169)</f>
        <v>112.25</v>
      </c>
      <c r="E163" s="199">
        <f>SUM(E164:E169)</f>
        <v>31.52</v>
      </c>
      <c r="F163" s="200">
        <f>SUM(F164:F169)</f>
        <v>419.345</v>
      </c>
    </row>
    <row r="164" spans="1:6" ht="15.75">
      <c r="A164" s="219"/>
      <c r="B164" s="220" t="s">
        <v>41</v>
      </c>
      <c r="C164" s="221">
        <v>41.979</v>
      </c>
      <c r="D164" s="221">
        <v>5.2</v>
      </c>
      <c r="E164" s="221">
        <v>0</v>
      </c>
      <c r="F164" s="222">
        <v>36.778999999999996</v>
      </c>
    </row>
    <row r="165" spans="1:7" ht="15.75">
      <c r="A165" s="219"/>
      <c r="B165" s="220" t="s">
        <v>68</v>
      </c>
      <c r="C165" s="221">
        <v>107.115</v>
      </c>
      <c r="D165" s="221">
        <v>23.43</v>
      </c>
      <c r="E165" s="221"/>
      <c r="F165" s="222">
        <v>83.685</v>
      </c>
      <c r="G165" s="205"/>
    </row>
    <row r="166" spans="1:7" ht="15.75">
      <c r="A166" s="219"/>
      <c r="B166" s="220" t="s">
        <v>80</v>
      </c>
      <c r="C166" s="221">
        <v>141.87800000000001</v>
      </c>
      <c r="D166" s="221">
        <v>20.82</v>
      </c>
      <c r="E166" s="221">
        <v>0</v>
      </c>
      <c r="F166" s="222">
        <v>121.05800000000002</v>
      </c>
      <c r="G166" s="205"/>
    </row>
    <row r="167" spans="1:7" ht="15.75">
      <c r="A167" s="219"/>
      <c r="B167" s="220" t="s">
        <v>107</v>
      </c>
      <c r="C167" s="221">
        <v>43.882000000000005</v>
      </c>
      <c r="D167" s="221">
        <v>23.3</v>
      </c>
      <c r="E167" s="221">
        <v>10.02</v>
      </c>
      <c r="F167" s="222">
        <v>30.602</v>
      </c>
      <c r="G167" s="205"/>
    </row>
    <row r="168" spans="1:7" ht="15.75">
      <c r="A168" s="219"/>
      <c r="B168" s="220" t="s">
        <v>94</v>
      </c>
      <c r="C168" s="221">
        <v>43.752</v>
      </c>
      <c r="D168" s="221">
        <v>36.5</v>
      </c>
      <c r="E168" s="221">
        <v>21.5</v>
      </c>
      <c r="F168" s="222">
        <v>28.752000000000002</v>
      </c>
      <c r="G168" s="205"/>
    </row>
    <row r="169" spans="1:8" ht="15.75">
      <c r="A169" s="211"/>
      <c r="B169" s="212" t="s">
        <v>36</v>
      </c>
      <c r="C169" s="213">
        <v>121.469</v>
      </c>
      <c r="D169" s="213">
        <v>3</v>
      </c>
      <c r="E169" s="213"/>
      <c r="F169" s="214">
        <v>118.469</v>
      </c>
      <c r="H169" s="205"/>
    </row>
    <row r="170" spans="1:8" ht="15.75">
      <c r="A170" s="215" t="s">
        <v>166</v>
      </c>
      <c r="B170" s="216" t="s">
        <v>123</v>
      </c>
      <c r="C170" s="217">
        <v>0.138</v>
      </c>
      <c r="D170" s="217">
        <v>0.138</v>
      </c>
      <c r="E170" s="217"/>
      <c r="F170" s="218"/>
      <c r="H170" s="205"/>
    </row>
    <row r="171" spans="1:8" ht="15.75">
      <c r="A171" s="211"/>
      <c r="B171" s="227" t="s">
        <v>41</v>
      </c>
      <c r="C171" s="213">
        <v>0.138</v>
      </c>
      <c r="D171" s="213">
        <v>0.138</v>
      </c>
      <c r="E171" s="213"/>
      <c r="F171" s="214"/>
      <c r="H171" s="205"/>
    </row>
    <row r="172" spans="1:6" ht="15.75">
      <c r="A172" s="197" t="s">
        <v>167</v>
      </c>
      <c r="B172" s="210" t="s">
        <v>71</v>
      </c>
      <c r="C172" s="199">
        <f>SUM(C173:C174)</f>
        <v>7.321</v>
      </c>
      <c r="D172" s="199">
        <f>SUM(D173:D174)</f>
        <v>0</v>
      </c>
      <c r="E172" s="199">
        <f>SUM(E173:E174)</f>
        <v>0</v>
      </c>
      <c r="F172" s="200">
        <f>SUM(F173:F174)</f>
        <v>7.321</v>
      </c>
    </row>
    <row r="173" spans="1:6" ht="15.75">
      <c r="A173" s="219"/>
      <c r="B173" s="224" t="s">
        <v>68</v>
      </c>
      <c r="C173" s="221">
        <v>4.18</v>
      </c>
      <c r="D173" s="221"/>
      <c r="E173" s="221"/>
      <c r="F173" s="222">
        <v>4.18</v>
      </c>
    </row>
    <row r="174" spans="1:6" ht="15.75">
      <c r="A174" s="211"/>
      <c r="B174" s="212" t="s">
        <v>80</v>
      </c>
      <c r="C174" s="213">
        <v>3.141</v>
      </c>
      <c r="D174" s="213">
        <v>0</v>
      </c>
      <c r="E174" s="213">
        <v>0</v>
      </c>
      <c r="F174" s="214">
        <v>3.141</v>
      </c>
    </row>
    <row r="175" spans="1:8" s="175" customFormat="1" ht="15.75">
      <c r="A175" s="215" t="s">
        <v>168</v>
      </c>
      <c r="B175" s="216" t="s">
        <v>111</v>
      </c>
      <c r="C175" s="217">
        <v>4.14</v>
      </c>
      <c r="D175" s="217">
        <v>2.63</v>
      </c>
      <c r="E175" s="217">
        <v>0</v>
      </c>
      <c r="F175" s="218">
        <v>1.51</v>
      </c>
      <c r="H175" s="257"/>
    </row>
    <row r="176" spans="1:8" ht="15.75">
      <c r="A176" s="206"/>
      <c r="B176" s="207" t="s">
        <v>107</v>
      </c>
      <c r="C176" s="208">
        <v>4.14</v>
      </c>
      <c r="D176" s="208">
        <v>2.63</v>
      </c>
      <c r="E176" s="208">
        <f>'[1]Sheet1'!E89+'[1]Sheet1'!J89</f>
        <v>0</v>
      </c>
      <c r="F176" s="209">
        <v>1.51</v>
      </c>
      <c r="H176" s="205"/>
    </row>
    <row r="177" spans="1:6" ht="15.75">
      <c r="A177" s="197" t="s">
        <v>169</v>
      </c>
      <c r="B177" s="198" t="s">
        <v>28</v>
      </c>
      <c r="C177" s="199">
        <f>SUM(C178:C182)</f>
        <v>24.039</v>
      </c>
      <c r="D177" s="199">
        <f>SUM(D178:D182)</f>
        <v>4.68</v>
      </c>
      <c r="E177" s="199">
        <f>SUM(E178:E182)</f>
        <v>0</v>
      </c>
      <c r="F177" s="200">
        <f>SUM(F178:F182)</f>
        <v>19.358999999999998</v>
      </c>
    </row>
    <row r="178" spans="1:6" ht="15.75">
      <c r="A178" s="219"/>
      <c r="B178" s="220" t="s">
        <v>41</v>
      </c>
      <c r="C178" s="221">
        <v>5.25</v>
      </c>
      <c r="D178" s="221">
        <v>0.1</v>
      </c>
      <c r="E178" s="221">
        <v>0</v>
      </c>
      <c r="F178" s="222">
        <v>5.15</v>
      </c>
    </row>
    <row r="179" spans="1:7" ht="15.75">
      <c r="A179" s="219"/>
      <c r="B179" s="220" t="s">
        <v>80</v>
      </c>
      <c r="C179" s="221">
        <v>13.100000000000001</v>
      </c>
      <c r="D179" s="221">
        <v>4.08</v>
      </c>
      <c r="E179" s="221">
        <v>0</v>
      </c>
      <c r="F179" s="222">
        <v>9.02</v>
      </c>
      <c r="G179" s="205"/>
    </row>
    <row r="180" spans="1:7" ht="15.75">
      <c r="A180" s="219"/>
      <c r="B180" s="220" t="s">
        <v>107</v>
      </c>
      <c r="C180" s="221">
        <v>4.1690000000000005</v>
      </c>
      <c r="D180" s="221">
        <v>0.5</v>
      </c>
      <c r="E180" s="221">
        <v>0</v>
      </c>
      <c r="F180" s="222">
        <v>3.669</v>
      </c>
      <c r="G180" s="205"/>
    </row>
    <row r="181" spans="1:7" ht="15.75">
      <c r="A181" s="219"/>
      <c r="B181" s="220" t="s">
        <v>94</v>
      </c>
      <c r="C181" s="221">
        <v>0.43</v>
      </c>
      <c r="D181" s="221">
        <v>0</v>
      </c>
      <c r="E181" s="221">
        <v>0</v>
      </c>
      <c r="F181" s="222">
        <v>0.43</v>
      </c>
      <c r="G181" s="205"/>
    </row>
    <row r="182" spans="1:6" ht="15.75">
      <c r="A182" s="211"/>
      <c r="B182" s="212" t="s">
        <v>36</v>
      </c>
      <c r="C182" s="213">
        <v>1.09</v>
      </c>
      <c r="D182" s="213">
        <v>0</v>
      </c>
      <c r="E182" s="213"/>
      <c r="F182" s="214">
        <v>1.09</v>
      </c>
    </row>
    <row r="183" spans="1:6" ht="15.75">
      <c r="A183" s="215" t="s">
        <v>170</v>
      </c>
      <c r="B183" s="228" t="s">
        <v>10</v>
      </c>
      <c r="C183" s="217">
        <f>SUM(C184:C186)</f>
        <v>23.516999999999996</v>
      </c>
      <c r="D183" s="217">
        <f>SUM(D184:D186)</f>
        <v>3.1</v>
      </c>
      <c r="E183" s="217">
        <f>SUM(E184:E186)</f>
        <v>0</v>
      </c>
      <c r="F183" s="218">
        <f>SUM(F184:F186)</f>
        <v>20.416999999999998</v>
      </c>
    </row>
    <row r="184" spans="1:6" ht="15.75">
      <c r="A184" s="219"/>
      <c r="B184" s="220" t="s">
        <v>41</v>
      </c>
      <c r="C184" s="221">
        <v>3.467</v>
      </c>
      <c r="D184" s="221">
        <v>0</v>
      </c>
      <c r="E184" s="221">
        <v>0</v>
      </c>
      <c r="F184" s="222">
        <v>3.467</v>
      </c>
    </row>
    <row r="185" spans="1:6" ht="15.75">
      <c r="A185" s="219"/>
      <c r="B185" s="220" t="s">
        <v>107</v>
      </c>
      <c r="C185" s="221">
        <v>19.65</v>
      </c>
      <c r="D185" s="221">
        <v>2.9</v>
      </c>
      <c r="E185" s="221">
        <v>0</v>
      </c>
      <c r="F185" s="222">
        <v>16.75</v>
      </c>
    </row>
    <row r="186" spans="1:7" ht="15.75">
      <c r="A186" s="206"/>
      <c r="B186" s="225" t="s">
        <v>94</v>
      </c>
      <c r="C186" s="208">
        <v>0.4</v>
      </c>
      <c r="D186" s="208">
        <v>0.2</v>
      </c>
      <c r="E186" s="208">
        <v>0</v>
      </c>
      <c r="F186" s="209">
        <v>0.2</v>
      </c>
      <c r="G186" s="205"/>
    </row>
    <row r="187" spans="1:6" ht="15.75">
      <c r="A187" s="197" t="s">
        <v>171</v>
      </c>
      <c r="B187" s="198" t="s">
        <v>25</v>
      </c>
      <c r="C187" s="199">
        <f>SUM(C188:C190)</f>
        <v>24.14</v>
      </c>
      <c r="D187" s="199">
        <f>SUM(D188:D190)</f>
        <v>6.02</v>
      </c>
      <c r="E187" s="199">
        <f>SUM(E188:E190)</f>
        <v>0</v>
      </c>
      <c r="F187" s="200">
        <f>SUM(F188:F190)</f>
        <v>18.12</v>
      </c>
    </row>
    <row r="188" spans="1:6" ht="15.75">
      <c r="A188" s="219"/>
      <c r="B188" s="220" t="s">
        <v>107</v>
      </c>
      <c r="C188" s="221">
        <v>2.8</v>
      </c>
      <c r="D188" s="221">
        <v>0.3</v>
      </c>
      <c r="E188" s="221">
        <v>0</v>
      </c>
      <c r="F188" s="222">
        <v>2.5</v>
      </c>
    </row>
    <row r="189" spans="1:6" ht="15.75">
      <c r="A189" s="219"/>
      <c r="B189" s="220" t="s">
        <v>94</v>
      </c>
      <c r="C189" s="221">
        <v>14.56</v>
      </c>
      <c r="D189" s="221">
        <v>0.2</v>
      </c>
      <c r="E189" s="221">
        <v>0</v>
      </c>
      <c r="F189" s="222">
        <v>14.36</v>
      </c>
    </row>
    <row r="190" spans="1:6" ht="15.75">
      <c r="A190" s="211"/>
      <c r="B190" s="212" t="s">
        <v>36</v>
      </c>
      <c r="C190" s="213">
        <v>6.78</v>
      </c>
      <c r="D190" s="213">
        <v>5.52</v>
      </c>
      <c r="E190" s="213"/>
      <c r="F190" s="214">
        <v>1.26</v>
      </c>
    </row>
    <row r="191" spans="1:6" ht="15.75">
      <c r="A191" s="215" t="s">
        <v>172</v>
      </c>
      <c r="B191" s="228" t="s">
        <v>98</v>
      </c>
      <c r="C191" s="217">
        <f>SUM(C192:C193)</f>
        <v>5.9</v>
      </c>
      <c r="D191" s="217">
        <f>SUM(D192:D193)</f>
        <v>0</v>
      </c>
      <c r="E191" s="217">
        <f>SUM(E192:E193)</f>
        <v>0</v>
      </c>
      <c r="F191" s="218">
        <f>SUM(F192:F193)</f>
        <v>5.9</v>
      </c>
    </row>
    <row r="192" spans="1:6" ht="15.75">
      <c r="A192" s="219"/>
      <c r="B192" s="220" t="s">
        <v>107</v>
      </c>
      <c r="C192" s="221">
        <v>3.1</v>
      </c>
      <c r="D192" s="221"/>
      <c r="E192" s="221"/>
      <c r="F192" s="222">
        <v>3.1</v>
      </c>
    </row>
    <row r="193" spans="1:6" ht="15.75">
      <c r="A193" s="206"/>
      <c r="B193" s="207" t="s">
        <v>36</v>
      </c>
      <c r="C193" s="208">
        <v>2.8</v>
      </c>
      <c r="D193" s="208"/>
      <c r="E193" s="208"/>
      <c r="F193" s="209">
        <v>2.8</v>
      </c>
    </row>
    <row r="194" spans="1:6" ht="15.75">
      <c r="A194" s="197" t="s">
        <v>173</v>
      </c>
      <c r="B194" s="210" t="s">
        <v>84</v>
      </c>
      <c r="C194" s="199">
        <v>0.215</v>
      </c>
      <c r="D194" s="199">
        <v>0</v>
      </c>
      <c r="E194" s="199">
        <v>0</v>
      </c>
      <c r="F194" s="200">
        <v>0.215</v>
      </c>
    </row>
    <row r="195" spans="1:6" ht="15.75">
      <c r="A195" s="211"/>
      <c r="B195" s="212" t="s">
        <v>80</v>
      </c>
      <c r="C195" s="213">
        <v>0.215</v>
      </c>
      <c r="D195" s="213">
        <v>0</v>
      </c>
      <c r="E195" s="213">
        <v>0</v>
      </c>
      <c r="F195" s="214">
        <v>0.215</v>
      </c>
    </row>
    <row r="196" spans="1:6" ht="15.75">
      <c r="A196" s="215" t="s">
        <v>174</v>
      </c>
      <c r="B196" s="216" t="s">
        <v>85</v>
      </c>
      <c r="C196" s="217">
        <v>3.453</v>
      </c>
      <c r="D196" s="217">
        <v>0</v>
      </c>
      <c r="E196" s="217">
        <v>0</v>
      </c>
      <c r="F196" s="218">
        <v>3.453</v>
      </c>
    </row>
    <row r="197" spans="1:7" ht="15.75">
      <c r="A197" s="206"/>
      <c r="B197" s="207" t="s">
        <v>80</v>
      </c>
      <c r="C197" s="208">
        <v>3.453</v>
      </c>
      <c r="D197" s="208">
        <v>0</v>
      </c>
      <c r="E197" s="208">
        <v>0</v>
      </c>
      <c r="F197" s="209">
        <v>3.453</v>
      </c>
      <c r="G197" s="205"/>
    </row>
    <row r="198" spans="1:6" ht="15.75">
      <c r="A198" s="197" t="s">
        <v>175</v>
      </c>
      <c r="B198" s="198" t="s">
        <v>140</v>
      </c>
      <c r="C198" s="199">
        <f>SUM(C199:C202)</f>
        <v>16.708</v>
      </c>
      <c r="D198" s="199">
        <f>SUM(D199:D202)</f>
        <v>6.74</v>
      </c>
      <c r="E198" s="199">
        <f>SUM(E199:E202)</f>
        <v>0</v>
      </c>
      <c r="F198" s="200">
        <f>SUM(F199:F202)</f>
        <v>9.968</v>
      </c>
    </row>
    <row r="199" spans="1:6" ht="15.75">
      <c r="A199" s="219"/>
      <c r="B199" s="220" t="s">
        <v>80</v>
      </c>
      <c r="C199" s="221">
        <v>0.068</v>
      </c>
      <c r="D199" s="221">
        <v>0</v>
      </c>
      <c r="E199" s="221">
        <v>0</v>
      </c>
      <c r="F199" s="222">
        <v>0.068</v>
      </c>
    </row>
    <row r="200" spans="1:6" ht="15.75">
      <c r="A200" s="219"/>
      <c r="B200" s="220" t="s">
        <v>107</v>
      </c>
      <c r="C200" s="221">
        <v>4.6</v>
      </c>
      <c r="D200" s="221">
        <v>0.3</v>
      </c>
      <c r="E200" s="221">
        <v>0</v>
      </c>
      <c r="F200" s="222">
        <v>4.3</v>
      </c>
    </row>
    <row r="201" spans="1:6" ht="15.75">
      <c r="A201" s="219"/>
      <c r="B201" s="220" t="s">
        <v>94</v>
      </c>
      <c r="C201" s="221">
        <v>5.800000000000001</v>
      </c>
      <c r="D201" s="221">
        <v>0.2</v>
      </c>
      <c r="E201" s="221">
        <v>0</v>
      </c>
      <c r="F201" s="222">
        <v>5.6</v>
      </c>
    </row>
    <row r="202" spans="1:6" ht="15.75">
      <c r="A202" s="211"/>
      <c r="B202" s="212" t="s">
        <v>36</v>
      </c>
      <c r="C202" s="213">
        <v>6.24</v>
      </c>
      <c r="D202" s="213">
        <v>6.24</v>
      </c>
      <c r="E202" s="213"/>
      <c r="F202" s="214"/>
    </row>
    <row r="203" spans="1:6" ht="31.5">
      <c r="A203" s="219" t="s">
        <v>177</v>
      </c>
      <c r="B203" s="258" t="s">
        <v>176</v>
      </c>
      <c r="C203" s="253">
        <v>1.584</v>
      </c>
      <c r="D203" s="253">
        <v>0.5</v>
      </c>
      <c r="E203" s="253"/>
      <c r="F203" s="254">
        <v>1.084</v>
      </c>
    </row>
    <row r="204" spans="1:6" ht="15.75">
      <c r="A204" s="206"/>
      <c r="B204" s="207" t="s">
        <v>41</v>
      </c>
      <c r="C204" s="208">
        <v>1.584</v>
      </c>
      <c r="D204" s="208">
        <v>0.5</v>
      </c>
      <c r="E204" s="208"/>
      <c r="F204" s="209">
        <v>1.084</v>
      </c>
    </row>
    <row r="205" spans="1:6" ht="15.75">
      <c r="A205" s="197"/>
      <c r="B205" s="210" t="s">
        <v>87</v>
      </c>
      <c r="C205" s="199">
        <f>SUM(C206:C207)</f>
        <v>11.4</v>
      </c>
      <c r="D205" s="199">
        <f>SUM(D206:D207)</f>
        <v>0</v>
      </c>
      <c r="E205" s="199">
        <f>SUM(E206:E207)</f>
        <v>0</v>
      </c>
      <c r="F205" s="200">
        <f>SUM(F206:F207)</f>
        <v>11.4</v>
      </c>
    </row>
    <row r="206" spans="1:6" ht="15.75">
      <c r="A206" s="219"/>
      <c r="B206" s="224" t="s">
        <v>80</v>
      </c>
      <c r="C206" s="221">
        <v>10</v>
      </c>
      <c r="D206" s="221">
        <v>0</v>
      </c>
      <c r="E206" s="221">
        <v>0</v>
      </c>
      <c r="F206" s="222">
        <v>10</v>
      </c>
    </row>
    <row r="207" spans="1:6" ht="15.75">
      <c r="A207" s="211"/>
      <c r="B207" s="212" t="s">
        <v>107</v>
      </c>
      <c r="C207" s="213">
        <v>1.4</v>
      </c>
      <c r="D207" s="213"/>
      <c r="E207" s="213"/>
      <c r="F207" s="214">
        <v>1.4</v>
      </c>
    </row>
    <row r="208" spans="1:6" ht="15.75">
      <c r="A208" s="215" t="s">
        <v>178</v>
      </c>
      <c r="B208" s="216" t="s">
        <v>57</v>
      </c>
      <c r="C208" s="217">
        <f>SUM(C209:C209)</f>
        <v>7.3</v>
      </c>
      <c r="D208" s="217">
        <f>SUM(D209:D209)</f>
        <v>7.3</v>
      </c>
      <c r="E208" s="217">
        <f>SUM(E209:E209)</f>
        <v>0</v>
      </c>
      <c r="F208" s="218">
        <f>SUM(F209:F209)</f>
        <v>0</v>
      </c>
    </row>
    <row r="209" spans="1:6" ht="15.75">
      <c r="A209" s="206"/>
      <c r="B209" s="207" t="s">
        <v>107</v>
      </c>
      <c r="C209" s="208">
        <v>7.3</v>
      </c>
      <c r="D209" s="208">
        <v>7.3</v>
      </c>
      <c r="E209" s="208"/>
      <c r="F209" s="209"/>
    </row>
    <row r="210" spans="1:6" ht="15.75">
      <c r="A210" s="197" t="s">
        <v>179</v>
      </c>
      <c r="B210" s="198" t="s">
        <v>58</v>
      </c>
      <c r="C210" s="199">
        <f>SUM(C211:C216)</f>
        <v>521.702</v>
      </c>
      <c r="D210" s="199">
        <f>SUM(D211:D216)</f>
        <v>201.26</v>
      </c>
      <c r="E210" s="199">
        <f>SUM(E211:E216)</f>
        <v>63.71</v>
      </c>
      <c r="F210" s="200">
        <f>SUM(F211:F216)</f>
        <v>384.15199999999993</v>
      </c>
    </row>
    <row r="211" spans="1:6" ht="15.75">
      <c r="A211" s="219"/>
      <c r="B211" s="220" t="s">
        <v>41</v>
      </c>
      <c r="C211" s="221">
        <v>1.585</v>
      </c>
      <c r="D211" s="221">
        <v>1.2</v>
      </c>
      <c r="E211" s="221">
        <v>0</v>
      </c>
      <c r="F211" s="222">
        <v>0.385</v>
      </c>
    </row>
    <row r="212" spans="1:6" ht="15.75">
      <c r="A212" s="219"/>
      <c r="B212" s="220" t="s">
        <v>68</v>
      </c>
      <c r="C212" s="221">
        <v>16.29</v>
      </c>
      <c r="D212" s="221">
        <v>80</v>
      </c>
      <c r="E212" s="221">
        <v>63.71</v>
      </c>
      <c r="F212" s="222"/>
    </row>
    <row r="213" spans="1:7" ht="15.75">
      <c r="A213" s="219"/>
      <c r="B213" s="220" t="s">
        <v>80</v>
      </c>
      <c r="C213" s="221">
        <v>364.014</v>
      </c>
      <c r="D213" s="221">
        <v>49.79</v>
      </c>
      <c r="E213" s="221">
        <v>0</v>
      </c>
      <c r="F213" s="222">
        <v>314.224</v>
      </c>
      <c r="G213" s="205"/>
    </row>
    <row r="214" spans="1:7" ht="15.75">
      <c r="A214" s="219"/>
      <c r="B214" s="220" t="s">
        <v>107</v>
      </c>
      <c r="C214" s="221">
        <v>42.33</v>
      </c>
      <c r="D214" s="221">
        <v>11.57</v>
      </c>
      <c r="E214" s="221">
        <v>0</v>
      </c>
      <c r="F214" s="222">
        <v>30.76</v>
      </c>
      <c r="G214" s="205"/>
    </row>
    <row r="215" spans="1:7" ht="15.75">
      <c r="A215" s="219"/>
      <c r="B215" s="220" t="s">
        <v>94</v>
      </c>
      <c r="C215" s="221">
        <v>22.554000000000002</v>
      </c>
      <c r="D215" s="221">
        <v>2.45</v>
      </c>
      <c r="E215" s="221">
        <v>0</v>
      </c>
      <c r="F215" s="222">
        <v>20.104000000000003</v>
      </c>
      <c r="G215" s="205"/>
    </row>
    <row r="216" spans="1:6" ht="15.75">
      <c r="A216" s="211"/>
      <c r="B216" s="212" t="s">
        <v>36</v>
      </c>
      <c r="C216" s="213">
        <v>74.929</v>
      </c>
      <c r="D216" s="213">
        <v>56.25</v>
      </c>
      <c r="E216" s="213"/>
      <c r="F216" s="214">
        <v>18.679000000000002</v>
      </c>
    </row>
    <row r="217" spans="1:6" ht="15.75">
      <c r="A217" s="219" t="s">
        <v>180</v>
      </c>
      <c r="B217" s="252" t="s">
        <v>18</v>
      </c>
      <c r="C217" s="253">
        <f>SUM(C218:C221)</f>
        <v>19.483</v>
      </c>
      <c r="D217" s="253">
        <f>SUM(D218:D221)</f>
        <v>0</v>
      </c>
      <c r="E217" s="253">
        <f>SUM(E218:E221)</f>
        <v>0</v>
      </c>
      <c r="F217" s="254">
        <f>SUM(F218:F221)</f>
        <v>19.483</v>
      </c>
    </row>
    <row r="218" spans="1:6" ht="15.75">
      <c r="A218" s="219"/>
      <c r="B218" s="220" t="s">
        <v>68</v>
      </c>
      <c r="C218" s="221">
        <v>12.78</v>
      </c>
      <c r="D218" s="221"/>
      <c r="E218" s="221"/>
      <c r="F218" s="222">
        <v>12.78</v>
      </c>
    </row>
    <row r="219" spans="1:6" ht="15.75">
      <c r="A219" s="219"/>
      <c r="B219" s="220" t="s">
        <v>80</v>
      </c>
      <c r="C219" s="221">
        <v>0.064</v>
      </c>
      <c r="D219" s="221">
        <v>0</v>
      </c>
      <c r="E219" s="221">
        <v>0</v>
      </c>
      <c r="F219" s="222">
        <v>0.064</v>
      </c>
    </row>
    <row r="220" spans="1:6" ht="15.75">
      <c r="A220" s="219"/>
      <c r="B220" s="220" t="s">
        <v>94</v>
      </c>
      <c r="C220" s="221">
        <v>3.7</v>
      </c>
      <c r="D220" s="221">
        <v>0</v>
      </c>
      <c r="E220" s="221">
        <v>0</v>
      </c>
      <c r="F220" s="222">
        <v>3.7</v>
      </c>
    </row>
    <row r="221" spans="1:6" ht="15.75">
      <c r="A221" s="206"/>
      <c r="B221" s="207" t="s">
        <v>36</v>
      </c>
      <c r="C221" s="208">
        <v>2.939</v>
      </c>
      <c r="D221" s="208"/>
      <c r="E221" s="208"/>
      <c r="F221" s="209">
        <v>2.939</v>
      </c>
    </row>
    <row r="222" spans="1:6" ht="15.75">
      <c r="A222" s="197" t="s">
        <v>181</v>
      </c>
      <c r="B222" s="210" t="s">
        <v>60</v>
      </c>
      <c r="C222" s="199">
        <f>SUM(C223:C224)</f>
        <v>0.579</v>
      </c>
      <c r="D222" s="199">
        <f>SUM(D223:D224)</f>
        <v>0.2</v>
      </c>
      <c r="E222" s="199">
        <f>SUM(E223:E224)</f>
        <v>0</v>
      </c>
      <c r="F222" s="200">
        <f>SUM(F223:F224)</f>
        <v>0.379</v>
      </c>
    </row>
    <row r="223" spans="1:6" ht="15.75">
      <c r="A223" s="219"/>
      <c r="B223" s="224" t="s">
        <v>41</v>
      </c>
      <c r="C223" s="221">
        <v>0.309</v>
      </c>
      <c r="D223" s="221">
        <v>0.1</v>
      </c>
      <c r="E223" s="221"/>
      <c r="F223" s="222">
        <v>0.209</v>
      </c>
    </row>
    <row r="224" spans="1:6" ht="15.75">
      <c r="A224" s="211"/>
      <c r="B224" s="212" t="s">
        <v>94</v>
      </c>
      <c r="C224" s="213">
        <v>0.27</v>
      </c>
      <c r="D224" s="213">
        <v>0.1</v>
      </c>
      <c r="E224" s="213">
        <v>0</v>
      </c>
      <c r="F224" s="214">
        <v>0.17</v>
      </c>
    </row>
    <row r="225" spans="1:6" s="175" customFormat="1" ht="15.75">
      <c r="A225" s="215" t="s">
        <v>182</v>
      </c>
      <c r="B225" s="216" t="s">
        <v>112</v>
      </c>
      <c r="C225" s="217">
        <v>0.6</v>
      </c>
      <c r="D225" s="217"/>
      <c r="E225" s="217"/>
      <c r="F225" s="218">
        <v>0.6</v>
      </c>
    </row>
    <row r="226" spans="1:6" ht="15.75">
      <c r="A226" s="206"/>
      <c r="B226" s="207" t="s">
        <v>107</v>
      </c>
      <c r="C226" s="208">
        <v>0.6</v>
      </c>
      <c r="D226" s="208"/>
      <c r="E226" s="208"/>
      <c r="F226" s="209">
        <v>0.6</v>
      </c>
    </row>
    <row r="227" spans="1:6" ht="15.75">
      <c r="A227" s="197" t="s">
        <v>183</v>
      </c>
      <c r="B227" s="210" t="s">
        <v>142</v>
      </c>
      <c r="C227" s="199">
        <v>13.199</v>
      </c>
      <c r="D227" s="199">
        <v>1.119</v>
      </c>
      <c r="E227" s="199"/>
      <c r="F227" s="200">
        <v>12.08</v>
      </c>
    </row>
    <row r="228" spans="1:6" ht="15.75">
      <c r="A228" s="211"/>
      <c r="B228" s="212" t="s">
        <v>36</v>
      </c>
      <c r="C228" s="213">
        <v>13.199</v>
      </c>
      <c r="D228" s="213">
        <v>1.119</v>
      </c>
      <c r="E228" s="213"/>
      <c r="F228" s="214">
        <v>12.08</v>
      </c>
    </row>
    <row r="229" spans="1:6" ht="15.75">
      <c r="A229" s="215" t="s">
        <v>184</v>
      </c>
      <c r="B229" s="216" t="s">
        <v>78</v>
      </c>
      <c r="C229" s="217">
        <f>SUM(C230:C233)</f>
        <v>9.299999999999999</v>
      </c>
      <c r="D229" s="217">
        <f>SUM(D230:D233)</f>
        <v>7.7</v>
      </c>
      <c r="E229" s="217">
        <f>SUM(E230:E233)</f>
        <v>0</v>
      </c>
      <c r="F229" s="218">
        <f>SUM(F230:F233)</f>
        <v>1.6</v>
      </c>
    </row>
    <row r="230" spans="1:6" ht="15.75">
      <c r="A230" s="219"/>
      <c r="B230" s="224" t="s">
        <v>41</v>
      </c>
      <c r="C230" s="221">
        <v>1.6</v>
      </c>
      <c r="D230" s="221"/>
      <c r="E230" s="221"/>
      <c r="F230" s="222">
        <v>1.6</v>
      </c>
    </row>
    <row r="231" spans="1:6" ht="15.75">
      <c r="A231" s="219"/>
      <c r="B231" s="220" t="s">
        <v>127</v>
      </c>
      <c r="C231" s="221">
        <v>3</v>
      </c>
      <c r="D231" s="221">
        <v>3</v>
      </c>
      <c r="E231" s="221"/>
      <c r="F231" s="222"/>
    </row>
    <row r="232" spans="1:7" ht="15.75">
      <c r="A232" s="219"/>
      <c r="B232" s="224" t="s">
        <v>80</v>
      </c>
      <c r="C232" s="221">
        <v>4</v>
      </c>
      <c r="D232" s="221">
        <v>4</v>
      </c>
      <c r="E232" s="221">
        <v>0</v>
      </c>
      <c r="F232" s="222">
        <v>0</v>
      </c>
      <c r="G232" s="205"/>
    </row>
    <row r="233" spans="1:7" ht="15.75">
      <c r="A233" s="206"/>
      <c r="B233" s="207" t="s">
        <v>107</v>
      </c>
      <c r="C233" s="208">
        <v>0.7</v>
      </c>
      <c r="D233" s="208">
        <v>0.7</v>
      </c>
      <c r="E233" s="208">
        <v>0</v>
      </c>
      <c r="F233" s="209">
        <v>0</v>
      </c>
      <c r="G233" s="205"/>
    </row>
    <row r="234" spans="1:6" ht="15.75">
      <c r="A234" s="197" t="s">
        <v>185</v>
      </c>
      <c r="B234" s="210" t="s">
        <v>88</v>
      </c>
      <c r="C234" s="199">
        <v>0.04</v>
      </c>
      <c r="D234" s="199">
        <v>0.04</v>
      </c>
      <c r="E234" s="199"/>
      <c r="F234" s="200"/>
    </row>
    <row r="235" spans="1:6" ht="15.75">
      <c r="A235" s="211"/>
      <c r="B235" s="212" t="s">
        <v>107</v>
      </c>
      <c r="C235" s="213">
        <v>0.04</v>
      </c>
      <c r="D235" s="213">
        <v>0.04</v>
      </c>
      <c r="E235" s="213"/>
      <c r="F235" s="214"/>
    </row>
    <row r="236" spans="1:6" ht="15.75">
      <c r="A236" s="215" t="s">
        <v>186</v>
      </c>
      <c r="B236" s="216" t="s">
        <v>61</v>
      </c>
      <c r="C236" s="217">
        <f>SUM(C237:C239)</f>
        <v>24.395</v>
      </c>
      <c r="D236" s="217">
        <f>SUM(D237:D239)</f>
        <v>0.1</v>
      </c>
      <c r="E236" s="217">
        <f>SUM(E237:E239)</f>
        <v>0</v>
      </c>
      <c r="F236" s="218">
        <f>SUM(F237:F239)</f>
        <v>24.295</v>
      </c>
    </row>
    <row r="237" spans="1:6" ht="15.75">
      <c r="A237" s="219"/>
      <c r="B237" s="224" t="s">
        <v>41</v>
      </c>
      <c r="C237" s="221">
        <v>0.425</v>
      </c>
      <c r="D237" s="221">
        <v>0.1</v>
      </c>
      <c r="E237" s="221"/>
      <c r="F237" s="222">
        <v>0.325</v>
      </c>
    </row>
    <row r="238" spans="1:6" ht="15.75">
      <c r="A238" s="219"/>
      <c r="B238" s="224" t="s">
        <v>107</v>
      </c>
      <c r="C238" s="221">
        <v>2.9</v>
      </c>
      <c r="D238" s="221">
        <v>0</v>
      </c>
      <c r="E238" s="221">
        <v>0</v>
      </c>
      <c r="F238" s="222">
        <v>2.9</v>
      </c>
    </row>
    <row r="239" spans="1:6" ht="15.75">
      <c r="A239" s="206"/>
      <c r="B239" s="207" t="s">
        <v>94</v>
      </c>
      <c r="C239" s="208">
        <v>21.07</v>
      </c>
      <c r="D239" s="208">
        <v>0</v>
      </c>
      <c r="E239" s="208">
        <v>0</v>
      </c>
      <c r="F239" s="209">
        <v>21.07</v>
      </c>
    </row>
    <row r="240" spans="1:6" ht="15.75">
      <c r="A240" s="197" t="s">
        <v>187</v>
      </c>
      <c r="B240" s="210" t="s">
        <v>99</v>
      </c>
      <c r="C240" s="199">
        <f>SUM(C241:C242)</f>
        <v>137.07</v>
      </c>
      <c r="D240" s="199">
        <f>SUM(D241:D242)</f>
        <v>0</v>
      </c>
      <c r="E240" s="199">
        <f>SUM(E241:E242)</f>
        <v>0</v>
      </c>
      <c r="F240" s="200">
        <f>SUM(F241:F242)</f>
        <v>137.07</v>
      </c>
    </row>
    <row r="241" spans="1:6" ht="15.75">
      <c r="A241" s="219"/>
      <c r="B241" s="224" t="s">
        <v>107</v>
      </c>
      <c r="C241" s="221">
        <v>2.75</v>
      </c>
      <c r="D241" s="221"/>
      <c r="E241" s="221"/>
      <c r="F241" s="222">
        <v>2.75</v>
      </c>
    </row>
    <row r="242" spans="1:6" ht="15.75">
      <c r="A242" s="211"/>
      <c r="B242" s="212" t="s">
        <v>94</v>
      </c>
      <c r="C242" s="213">
        <v>134.32</v>
      </c>
      <c r="D242" s="213">
        <v>0</v>
      </c>
      <c r="E242" s="213">
        <v>0</v>
      </c>
      <c r="F242" s="214">
        <v>134.32</v>
      </c>
    </row>
    <row r="243" spans="1:6" ht="15.75">
      <c r="A243" s="215" t="s">
        <v>188</v>
      </c>
      <c r="B243" s="216" t="s">
        <v>89</v>
      </c>
      <c r="C243" s="217">
        <f>SUM(C244:C244)</f>
        <v>1.1</v>
      </c>
      <c r="D243" s="217">
        <f>SUM(D244:D244)</f>
        <v>0</v>
      </c>
      <c r="E243" s="217">
        <f>SUM(E244:E244)</f>
        <v>0</v>
      </c>
      <c r="F243" s="218">
        <f>SUM(F244:F244)</f>
        <v>1.1</v>
      </c>
    </row>
    <row r="244" spans="1:6" ht="15.75">
      <c r="A244" s="206"/>
      <c r="B244" s="207" t="s">
        <v>94</v>
      </c>
      <c r="C244" s="208">
        <v>1.1</v>
      </c>
      <c r="D244" s="208">
        <v>0</v>
      </c>
      <c r="E244" s="208">
        <v>0</v>
      </c>
      <c r="F244" s="209">
        <v>1.1</v>
      </c>
    </row>
    <row r="245" spans="1:6" ht="15.75">
      <c r="A245" s="197" t="s">
        <v>189</v>
      </c>
      <c r="B245" s="210" t="s">
        <v>90</v>
      </c>
      <c r="C245" s="199">
        <f>SUM(C246:C248)</f>
        <v>0.5</v>
      </c>
      <c r="D245" s="199">
        <f>SUM(D246:D248)</f>
        <v>7.22</v>
      </c>
      <c r="E245" s="199">
        <f>SUM(E246:E248)</f>
        <v>7</v>
      </c>
      <c r="F245" s="200">
        <f>SUM(F246:F248)</f>
        <v>0.28</v>
      </c>
    </row>
    <row r="246" spans="1:6" ht="15.75">
      <c r="A246" s="219"/>
      <c r="B246" s="224" t="s">
        <v>80</v>
      </c>
      <c r="C246" s="221">
        <v>0.28</v>
      </c>
      <c r="D246" s="221">
        <v>0</v>
      </c>
      <c r="E246" s="221">
        <v>0</v>
      </c>
      <c r="F246" s="222">
        <v>0.28</v>
      </c>
    </row>
    <row r="247" spans="1:6" ht="15.75">
      <c r="A247" s="219"/>
      <c r="B247" s="224" t="s">
        <v>94</v>
      </c>
      <c r="C247" s="221">
        <v>0.22</v>
      </c>
      <c r="D247" s="221">
        <v>0.22</v>
      </c>
      <c r="E247" s="221">
        <v>0</v>
      </c>
      <c r="F247" s="222">
        <v>0</v>
      </c>
    </row>
    <row r="248" spans="1:6" ht="15.75">
      <c r="A248" s="211"/>
      <c r="B248" s="212" t="s">
        <v>36</v>
      </c>
      <c r="C248" s="213"/>
      <c r="D248" s="213">
        <v>7</v>
      </c>
      <c r="E248" s="213">
        <v>7</v>
      </c>
      <c r="F248" s="214"/>
    </row>
    <row r="249" spans="1:6" ht="15.75">
      <c r="A249" s="219" t="s">
        <v>190</v>
      </c>
      <c r="B249" s="252" t="s">
        <v>26</v>
      </c>
      <c r="C249" s="253">
        <f>SUM(C250:C251)</f>
        <v>2.22</v>
      </c>
      <c r="D249" s="253">
        <f>SUM(D250:D251)</f>
        <v>0</v>
      </c>
      <c r="E249" s="253">
        <f>SUM(E250:E251)</f>
        <v>0</v>
      </c>
      <c r="F249" s="254">
        <f>SUM(F250:F251)</f>
        <v>2.22</v>
      </c>
    </row>
    <row r="250" spans="1:6" ht="15.75">
      <c r="A250" s="219"/>
      <c r="B250" s="220" t="s">
        <v>80</v>
      </c>
      <c r="C250" s="221">
        <v>0.6</v>
      </c>
      <c r="D250" s="221">
        <v>0</v>
      </c>
      <c r="E250" s="221">
        <v>0</v>
      </c>
      <c r="F250" s="222">
        <v>0.6</v>
      </c>
    </row>
    <row r="251" spans="1:6" ht="15.75">
      <c r="A251" s="206"/>
      <c r="B251" s="207" t="s">
        <v>36</v>
      </c>
      <c r="C251" s="208">
        <v>1.62</v>
      </c>
      <c r="D251" s="208"/>
      <c r="E251" s="208"/>
      <c r="F251" s="209">
        <v>1.62</v>
      </c>
    </row>
    <row r="252" spans="1:6" ht="15.75">
      <c r="A252" s="197" t="s">
        <v>191</v>
      </c>
      <c r="B252" s="198" t="s">
        <v>27</v>
      </c>
      <c r="C252" s="199">
        <f>SUM(C253:C256)</f>
        <v>38.120999999999995</v>
      </c>
      <c r="D252" s="199">
        <f>SUM(D253:D256)</f>
        <v>20.14</v>
      </c>
      <c r="E252" s="199">
        <f>SUM(E253:E256)</f>
        <v>18</v>
      </c>
      <c r="F252" s="200">
        <f>SUM(F253:F256)</f>
        <v>35.981</v>
      </c>
    </row>
    <row r="253" spans="1:6" ht="15.75">
      <c r="A253" s="219"/>
      <c r="B253" s="220" t="s">
        <v>80</v>
      </c>
      <c r="C253" s="221">
        <v>24.491</v>
      </c>
      <c r="D253" s="221">
        <v>0</v>
      </c>
      <c r="E253" s="221">
        <v>0</v>
      </c>
      <c r="F253" s="222">
        <v>24.491</v>
      </c>
    </row>
    <row r="254" spans="1:6" ht="15.75">
      <c r="A254" s="219"/>
      <c r="B254" s="220" t="s">
        <v>107</v>
      </c>
      <c r="C254" s="221">
        <v>1.9</v>
      </c>
      <c r="D254" s="221">
        <v>0.9</v>
      </c>
      <c r="E254" s="221">
        <v>0</v>
      </c>
      <c r="F254" s="222">
        <v>1</v>
      </c>
    </row>
    <row r="255" spans="1:7" ht="15.75">
      <c r="A255" s="219"/>
      <c r="B255" s="220" t="s">
        <v>94</v>
      </c>
      <c r="C255" s="221">
        <v>11.73</v>
      </c>
      <c r="D255" s="221">
        <v>1.24</v>
      </c>
      <c r="E255" s="221">
        <v>0</v>
      </c>
      <c r="F255" s="222">
        <v>10.49</v>
      </c>
      <c r="G255" s="205"/>
    </row>
    <row r="256" spans="1:6" ht="15" customHeight="1">
      <c r="A256" s="211"/>
      <c r="B256" s="212" t="s">
        <v>36</v>
      </c>
      <c r="C256" s="213">
        <v>0</v>
      </c>
      <c r="D256" s="213">
        <v>18</v>
      </c>
      <c r="E256" s="213">
        <v>18</v>
      </c>
      <c r="F256" s="214"/>
    </row>
    <row r="257" spans="1:6" ht="15" customHeight="1">
      <c r="A257" s="215" t="s">
        <v>192</v>
      </c>
      <c r="B257" s="228" t="s">
        <v>11</v>
      </c>
      <c r="C257" s="217">
        <f>SUM(C258:C260)</f>
        <v>15.331999999999999</v>
      </c>
      <c r="D257" s="217">
        <f>SUM(D258:D260)</f>
        <v>3.45</v>
      </c>
      <c r="E257" s="217">
        <f>SUM(E258:E260)</f>
        <v>0</v>
      </c>
      <c r="F257" s="218">
        <f>SUM(F258:F260)</f>
        <v>11.882</v>
      </c>
    </row>
    <row r="258" spans="1:6" ht="15" customHeight="1">
      <c r="A258" s="219"/>
      <c r="B258" s="220" t="s">
        <v>80</v>
      </c>
      <c r="C258" s="221">
        <v>3.35</v>
      </c>
      <c r="D258" s="221">
        <v>3.35</v>
      </c>
      <c r="E258" s="221">
        <v>0</v>
      </c>
      <c r="F258" s="222">
        <v>0</v>
      </c>
    </row>
    <row r="259" spans="1:6" ht="15" customHeight="1">
      <c r="A259" s="219"/>
      <c r="B259" s="220" t="s">
        <v>107</v>
      </c>
      <c r="C259" s="221">
        <v>11.802</v>
      </c>
      <c r="D259" s="221">
        <v>0</v>
      </c>
      <c r="E259" s="221">
        <v>0</v>
      </c>
      <c r="F259" s="222">
        <v>11.802</v>
      </c>
    </row>
    <row r="260" spans="1:6" ht="15" customHeight="1">
      <c r="A260" s="211"/>
      <c r="B260" s="227" t="s">
        <v>94</v>
      </c>
      <c r="C260" s="213">
        <v>0.18</v>
      </c>
      <c r="D260" s="213">
        <v>0.1</v>
      </c>
      <c r="E260" s="213">
        <v>0</v>
      </c>
      <c r="F260" s="214">
        <v>0.08</v>
      </c>
    </row>
    <row r="261" spans="1:6" ht="15.75">
      <c r="A261" s="197" t="s">
        <v>193</v>
      </c>
      <c r="B261" s="198" t="s">
        <v>12</v>
      </c>
      <c r="C261" s="199">
        <f>SUM(C262:C267)</f>
        <v>289.167</v>
      </c>
      <c r="D261" s="199">
        <f>SUM(D262:D267)</f>
        <v>207.58599999999998</v>
      </c>
      <c r="E261" s="199">
        <f>SUM(E262:E267)</f>
        <v>142.1</v>
      </c>
      <c r="F261" s="200">
        <f>SUM(F262:F267)</f>
        <v>223.68099999999998</v>
      </c>
    </row>
    <row r="262" spans="1:6" ht="15.75">
      <c r="A262" s="219"/>
      <c r="B262" s="220" t="s">
        <v>41</v>
      </c>
      <c r="C262" s="221">
        <v>13.815999999999999</v>
      </c>
      <c r="D262" s="221">
        <v>9.616</v>
      </c>
      <c r="E262" s="221">
        <v>0</v>
      </c>
      <c r="F262" s="222">
        <v>4.2</v>
      </c>
    </row>
    <row r="263" spans="1:6" ht="15.75">
      <c r="A263" s="219"/>
      <c r="B263" s="220" t="s">
        <v>68</v>
      </c>
      <c r="C263" s="221">
        <v>10.45</v>
      </c>
      <c r="D263" s="221">
        <v>10</v>
      </c>
      <c r="E263" s="221"/>
      <c r="F263" s="222">
        <v>0.4499999999999993</v>
      </c>
    </row>
    <row r="264" spans="1:7" ht="15.75">
      <c r="A264" s="219"/>
      <c r="B264" s="220" t="s">
        <v>80</v>
      </c>
      <c r="C264" s="221">
        <v>34.559</v>
      </c>
      <c r="D264" s="221">
        <v>15.62</v>
      </c>
      <c r="E264" s="221">
        <v>0</v>
      </c>
      <c r="F264" s="222">
        <v>18.939</v>
      </c>
      <c r="G264" s="205"/>
    </row>
    <row r="265" spans="1:7" ht="15.75">
      <c r="A265" s="219"/>
      <c r="B265" s="220" t="s">
        <v>107</v>
      </c>
      <c r="C265" s="221">
        <v>208.512</v>
      </c>
      <c r="D265" s="221">
        <v>14.65</v>
      </c>
      <c r="E265" s="221">
        <v>0</v>
      </c>
      <c r="F265" s="222">
        <v>193.862</v>
      </c>
      <c r="G265" s="205"/>
    </row>
    <row r="266" spans="1:7" ht="15.75">
      <c r="A266" s="219"/>
      <c r="B266" s="220" t="s">
        <v>94</v>
      </c>
      <c r="C266" s="221">
        <v>6.83</v>
      </c>
      <c r="D266" s="221">
        <v>0.6</v>
      </c>
      <c r="E266" s="221">
        <v>0</v>
      </c>
      <c r="F266" s="222">
        <v>6.23</v>
      </c>
      <c r="G266" s="205"/>
    </row>
    <row r="267" spans="1:6" ht="15.75">
      <c r="A267" s="211"/>
      <c r="B267" s="212" t="s">
        <v>36</v>
      </c>
      <c r="C267" s="213">
        <v>15</v>
      </c>
      <c r="D267" s="213">
        <v>157.1</v>
      </c>
      <c r="E267" s="213">
        <v>142.1</v>
      </c>
      <c r="F267" s="214"/>
    </row>
    <row r="268" spans="1:6" ht="15.75">
      <c r="A268" s="215" t="s">
        <v>194</v>
      </c>
      <c r="B268" s="216" t="s">
        <v>63</v>
      </c>
      <c r="C268" s="217">
        <v>1.513</v>
      </c>
      <c r="D268" s="217">
        <v>0.5</v>
      </c>
      <c r="E268" s="217"/>
      <c r="F268" s="218">
        <v>1.013</v>
      </c>
    </row>
    <row r="269" spans="1:6" ht="15.75">
      <c r="A269" s="206"/>
      <c r="B269" s="207" t="s">
        <v>41</v>
      </c>
      <c r="C269" s="208">
        <v>1.513</v>
      </c>
      <c r="D269" s="208">
        <v>0.5</v>
      </c>
      <c r="E269" s="208"/>
      <c r="F269" s="209">
        <v>1.013</v>
      </c>
    </row>
    <row r="270" spans="1:6" ht="15.75">
      <c r="A270" s="197" t="s">
        <v>195</v>
      </c>
      <c r="B270" s="210" t="s">
        <v>64</v>
      </c>
      <c r="C270" s="199">
        <v>0.408</v>
      </c>
      <c r="D270" s="199">
        <v>0.2</v>
      </c>
      <c r="E270" s="199"/>
      <c r="F270" s="200">
        <v>0.208</v>
      </c>
    </row>
    <row r="271" spans="1:6" ht="15.75">
      <c r="A271" s="211"/>
      <c r="B271" s="212" t="s">
        <v>41</v>
      </c>
      <c r="C271" s="213">
        <v>0.408</v>
      </c>
      <c r="D271" s="213">
        <v>0.2</v>
      </c>
      <c r="E271" s="213"/>
      <c r="F271" s="214">
        <v>0.208</v>
      </c>
    </row>
    <row r="272" spans="1:6" ht="15.75">
      <c r="A272" s="215" t="s">
        <v>196</v>
      </c>
      <c r="B272" s="216" t="s">
        <v>65</v>
      </c>
      <c r="C272" s="217">
        <v>0.869</v>
      </c>
      <c r="D272" s="217">
        <v>0.869</v>
      </c>
      <c r="E272" s="217"/>
      <c r="F272" s="218"/>
    </row>
    <row r="273" spans="1:6" ht="15.75">
      <c r="A273" s="206"/>
      <c r="B273" s="207" t="s">
        <v>41</v>
      </c>
      <c r="C273" s="208">
        <v>0.869</v>
      </c>
      <c r="D273" s="208">
        <v>0.869</v>
      </c>
      <c r="E273" s="208"/>
      <c r="F273" s="209"/>
    </row>
    <row r="274" spans="1:6" ht="15.75">
      <c r="A274" s="197" t="s">
        <v>197</v>
      </c>
      <c r="B274" s="210" t="s">
        <v>144</v>
      </c>
      <c r="C274" s="199">
        <v>0.4</v>
      </c>
      <c r="D274" s="199"/>
      <c r="E274" s="199"/>
      <c r="F274" s="200">
        <v>0.4</v>
      </c>
    </row>
    <row r="275" spans="1:6" ht="15.75">
      <c r="A275" s="211"/>
      <c r="B275" s="212" t="s">
        <v>107</v>
      </c>
      <c r="C275" s="213">
        <v>0.4</v>
      </c>
      <c r="D275" s="213"/>
      <c r="E275" s="213"/>
      <c r="F275" s="214">
        <v>0.4</v>
      </c>
    </row>
    <row r="276" spans="1:6" ht="15.75">
      <c r="A276" s="215" t="s">
        <v>198</v>
      </c>
      <c r="B276" s="216" t="s">
        <v>91</v>
      </c>
      <c r="C276" s="217">
        <f>SUM(C277:C278)</f>
        <v>60.165</v>
      </c>
      <c r="D276" s="217">
        <f>SUM(D277:D278)</f>
        <v>0.5</v>
      </c>
      <c r="E276" s="217">
        <f>SUM(E277:E278)</f>
        <v>0</v>
      </c>
      <c r="F276" s="218">
        <f>SUM(F277:F278)</f>
        <v>59.665</v>
      </c>
    </row>
    <row r="277" spans="1:6" ht="15.75">
      <c r="A277" s="219"/>
      <c r="B277" s="224" t="s">
        <v>107</v>
      </c>
      <c r="C277" s="221">
        <v>53.265</v>
      </c>
      <c r="D277" s="221">
        <v>0</v>
      </c>
      <c r="E277" s="221">
        <v>0</v>
      </c>
      <c r="F277" s="222">
        <v>53.265</v>
      </c>
    </row>
    <row r="278" spans="1:6" ht="15.75">
      <c r="A278" s="206"/>
      <c r="B278" s="207" t="s">
        <v>94</v>
      </c>
      <c r="C278" s="208">
        <v>6.9</v>
      </c>
      <c r="D278" s="208">
        <v>0.5</v>
      </c>
      <c r="E278" s="208">
        <v>0</v>
      </c>
      <c r="F278" s="209">
        <v>6.4</v>
      </c>
    </row>
    <row r="279" spans="1:6" ht="15.75">
      <c r="A279" s="197" t="s">
        <v>199</v>
      </c>
      <c r="B279" s="210" t="s">
        <v>92</v>
      </c>
      <c r="C279" s="199">
        <f>SUM(C280:C282)</f>
        <v>48.848</v>
      </c>
      <c r="D279" s="199">
        <f>SUM(D280:D282)</f>
        <v>119.33000000000001</v>
      </c>
      <c r="E279" s="199">
        <f>SUM(E280:E282)</f>
        <v>76.05</v>
      </c>
      <c r="F279" s="200">
        <f>SUM(F280:F282)</f>
        <v>5.568</v>
      </c>
    </row>
    <row r="280" spans="1:6" ht="15.75">
      <c r="A280" s="219"/>
      <c r="B280" s="224" t="s">
        <v>41</v>
      </c>
      <c r="C280" s="221">
        <v>1.998</v>
      </c>
      <c r="D280" s="221">
        <v>2</v>
      </c>
      <c r="E280" s="221">
        <v>2</v>
      </c>
      <c r="F280" s="222">
        <v>1.998</v>
      </c>
    </row>
    <row r="281" spans="1:6" ht="15.75">
      <c r="A281" s="219"/>
      <c r="B281" s="224" t="s">
        <v>80</v>
      </c>
      <c r="C281" s="221">
        <v>17.46</v>
      </c>
      <c r="D281" s="221">
        <v>91.51</v>
      </c>
      <c r="E281" s="221">
        <v>74.05</v>
      </c>
      <c r="F281" s="222">
        <v>0</v>
      </c>
    </row>
    <row r="282" spans="1:6" ht="15.75">
      <c r="A282" s="211"/>
      <c r="B282" s="212" t="s">
        <v>107</v>
      </c>
      <c r="C282" s="213">
        <v>29.39</v>
      </c>
      <c r="D282" s="213">
        <v>25.82</v>
      </c>
      <c r="E282" s="213">
        <v>0</v>
      </c>
      <c r="F282" s="214">
        <v>3.57</v>
      </c>
    </row>
    <row r="283" spans="1:6" ht="15.75">
      <c r="A283" s="215" t="s">
        <v>200</v>
      </c>
      <c r="B283" s="228" t="s">
        <v>62</v>
      </c>
      <c r="C283" s="217">
        <f>SUM(C284:C286)</f>
        <v>95.10199999999999</v>
      </c>
      <c r="D283" s="217">
        <f>SUM(D284:D286)</f>
        <v>173.7</v>
      </c>
      <c r="E283" s="217">
        <f>SUM(E284:E286)</f>
        <v>79.25800000000001</v>
      </c>
      <c r="F283" s="218">
        <f>SUM(F284:F286)</f>
        <v>0.66</v>
      </c>
    </row>
    <row r="284" spans="1:6" ht="15.75">
      <c r="A284" s="206"/>
      <c r="B284" s="224" t="s">
        <v>80</v>
      </c>
      <c r="C284" s="208">
        <v>74.282</v>
      </c>
      <c r="D284" s="208">
        <v>88.7</v>
      </c>
      <c r="E284" s="208">
        <v>14.418000000000006</v>
      </c>
      <c r="F284" s="209">
        <v>0</v>
      </c>
    </row>
    <row r="285" spans="1:6" ht="15.75">
      <c r="A285" s="206"/>
      <c r="B285" s="225" t="s">
        <v>107</v>
      </c>
      <c r="C285" s="208">
        <v>0.66</v>
      </c>
      <c r="D285" s="208"/>
      <c r="E285" s="208"/>
      <c r="F285" s="209">
        <v>0.66</v>
      </c>
    </row>
    <row r="286" spans="1:6" ht="15.75">
      <c r="A286" s="206"/>
      <c r="B286" s="207" t="s">
        <v>36</v>
      </c>
      <c r="C286" s="208">
        <v>20.16</v>
      </c>
      <c r="D286" s="208">
        <v>85</v>
      </c>
      <c r="E286" s="208">
        <v>64.84</v>
      </c>
      <c r="F286" s="209"/>
    </row>
    <row r="287" spans="1:6" ht="15.75">
      <c r="A287" s="259"/>
      <c r="B287" s="260" t="s">
        <v>70</v>
      </c>
      <c r="C287" s="261">
        <f>C288+C290+C292+C294+C296+C298+C301+C305+C309+C311+C316</f>
        <v>157.386</v>
      </c>
      <c r="D287" s="261">
        <f>D288+D290+D292+D294+D296+D298+D301+D305+D309+D311+D316</f>
        <v>12.059999999999999</v>
      </c>
      <c r="E287" s="261">
        <f>E288+E290+E292+E294+E296+E298+E301+E305+E309+E311+E316</f>
        <v>0</v>
      </c>
      <c r="F287" s="262">
        <f>F288+F290+F292+F294+F296+F298+F301+F305+F309+F311+F316</f>
        <v>145.32600000000002</v>
      </c>
    </row>
    <row r="288" spans="1:6" ht="15.75">
      <c r="A288" s="263" t="s">
        <v>147</v>
      </c>
      <c r="B288" s="264" t="s">
        <v>141</v>
      </c>
      <c r="C288" s="217">
        <v>31.4</v>
      </c>
      <c r="D288" s="217">
        <v>0</v>
      </c>
      <c r="E288" s="217">
        <v>0</v>
      </c>
      <c r="F288" s="218">
        <v>31.4</v>
      </c>
    </row>
    <row r="289" spans="1:6" ht="15.75">
      <c r="A289" s="265"/>
      <c r="B289" s="266" t="s">
        <v>94</v>
      </c>
      <c r="C289" s="267">
        <v>31.4</v>
      </c>
      <c r="D289" s="267">
        <v>0</v>
      </c>
      <c r="E289" s="267">
        <v>0</v>
      </c>
      <c r="F289" s="268">
        <v>31.4</v>
      </c>
    </row>
    <row r="290" spans="1:6" ht="15.75">
      <c r="A290" s="197" t="s">
        <v>148</v>
      </c>
      <c r="B290" s="210" t="s">
        <v>100</v>
      </c>
      <c r="C290" s="199">
        <v>2.835</v>
      </c>
      <c r="D290" s="199"/>
      <c r="E290" s="199"/>
      <c r="F290" s="200">
        <v>2.835</v>
      </c>
    </row>
    <row r="291" spans="1:6" ht="15.75">
      <c r="A291" s="269"/>
      <c r="B291" s="270" t="s">
        <v>41</v>
      </c>
      <c r="C291" s="271">
        <v>2.835</v>
      </c>
      <c r="D291" s="271"/>
      <c r="E291" s="271"/>
      <c r="F291" s="272">
        <v>2.835</v>
      </c>
    </row>
    <row r="292" spans="1:6" ht="15.75">
      <c r="A292" s="215" t="s">
        <v>149</v>
      </c>
      <c r="B292" s="216" t="s">
        <v>101</v>
      </c>
      <c r="C292" s="217">
        <v>2.46</v>
      </c>
      <c r="D292" s="217">
        <v>0</v>
      </c>
      <c r="E292" s="217">
        <v>0</v>
      </c>
      <c r="F292" s="218">
        <v>2.46</v>
      </c>
    </row>
    <row r="293" spans="1:6" ht="15.75">
      <c r="A293" s="233"/>
      <c r="B293" s="273" t="s">
        <v>94</v>
      </c>
      <c r="C293" s="267">
        <v>2.46</v>
      </c>
      <c r="D293" s="267">
        <v>0</v>
      </c>
      <c r="E293" s="267">
        <v>0</v>
      </c>
      <c r="F293" s="268">
        <v>2.46</v>
      </c>
    </row>
    <row r="294" spans="1:6" ht="15.75">
      <c r="A294" s="197" t="s">
        <v>150</v>
      </c>
      <c r="B294" s="210" t="s">
        <v>102</v>
      </c>
      <c r="C294" s="199">
        <f>SUM(C295:C295)</f>
        <v>4.154</v>
      </c>
      <c r="D294" s="199">
        <f>SUM(D295:D295)</f>
        <v>0</v>
      </c>
      <c r="E294" s="199">
        <f>SUM(E295:E295)</f>
        <v>0</v>
      </c>
      <c r="F294" s="200">
        <f>SUM(F295:F295)</f>
        <v>4.154</v>
      </c>
    </row>
    <row r="295" spans="1:6" ht="15.75">
      <c r="A295" s="211"/>
      <c r="B295" s="212" t="s">
        <v>107</v>
      </c>
      <c r="C295" s="213">
        <v>4.154</v>
      </c>
      <c r="D295" s="213">
        <v>0</v>
      </c>
      <c r="E295" s="213">
        <v>0</v>
      </c>
      <c r="F295" s="214">
        <v>4.154</v>
      </c>
    </row>
    <row r="296" spans="1:6" ht="15.75">
      <c r="A296" s="215" t="s">
        <v>151</v>
      </c>
      <c r="B296" s="216" t="s">
        <v>146</v>
      </c>
      <c r="C296" s="217">
        <v>1.148</v>
      </c>
      <c r="D296" s="217">
        <v>0</v>
      </c>
      <c r="E296" s="217">
        <v>0</v>
      </c>
      <c r="F296" s="218">
        <v>1.148</v>
      </c>
    </row>
    <row r="297" spans="1:6" ht="15.75">
      <c r="A297" s="206"/>
      <c r="B297" s="207" t="s">
        <v>107</v>
      </c>
      <c r="C297" s="208">
        <v>1.148</v>
      </c>
      <c r="D297" s="208">
        <v>0</v>
      </c>
      <c r="E297" s="208">
        <v>0</v>
      </c>
      <c r="F297" s="209">
        <v>1.148</v>
      </c>
    </row>
    <row r="298" spans="1:6" ht="15.75">
      <c r="A298" s="197" t="s">
        <v>152</v>
      </c>
      <c r="B298" s="210" t="s">
        <v>103</v>
      </c>
      <c r="C298" s="199">
        <f>SUM(C299:C300)</f>
        <v>1.889</v>
      </c>
      <c r="D298" s="199">
        <f>SUM(D299:D300)</f>
        <v>0.7999999999999999</v>
      </c>
      <c r="E298" s="199">
        <f>SUM(E299:E300)</f>
        <v>0</v>
      </c>
      <c r="F298" s="200">
        <f>SUM(F299:F300)</f>
        <v>1.089</v>
      </c>
    </row>
    <row r="299" spans="1:6" ht="15.75">
      <c r="A299" s="219"/>
      <c r="B299" s="224" t="s">
        <v>41</v>
      </c>
      <c r="C299" s="221">
        <v>0.189</v>
      </c>
      <c r="D299" s="221">
        <v>0.1</v>
      </c>
      <c r="E299" s="221"/>
      <c r="F299" s="222">
        <v>0.089</v>
      </c>
    </row>
    <row r="300" spans="1:6" ht="15.75">
      <c r="A300" s="211"/>
      <c r="B300" s="212" t="s">
        <v>107</v>
      </c>
      <c r="C300" s="213">
        <v>1.7</v>
      </c>
      <c r="D300" s="213">
        <v>0.7</v>
      </c>
      <c r="E300" s="213"/>
      <c r="F300" s="214">
        <v>1</v>
      </c>
    </row>
    <row r="301" spans="1:6" ht="15.75">
      <c r="A301" s="215" t="s">
        <v>153</v>
      </c>
      <c r="B301" s="216" t="s">
        <v>93</v>
      </c>
      <c r="C301" s="217">
        <f>SUM(C302:C304)</f>
        <v>6.618</v>
      </c>
      <c r="D301" s="217">
        <f>SUM(D302:D304)</f>
        <v>3.76</v>
      </c>
      <c r="E301" s="217">
        <f>SUM(E302:E304)</f>
        <v>0</v>
      </c>
      <c r="F301" s="218">
        <f>SUM(F302:F304)</f>
        <v>2.858</v>
      </c>
    </row>
    <row r="302" spans="1:6" ht="15.75">
      <c r="A302" s="219"/>
      <c r="B302" s="224" t="s">
        <v>68</v>
      </c>
      <c r="C302" s="221">
        <v>0.73</v>
      </c>
      <c r="D302" s="221"/>
      <c r="E302" s="221"/>
      <c r="F302" s="222">
        <v>0.73</v>
      </c>
    </row>
    <row r="303" spans="1:6" ht="15.75">
      <c r="A303" s="219"/>
      <c r="B303" s="224" t="s">
        <v>80</v>
      </c>
      <c r="C303" s="221">
        <v>0.233</v>
      </c>
      <c r="D303" s="221">
        <v>0</v>
      </c>
      <c r="E303" s="221">
        <v>0</v>
      </c>
      <c r="F303" s="222">
        <v>0.233</v>
      </c>
    </row>
    <row r="304" spans="1:6" ht="15.75">
      <c r="A304" s="206"/>
      <c r="B304" s="207" t="s">
        <v>107</v>
      </c>
      <c r="C304" s="208">
        <v>5.655</v>
      </c>
      <c r="D304" s="208">
        <v>3.76</v>
      </c>
      <c r="E304" s="208">
        <v>0</v>
      </c>
      <c r="F304" s="209">
        <v>1.895</v>
      </c>
    </row>
    <row r="305" spans="1:6" s="175" customFormat="1" ht="15.75">
      <c r="A305" s="274" t="s">
        <v>154</v>
      </c>
      <c r="B305" s="275" t="s">
        <v>115</v>
      </c>
      <c r="C305" s="199">
        <f>SUM(C306:C308)</f>
        <v>22.557000000000002</v>
      </c>
      <c r="D305" s="199">
        <f>SUM(D306:D308)</f>
        <v>0.5</v>
      </c>
      <c r="E305" s="199">
        <f>SUM(E306:E308)</f>
        <v>0</v>
      </c>
      <c r="F305" s="200">
        <f>SUM(F306:F308)</f>
        <v>22.057000000000002</v>
      </c>
    </row>
    <row r="306" spans="1:6" s="175" customFormat="1" ht="15.75">
      <c r="A306" s="215"/>
      <c r="B306" s="276" t="s">
        <v>41</v>
      </c>
      <c r="C306" s="203">
        <v>3.045</v>
      </c>
      <c r="D306" s="203">
        <v>0.5</v>
      </c>
      <c r="E306" s="203"/>
      <c r="F306" s="204">
        <v>2.545</v>
      </c>
    </row>
    <row r="307" spans="1:6" ht="15.75">
      <c r="A307" s="219"/>
      <c r="B307" s="224" t="s">
        <v>107</v>
      </c>
      <c r="C307" s="221">
        <v>1.512</v>
      </c>
      <c r="D307" s="221">
        <v>0</v>
      </c>
      <c r="E307" s="221">
        <v>0</v>
      </c>
      <c r="F307" s="222">
        <v>1.512</v>
      </c>
    </row>
    <row r="308" spans="1:6" ht="15.75">
      <c r="A308" s="211"/>
      <c r="B308" s="212" t="s">
        <v>36</v>
      </c>
      <c r="C308" s="213">
        <v>18</v>
      </c>
      <c r="D308" s="213"/>
      <c r="E308" s="213"/>
      <c r="F308" s="214">
        <v>18</v>
      </c>
    </row>
    <row r="309" spans="1:6" s="175" customFormat="1" ht="15.75">
      <c r="A309" s="215" t="s">
        <v>155</v>
      </c>
      <c r="B309" s="216" t="s">
        <v>114</v>
      </c>
      <c r="C309" s="217">
        <v>2.049</v>
      </c>
      <c r="D309" s="217">
        <v>0</v>
      </c>
      <c r="E309" s="217">
        <v>0</v>
      </c>
      <c r="F309" s="218">
        <v>2.049</v>
      </c>
    </row>
    <row r="310" spans="1:6" ht="15.75">
      <c r="A310" s="206"/>
      <c r="B310" s="207" t="s">
        <v>107</v>
      </c>
      <c r="C310" s="208">
        <v>2.049</v>
      </c>
      <c r="D310" s="208">
        <v>0</v>
      </c>
      <c r="E310" s="208">
        <v>0</v>
      </c>
      <c r="F310" s="209">
        <v>2.049</v>
      </c>
    </row>
    <row r="311" spans="1:6" ht="15.75">
      <c r="A311" s="197" t="s">
        <v>156</v>
      </c>
      <c r="B311" s="210" t="s">
        <v>72</v>
      </c>
      <c r="C311" s="199">
        <f>SUM(C312:C315)</f>
        <v>81.076</v>
      </c>
      <c r="D311" s="199">
        <f>SUM(D312:D315)</f>
        <v>7</v>
      </c>
      <c r="E311" s="199">
        <f>SUM(E312:E315)</f>
        <v>0</v>
      </c>
      <c r="F311" s="200">
        <f>SUM(F312:F315)</f>
        <v>74.07600000000001</v>
      </c>
    </row>
    <row r="312" spans="1:6" ht="15.75">
      <c r="A312" s="219"/>
      <c r="B312" s="224" t="s">
        <v>68</v>
      </c>
      <c r="C312" s="221">
        <v>7.78</v>
      </c>
      <c r="D312" s="221"/>
      <c r="E312" s="221"/>
      <c r="F312" s="222">
        <v>7.78</v>
      </c>
    </row>
    <row r="313" spans="1:6" ht="15.75">
      <c r="A313" s="219"/>
      <c r="B313" s="224" t="s">
        <v>80</v>
      </c>
      <c r="C313" s="221">
        <v>49.351</v>
      </c>
      <c r="D313" s="221">
        <v>0</v>
      </c>
      <c r="E313" s="221">
        <v>0</v>
      </c>
      <c r="F313" s="222">
        <v>49.351</v>
      </c>
    </row>
    <row r="314" spans="1:6" ht="15.75">
      <c r="A314" s="219"/>
      <c r="B314" s="224" t="s">
        <v>107</v>
      </c>
      <c r="C314" s="221">
        <v>10.615</v>
      </c>
      <c r="D314" s="221">
        <v>6</v>
      </c>
      <c r="E314" s="221">
        <v>0</v>
      </c>
      <c r="F314" s="222">
        <v>4.615</v>
      </c>
    </row>
    <row r="315" spans="1:6" ht="15.75">
      <c r="A315" s="211"/>
      <c r="B315" s="212" t="s">
        <v>94</v>
      </c>
      <c r="C315" s="213">
        <v>13.33</v>
      </c>
      <c r="D315" s="213">
        <v>1</v>
      </c>
      <c r="E315" s="213">
        <v>0</v>
      </c>
      <c r="F315" s="214">
        <v>12.33</v>
      </c>
    </row>
    <row r="316" spans="1:6" ht="15.75">
      <c r="A316" s="219" t="s">
        <v>157</v>
      </c>
      <c r="B316" s="277" t="s">
        <v>145</v>
      </c>
      <c r="C316" s="253">
        <v>1.2</v>
      </c>
      <c r="D316" s="253"/>
      <c r="E316" s="253"/>
      <c r="F316" s="254">
        <v>1.2</v>
      </c>
    </row>
    <row r="317" spans="1:6" ht="16.5" thickBot="1">
      <c r="A317" s="219"/>
      <c r="B317" s="224" t="s">
        <v>107</v>
      </c>
      <c r="C317" s="221">
        <v>1.2</v>
      </c>
      <c r="D317" s="221"/>
      <c r="E317" s="221"/>
      <c r="F317" s="222">
        <v>1.2</v>
      </c>
    </row>
    <row r="318" spans="1:6" ht="16.5" thickBot="1">
      <c r="A318" s="278"/>
      <c r="B318" s="279" t="s">
        <v>40</v>
      </c>
      <c r="C318" s="280">
        <f>C12+C88+C287</f>
        <v>9616.177000000001</v>
      </c>
      <c r="D318" s="280">
        <f>D12+D88+D287</f>
        <v>4716.056999999999</v>
      </c>
      <c r="E318" s="280">
        <f>E12+E88+E287</f>
        <v>1454.0329999999997</v>
      </c>
      <c r="F318" s="281">
        <f>F12+F88+F287</f>
        <v>6354.1630000000005</v>
      </c>
    </row>
    <row r="319" spans="1:6" ht="15.75">
      <c r="A319" s="282" t="s">
        <v>73</v>
      </c>
      <c r="B319" s="283"/>
      <c r="C319" s="283"/>
      <c r="D319" s="283"/>
      <c r="E319" s="283"/>
      <c r="F319" s="284"/>
    </row>
    <row r="320" spans="1:6" ht="15.75">
      <c r="A320" s="259"/>
      <c r="B320" s="285" t="s">
        <v>38</v>
      </c>
      <c r="C320" s="286">
        <f>C321+C324+C326+C328</f>
        <v>277.939</v>
      </c>
      <c r="D320" s="286">
        <f>D321+D324+D326+D328</f>
        <v>35.7</v>
      </c>
      <c r="E320" s="286">
        <f>E321+E324+E326+E328</f>
        <v>0</v>
      </c>
      <c r="F320" s="287">
        <f>F321+F324+F326+F328</f>
        <v>242.239</v>
      </c>
    </row>
    <row r="321" spans="1:6" ht="15.75">
      <c r="A321" s="219" t="s">
        <v>147</v>
      </c>
      <c r="B321" s="252" t="s">
        <v>44</v>
      </c>
      <c r="C321" s="253">
        <f>SUM(C322:C323)</f>
        <v>68.516</v>
      </c>
      <c r="D321" s="253">
        <f>SUM(D322:D323)</f>
        <v>0</v>
      </c>
      <c r="E321" s="253">
        <f>SUM(E322:E323)</f>
        <v>0</v>
      </c>
      <c r="F321" s="254">
        <f>SUM(F322:F323)</f>
        <v>68.516</v>
      </c>
    </row>
    <row r="322" spans="1:6" ht="15.75">
      <c r="A322" s="219"/>
      <c r="B322" s="288" t="s">
        <v>80</v>
      </c>
      <c r="C322" s="221">
        <v>67.096</v>
      </c>
      <c r="D322" s="221">
        <v>0</v>
      </c>
      <c r="E322" s="221">
        <v>0</v>
      </c>
      <c r="F322" s="222">
        <v>67.096</v>
      </c>
    </row>
    <row r="323" spans="1:6" ht="15.75">
      <c r="A323" s="206"/>
      <c r="B323" s="289" t="s">
        <v>94</v>
      </c>
      <c r="C323" s="208">
        <v>1.42</v>
      </c>
      <c r="D323" s="208">
        <v>0</v>
      </c>
      <c r="E323" s="208">
        <v>0</v>
      </c>
      <c r="F323" s="209">
        <v>1.42</v>
      </c>
    </row>
    <row r="324" spans="1:6" ht="15.75">
      <c r="A324" s="197" t="s">
        <v>148</v>
      </c>
      <c r="B324" s="198" t="s">
        <v>74</v>
      </c>
      <c r="C324" s="199">
        <v>0.12</v>
      </c>
      <c r="D324" s="199">
        <v>0</v>
      </c>
      <c r="E324" s="199">
        <v>0</v>
      </c>
      <c r="F324" s="200">
        <v>0.12</v>
      </c>
    </row>
    <row r="325" spans="1:6" ht="15.75">
      <c r="A325" s="211"/>
      <c r="B325" s="290" t="s">
        <v>94</v>
      </c>
      <c r="C325" s="213">
        <v>0.12</v>
      </c>
      <c r="D325" s="213">
        <v>0</v>
      </c>
      <c r="E325" s="213">
        <v>0</v>
      </c>
      <c r="F325" s="214">
        <v>0.12</v>
      </c>
    </row>
    <row r="326" spans="1:6" ht="15.75">
      <c r="A326" s="197" t="s">
        <v>149</v>
      </c>
      <c r="B326" s="198" t="s">
        <v>48</v>
      </c>
      <c r="C326" s="199">
        <v>0.11</v>
      </c>
      <c r="D326" s="199">
        <v>0</v>
      </c>
      <c r="E326" s="199">
        <v>0</v>
      </c>
      <c r="F326" s="200">
        <v>0.11</v>
      </c>
    </row>
    <row r="327" spans="1:6" ht="15.75">
      <c r="A327" s="211"/>
      <c r="B327" s="290" t="s">
        <v>94</v>
      </c>
      <c r="C327" s="213">
        <v>0.11</v>
      </c>
      <c r="D327" s="213">
        <v>0</v>
      </c>
      <c r="E327" s="213">
        <v>0</v>
      </c>
      <c r="F327" s="214">
        <v>0.11</v>
      </c>
    </row>
    <row r="328" spans="1:6" ht="15.75">
      <c r="A328" s="215" t="s">
        <v>150</v>
      </c>
      <c r="B328" s="228" t="s">
        <v>45</v>
      </c>
      <c r="C328" s="217">
        <f>SUM(C329:C329)</f>
        <v>209.193</v>
      </c>
      <c r="D328" s="217">
        <f>SUM(D329:D329)</f>
        <v>35.7</v>
      </c>
      <c r="E328" s="217">
        <f>SUM(E329:E329)</f>
        <v>0</v>
      </c>
      <c r="F328" s="218">
        <f>SUM(F329:F329)</f>
        <v>173.493</v>
      </c>
    </row>
    <row r="329" spans="1:7" ht="15.75">
      <c r="A329" s="219"/>
      <c r="B329" s="288" t="s">
        <v>94</v>
      </c>
      <c r="C329" s="221">
        <v>209.193</v>
      </c>
      <c r="D329" s="221">
        <v>35.7</v>
      </c>
      <c r="E329" s="221">
        <v>0</v>
      </c>
      <c r="F329" s="222">
        <v>173.493</v>
      </c>
      <c r="G329" s="205"/>
    </row>
    <row r="330" spans="1:6" ht="15.75">
      <c r="A330" s="274"/>
      <c r="B330" s="291" t="s">
        <v>39</v>
      </c>
      <c r="C330" s="292">
        <v>0</v>
      </c>
      <c r="D330" s="292">
        <v>0</v>
      </c>
      <c r="E330" s="292">
        <v>0</v>
      </c>
      <c r="F330" s="293">
        <v>0</v>
      </c>
    </row>
    <row r="331" spans="1:6" s="175" customFormat="1" ht="16.5" thickBot="1">
      <c r="A331" s="274"/>
      <c r="B331" s="291" t="s">
        <v>70</v>
      </c>
      <c r="C331" s="292">
        <v>0</v>
      </c>
      <c r="D331" s="292">
        <v>0</v>
      </c>
      <c r="E331" s="292">
        <v>0</v>
      </c>
      <c r="F331" s="293">
        <v>0</v>
      </c>
    </row>
    <row r="332" spans="1:6" ht="16.5" thickBot="1">
      <c r="A332" s="278"/>
      <c r="B332" s="279" t="s">
        <v>75</v>
      </c>
      <c r="C332" s="280">
        <f>C320+C330+C331</f>
        <v>277.939</v>
      </c>
      <c r="D332" s="280">
        <f>D320+D330+D331</f>
        <v>35.7</v>
      </c>
      <c r="E332" s="280">
        <f>E320+E330+E331</f>
        <v>0</v>
      </c>
      <c r="F332" s="281">
        <f>F320+F330+F331</f>
        <v>242.239</v>
      </c>
    </row>
    <row r="333" spans="1:6" ht="15.75">
      <c r="A333" s="294" t="s">
        <v>33</v>
      </c>
      <c r="B333" s="295"/>
      <c r="C333" s="295"/>
      <c r="D333" s="295"/>
      <c r="E333" s="295"/>
      <c r="F333" s="296"/>
    </row>
    <row r="334" spans="1:6" ht="15.75">
      <c r="A334" s="297"/>
      <c r="B334" s="298" t="s">
        <v>39</v>
      </c>
      <c r="C334" s="299">
        <f>C335+C339+C342+C345+C348+C350+C354+C360+C365+C369+C371+C373+C375+C377+C379</f>
        <v>22119.451</v>
      </c>
      <c r="D334" s="299">
        <f>D335+D339+D342+D345+D348+D350+D354+D360+D365+D369+D371+D373+D375+D377+D379</f>
        <v>28834.672</v>
      </c>
      <c r="E334" s="299">
        <f>E335+E339+E342+E345+E348+E350+E354+E360+E365+E369+E371+E373+E375+E377+E379</f>
        <v>6721.273999999999</v>
      </c>
      <c r="F334" s="300">
        <f>F335+F339+F342+F345+F348+F350+F354+F360+F365+F369+F371+F373+F375+F377+F379</f>
        <v>4.053</v>
      </c>
    </row>
    <row r="335" spans="1:6" ht="15.75">
      <c r="A335" s="215" t="s">
        <v>147</v>
      </c>
      <c r="B335" s="301" t="s">
        <v>128</v>
      </c>
      <c r="C335" s="217">
        <f>SUM(C336:C338)</f>
        <v>87.671</v>
      </c>
      <c r="D335" s="217">
        <f>SUM(D336:D338)</f>
        <v>87.97800000000001</v>
      </c>
      <c r="E335" s="217">
        <f>SUM(E336:E338)</f>
        <v>0.307</v>
      </c>
      <c r="F335" s="218">
        <f>SUM(F336:F338)</f>
        <v>0</v>
      </c>
    </row>
    <row r="336" spans="1:6" ht="15.75">
      <c r="A336" s="219"/>
      <c r="B336" s="302" t="s">
        <v>41</v>
      </c>
      <c r="C336" s="221">
        <v>79.688</v>
      </c>
      <c r="D336" s="221">
        <v>79.688</v>
      </c>
      <c r="E336" s="221"/>
      <c r="F336" s="222"/>
    </row>
    <row r="337" spans="1:6" ht="15.75">
      <c r="A337" s="219"/>
      <c r="B337" s="302" t="s">
        <v>68</v>
      </c>
      <c r="C337" s="221">
        <v>6.968</v>
      </c>
      <c r="D337" s="221">
        <v>6.968</v>
      </c>
      <c r="E337" s="221"/>
      <c r="F337" s="222"/>
    </row>
    <row r="338" spans="1:9" ht="15.75">
      <c r="A338" s="206"/>
      <c r="B338" s="303" t="s">
        <v>94</v>
      </c>
      <c r="C338" s="208">
        <v>1.015</v>
      </c>
      <c r="D338" s="208">
        <v>1.322</v>
      </c>
      <c r="E338" s="208">
        <v>0.307</v>
      </c>
      <c r="F338" s="209">
        <v>0</v>
      </c>
      <c r="I338" s="205"/>
    </row>
    <row r="339" spans="1:6" ht="15.75">
      <c r="A339" s="197" t="s">
        <v>148</v>
      </c>
      <c r="B339" s="304" t="s">
        <v>129</v>
      </c>
      <c r="C339" s="199">
        <f>SUM(C340:C341)</f>
        <v>713.154</v>
      </c>
      <c r="D339" s="199">
        <f>SUM(D340:D341)</f>
        <v>713.154</v>
      </c>
      <c r="E339" s="199">
        <f>SUM(E340:E341)</f>
        <v>0</v>
      </c>
      <c r="F339" s="200">
        <f>SUM(F340:F341)</f>
        <v>0</v>
      </c>
    </row>
    <row r="340" spans="1:6" ht="15.75">
      <c r="A340" s="215"/>
      <c r="B340" s="302" t="s">
        <v>68</v>
      </c>
      <c r="C340" s="203">
        <v>3.154</v>
      </c>
      <c r="D340" s="203">
        <v>3.154</v>
      </c>
      <c r="E340" s="217"/>
      <c r="F340" s="218"/>
    </row>
    <row r="341" spans="1:6" ht="15.75">
      <c r="A341" s="269"/>
      <c r="B341" s="305" t="s">
        <v>107</v>
      </c>
      <c r="C341" s="271">
        <v>710</v>
      </c>
      <c r="D341" s="271">
        <v>710</v>
      </c>
      <c r="E341" s="271"/>
      <c r="F341" s="272"/>
    </row>
    <row r="342" spans="1:6" ht="15.75">
      <c r="A342" s="215" t="s">
        <v>149</v>
      </c>
      <c r="B342" s="228" t="s">
        <v>20</v>
      </c>
      <c r="C342" s="217">
        <f>SUM(C343:C344)</f>
        <v>3.6350000000000002</v>
      </c>
      <c r="D342" s="217">
        <f>SUM(D343:D344)</f>
        <v>1.555</v>
      </c>
      <c r="E342" s="217">
        <f>SUM(E343:E344)</f>
        <v>0</v>
      </c>
      <c r="F342" s="218">
        <f>SUM(F343:F344)</f>
        <v>0.08</v>
      </c>
    </row>
    <row r="343" spans="1:6" ht="15.75">
      <c r="A343" s="219"/>
      <c r="B343" s="220" t="s">
        <v>41</v>
      </c>
      <c r="C343" s="221">
        <v>3.555</v>
      </c>
      <c r="D343" s="221">
        <v>1.555</v>
      </c>
      <c r="E343" s="221"/>
      <c r="F343" s="222"/>
    </row>
    <row r="344" spans="1:6" ht="15.75">
      <c r="A344" s="206"/>
      <c r="B344" s="207" t="s">
        <v>36</v>
      </c>
      <c r="C344" s="289">
        <v>0.08</v>
      </c>
      <c r="D344" s="289"/>
      <c r="E344" s="289"/>
      <c r="F344" s="306">
        <v>0.08</v>
      </c>
    </row>
    <row r="345" spans="1:6" ht="15.75">
      <c r="A345" s="197" t="s">
        <v>150</v>
      </c>
      <c r="B345" s="210" t="s">
        <v>139</v>
      </c>
      <c r="C345" s="199">
        <f>SUM(C346:C347)</f>
        <v>1.343</v>
      </c>
      <c r="D345" s="199">
        <f>SUM(D346:D347)</f>
        <v>1.343</v>
      </c>
      <c r="E345" s="199">
        <f>SUM(E346:E347)</f>
        <v>0</v>
      </c>
      <c r="F345" s="200">
        <f>SUM(F346:F347)</f>
        <v>0</v>
      </c>
    </row>
    <row r="346" spans="1:6" ht="15.75">
      <c r="A346" s="219"/>
      <c r="B346" s="220" t="s">
        <v>68</v>
      </c>
      <c r="C346" s="221">
        <v>0.967</v>
      </c>
      <c r="D346" s="221">
        <v>0.967</v>
      </c>
      <c r="E346" s="253"/>
      <c r="F346" s="254"/>
    </row>
    <row r="347" spans="1:6" ht="15.75">
      <c r="A347" s="211"/>
      <c r="B347" s="212" t="s">
        <v>94</v>
      </c>
      <c r="C347" s="213">
        <v>0.376</v>
      </c>
      <c r="D347" s="213">
        <v>0.376</v>
      </c>
      <c r="E347" s="213">
        <v>0</v>
      </c>
      <c r="F347" s="214">
        <v>0</v>
      </c>
    </row>
    <row r="348" spans="1:6" ht="15.75">
      <c r="A348" s="215" t="s">
        <v>151</v>
      </c>
      <c r="B348" s="216" t="s">
        <v>131</v>
      </c>
      <c r="C348" s="217">
        <v>1.802</v>
      </c>
      <c r="D348" s="217">
        <v>1.3</v>
      </c>
      <c r="E348" s="217"/>
      <c r="F348" s="218">
        <v>0.502</v>
      </c>
    </row>
    <row r="349" spans="1:6" ht="15.75">
      <c r="A349" s="211"/>
      <c r="B349" s="212" t="s">
        <v>36</v>
      </c>
      <c r="C349" s="213">
        <v>1.802</v>
      </c>
      <c r="D349" s="213">
        <v>1.3</v>
      </c>
      <c r="E349" s="213"/>
      <c r="F349" s="214">
        <v>0.502</v>
      </c>
    </row>
    <row r="350" spans="1:6" ht="15.75">
      <c r="A350" s="197" t="s">
        <v>152</v>
      </c>
      <c r="B350" s="210" t="s">
        <v>132</v>
      </c>
      <c r="C350" s="199">
        <f>SUM(C351:C353)</f>
        <v>39.499</v>
      </c>
      <c r="D350" s="199">
        <f>SUM(D351:D353)</f>
        <v>39.699</v>
      </c>
      <c r="E350" s="199">
        <f>SUM(E351:E353)</f>
        <v>0.2</v>
      </c>
      <c r="F350" s="200">
        <f>SUM(F351:F353)</f>
        <v>0</v>
      </c>
    </row>
    <row r="351" spans="1:8" ht="15.75">
      <c r="A351" s="219"/>
      <c r="B351" s="224" t="s">
        <v>41</v>
      </c>
      <c r="C351" s="221">
        <v>24</v>
      </c>
      <c r="D351" s="221">
        <v>24</v>
      </c>
      <c r="E351" s="221"/>
      <c r="F351" s="222"/>
      <c r="H351" s="205"/>
    </row>
    <row r="352" spans="1:8" ht="15.75">
      <c r="A352" s="219"/>
      <c r="B352" s="224" t="s">
        <v>68</v>
      </c>
      <c r="C352" s="221">
        <v>13.177</v>
      </c>
      <c r="D352" s="221">
        <v>13.177</v>
      </c>
      <c r="E352" s="221"/>
      <c r="F352" s="222"/>
      <c r="H352" s="205"/>
    </row>
    <row r="353" spans="1:8" ht="15.75">
      <c r="A353" s="211"/>
      <c r="B353" s="212" t="s">
        <v>94</v>
      </c>
      <c r="C353" s="213">
        <v>2.322</v>
      </c>
      <c r="D353" s="213">
        <v>2.5220000000000002</v>
      </c>
      <c r="E353" s="213">
        <v>0.2</v>
      </c>
      <c r="F353" s="214">
        <v>0</v>
      </c>
      <c r="G353" s="205"/>
      <c r="H353" s="205"/>
    </row>
    <row r="354" spans="1:6" ht="15.75">
      <c r="A354" s="215" t="s">
        <v>153</v>
      </c>
      <c r="B354" s="228" t="s">
        <v>133</v>
      </c>
      <c r="C354" s="217">
        <f>SUM(C355:C359)</f>
        <v>17172.713</v>
      </c>
      <c r="D354" s="217">
        <f>SUM(D355:D359)</f>
        <v>23878.032000000003</v>
      </c>
      <c r="E354" s="217">
        <f>SUM(E355:E359)</f>
        <v>6705.3189999999995</v>
      </c>
      <c r="F354" s="218">
        <f>SUM(F355:F359)</f>
        <v>0</v>
      </c>
    </row>
    <row r="355" spans="1:6" ht="15.75">
      <c r="A355" s="219"/>
      <c r="B355" s="220" t="s">
        <v>41</v>
      </c>
      <c r="C355" s="221">
        <v>30.825</v>
      </c>
      <c r="D355" s="221">
        <v>33.913</v>
      </c>
      <c r="E355" s="221">
        <v>3.088</v>
      </c>
      <c r="F355" s="222">
        <v>0</v>
      </c>
    </row>
    <row r="356" spans="1:10" ht="15.75">
      <c r="A356" s="219"/>
      <c r="B356" s="220" t="s">
        <v>68</v>
      </c>
      <c r="C356" s="221">
        <v>57.685</v>
      </c>
      <c r="D356" s="221">
        <v>57.685</v>
      </c>
      <c r="E356" s="221"/>
      <c r="F356" s="222"/>
      <c r="G356" s="205"/>
      <c r="J356" s="205"/>
    </row>
    <row r="357" spans="1:11" ht="15.75">
      <c r="A357" s="219"/>
      <c r="B357" s="220" t="s">
        <v>107</v>
      </c>
      <c r="C357" s="221">
        <v>17059</v>
      </c>
      <c r="D357" s="221">
        <v>23718</v>
      </c>
      <c r="E357" s="221">
        <v>6659</v>
      </c>
      <c r="F357" s="222">
        <v>0</v>
      </c>
      <c r="G357" s="205"/>
      <c r="H357" s="205"/>
      <c r="I357" s="205"/>
      <c r="K357" s="205"/>
    </row>
    <row r="358" spans="1:11" ht="15.75">
      <c r="A358" s="219"/>
      <c r="B358" s="220" t="s">
        <v>94</v>
      </c>
      <c r="C358" s="221">
        <v>0</v>
      </c>
      <c r="D358" s="221">
        <v>15.664</v>
      </c>
      <c r="E358" s="221">
        <v>15.664</v>
      </c>
      <c r="F358" s="222">
        <v>0</v>
      </c>
      <c r="G358" s="205"/>
      <c r="H358" s="205"/>
      <c r="I358" s="205"/>
      <c r="J358" s="205"/>
      <c r="K358" s="205"/>
    </row>
    <row r="359" spans="1:11" ht="15.75">
      <c r="A359" s="206"/>
      <c r="B359" s="207" t="s">
        <v>36</v>
      </c>
      <c r="C359" s="208">
        <v>25.203</v>
      </c>
      <c r="D359" s="208">
        <v>52.77</v>
      </c>
      <c r="E359" s="208">
        <v>27.566999999999997</v>
      </c>
      <c r="F359" s="209"/>
      <c r="G359" s="205"/>
      <c r="I359" s="205"/>
      <c r="J359" s="205"/>
      <c r="K359" s="205"/>
    </row>
    <row r="360" spans="1:6" ht="15.75">
      <c r="A360" s="197" t="s">
        <v>154</v>
      </c>
      <c r="B360" s="198" t="s">
        <v>134</v>
      </c>
      <c r="C360" s="199">
        <f>SUM(C361:C364)</f>
        <v>4018.847</v>
      </c>
      <c r="D360" s="199">
        <f>SUM(D361:D364)</f>
        <v>4020.839</v>
      </c>
      <c r="E360" s="199">
        <f>SUM(E361:E364)</f>
        <v>1.992</v>
      </c>
      <c r="F360" s="200">
        <f>SUM(F361:F364)</f>
        <v>0</v>
      </c>
    </row>
    <row r="361" spans="1:6" ht="15.75">
      <c r="A361" s="219"/>
      <c r="B361" s="220" t="s">
        <v>41</v>
      </c>
      <c r="C361" s="221">
        <v>10.36</v>
      </c>
      <c r="D361" s="221">
        <v>10.36</v>
      </c>
      <c r="E361" s="253"/>
      <c r="F361" s="254"/>
    </row>
    <row r="362" spans="1:6" ht="15.75">
      <c r="A362" s="219"/>
      <c r="B362" s="220" t="s">
        <v>68</v>
      </c>
      <c r="C362" s="221">
        <v>7.687</v>
      </c>
      <c r="D362" s="221">
        <v>7.687</v>
      </c>
      <c r="E362" s="253"/>
      <c r="F362" s="254"/>
    </row>
    <row r="363" spans="1:6" ht="15.75">
      <c r="A363" s="219"/>
      <c r="B363" s="220" t="s">
        <v>107</v>
      </c>
      <c r="C363" s="221">
        <v>4000</v>
      </c>
      <c r="D363" s="221">
        <v>4000</v>
      </c>
      <c r="E363" s="253"/>
      <c r="F363" s="254"/>
    </row>
    <row r="364" spans="1:8" ht="15.75">
      <c r="A364" s="211"/>
      <c r="B364" s="227" t="s">
        <v>94</v>
      </c>
      <c r="C364" s="213">
        <v>0.8</v>
      </c>
      <c r="D364" s="213">
        <v>2.792</v>
      </c>
      <c r="E364" s="213">
        <v>1.992</v>
      </c>
      <c r="F364" s="214">
        <v>0</v>
      </c>
      <c r="G364" s="205"/>
      <c r="H364" s="205"/>
    </row>
    <row r="365" spans="1:6" ht="15.75">
      <c r="A365" s="215" t="s">
        <v>155</v>
      </c>
      <c r="B365" s="228" t="s">
        <v>67</v>
      </c>
      <c r="C365" s="217">
        <f>SUM(C366:C368)</f>
        <v>21.651</v>
      </c>
      <c r="D365" s="217">
        <f>SUM(D366:D368)</f>
        <v>22.172</v>
      </c>
      <c r="E365" s="217">
        <f>SUM(E366:E368)</f>
        <v>0.5209999999999999</v>
      </c>
      <c r="F365" s="218">
        <f>SUM(F366:F368)</f>
        <v>0</v>
      </c>
    </row>
    <row r="366" spans="1:6" ht="15.75">
      <c r="A366" s="219"/>
      <c r="B366" s="220" t="s">
        <v>68</v>
      </c>
      <c r="C366" s="221">
        <v>14.167</v>
      </c>
      <c r="D366" s="221">
        <v>14.167</v>
      </c>
      <c r="E366" s="221"/>
      <c r="F366" s="222"/>
    </row>
    <row r="367" spans="1:7" ht="15.75">
      <c r="A367" s="219"/>
      <c r="B367" s="220" t="s">
        <v>94</v>
      </c>
      <c r="C367" s="221">
        <v>5.705</v>
      </c>
      <c r="D367" s="221">
        <v>5.705</v>
      </c>
      <c r="E367" s="221">
        <v>0</v>
      </c>
      <c r="F367" s="222">
        <v>0</v>
      </c>
      <c r="G367" s="205"/>
    </row>
    <row r="368" spans="1:6" ht="15.75">
      <c r="A368" s="206"/>
      <c r="B368" s="207" t="s">
        <v>36</v>
      </c>
      <c r="C368" s="208">
        <v>1.779</v>
      </c>
      <c r="D368" s="208">
        <v>2.3</v>
      </c>
      <c r="E368" s="208">
        <v>0.5209999999999999</v>
      </c>
      <c r="F368" s="209"/>
    </row>
    <row r="369" spans="1:6" ht="15.75">
      <c r="A369" s="197" t="s">
        <v>156</v>
      </c>
      <c r="B369" s="210" t="s">
        <v>135</v>
      </c>
      <c r="C369" s="199">
        <v>6.454</v>
      </c>
      <c r="D369" s="199">
        <v>2.9829999999999997</v>
      </c>
      <c r="E369" s="199">
        <v>0</v>
      </c>
      <c r="F369" s="200">
        <v>3.471</v>
      </c>
    </row>
    <row r="370" spans="1:7" ht="15.75">
      <c r="A370" s="211"/>
      <c r="B370" s="212" t="s">
        <v>80</v>
      </c>
      <c r="C370" s="213">
        <v>6.454</v>
      </c>
      <c r="D370" s="213">
        <v>2.9829999999999997</v>
      </c>
      <c r="E370" s="213">
        <v>0</v>
      </c>
      <c r="F370" s="214">
        <v>3.471</v>
      </c>
      <c r="G370" s="205"/>
    </row>
    <row r="371" spans="1:6" ht="15.75">
      <c r="A371" s="215" t="s">
        <v>157</v>
      </c>
      <c r="B371" s="228" t="s">
        <v>9</v>
      </c>
      <c r="C371" s="217">
        <v>5.602</v>
      </c>
      <c r="D371" s="217">
        <v>5.602</v>
      </c>
      <c r="E371" s="217"/>
      <c r="F371" s="218"/>
    </row>
    <row r="372" spans="1:6" ht="15.75">
      <c r="A372" s="206"/>
      <c r="B372" s="225" t="s">
        <v>68</v>
      </c>
      <c r="C372" s="208">
        <v>5.602</v>
      </c>
      <c r="D372" s="208">
        <v>5.602</v>
      </c>
      <c r="E372" s="307"/>
      <c r="F372" s="308"/>
    </row>
    <row r="373" spans="1:6" ht="15.75">
      <c r="A373" s="197" t="s">
        <v>158</v>
      </c>
      <c r="B373" s="210" t="s">
        <v>136</v>
      </c>
      <c r="C373" s="199">
        <v>5.688</v>
      </c>
      <c r="D373" s="199">
        <v>5.688</v>
      </c>
      <c r="E373" s="199"/>
      <c r="F373" s="200"/>
    </row>
    <row r="374" spans="1:6" ht="15.75">
      <c r="A374" s="211"/>
      <c r="B374" s="227" t="s">
        <v>68</v>
      </c>
      <c r="C374" s="213">
        <v>5.688</v>
      </c>
      <c r="D374" s="213">
        <v>5.688</v>
      </c>
      <c r="E374" s="213"/>
      <c r="F374" s="214"/>
    </row>
    <row r="375" spans="1:6" ht="15.75">
      <c r="A375" s="215" t="s">
        <v>159</v>
      </c>
      <c r="B375" s="216" t="s">
        <v>137</v>
      </c>
      <c r="C375" s="217">
        <f>SUM(C376:C376)</f>
        <v>3.439</v>
      </c>
      <c r="D375" s="217">
        <f>SUM(D376:D376)</f>
        <v>3.439</v>
      </c>
      <c r="E375" s="217">
        <f>SUM(E376:E376)</f>
        <v>0</v>
      </c>
      <c r="F375" s="218">
        <f>SUM(F376:F376)</f>
        <v>0</v>
      </c>
    </row>
    <row r="376" spans="1:6" ht="15.75">
      <c r="A376" s="211"/>
      <c r="B376" s="309" t="s">
        <v>68</v>
      </c>
      <c r="C376" s="213">
        <v>3.439</v>
      </c>
      <c r="D376" s="213">
        <v>3.439</v>
      </c>
      <c r="E376" s="213"/>
      <c r="F376" s="214"/>
    </row>
    <row r="377" spans="1:6" ht="15.75">
      <c r="A377" s="229" t="s">
        <v>160</v>
      </c>
      <c r="B377" s="230" t="s">
        <v>76</v>
      </c>
      <c r="C377" s="231">
        <v>16.071</v>
      </c>
      <c r="D377" s="231">
        <v>29.006</v>
      </c>
      <c r="E377" s="231">
        <v>12.935</v>
      </c>
      <c r="F377" s="232"/>
    </row>
    <row r="378" spans="1:6" ht="15.75">
      <c r="A378" s="211"/>
      <c r="B378" s="212" t="s">
        <v>36</v>
      </c>
      <c r="C378" s="213">
        <v>16.071</v>
      </c>
      <c r="D378" s="213">
        <v>29.006</v>
      </c>
      <c r="E378" s="213">
        <v>12.935</v>
      </c>
      <c r="F378" s="214"/>
    </row>
    <row r="379" spans="1:6" ht="15.75">
      <c r="A379" s="215" t="s">
        <v>161</v>
      </c>
      <c r="B379" s="216" t="s">
        <v>138</v>
      </c>
      <c r="C379" s="217">
        <v>21.882</v>
      </c>
      <c r="D379" s="217">
        <v>21.882</v>
      </c>
      <c r="E379" s="217"/>
      <c r="F379" s="218"/>
    </row>
    <row r="380" spans="1:6" ht="15.75">
      <c r="A380" s="211"/>
      <c r="B380" s="309" t="s">
        <v>68</v>
      </c>
      <c r="C380" s="213">
        <v>21.882</v>
      </c>
      <c r="D380" s="213">
        <v>21.882</v>
      </c>
      <c r="E380" s="213"/>
      <c r="F380" s="214"/>
    </row>
    <row r="381" spans="1:6" ht="15.75">
      <c r="A381" s="269"/>
      <c r="B381" s="310" t="s">
        <v>70</v>
      </c>
      <c r="C381" s="311">
        <f>SUM(C383)</f>
        <v>0.24</v>
      </c>
      <c r="D381" s="311">
        <f>SUM(D383)</f>
        <v>0.24</v>
      </c>
      <c r="E381" s="311">
        <f>SUM(E383)</f>
        <v>0</v>
      </c>
      <c r="F381" s="312">
        <f>SUM(F383)</f>
        <v>0</v>
      </c>
    </row>
    <row r="382" spans="1:6" ht="15.75">
      <c r="A382" s="219" t="s">
        <v>147</v>
      </c>
      <c r="B382" s="277" t="s">
        <v>66</v>
      </c>
      <c r="C382" s="253"/>
      <c r="D382" s="253"/>
      <c r="E382" s="253"/>
      <c r="F382" s="254"/>
    </row>
    <row r="383" spans="1:6" ht="15.75">
      <c r="A383" s="219"/>
      <c r="B383" s="224" t="s">
        <v>41</v>
      </c>
      <c r="C383" s="221">
        <v>0.24</v>
      </c>
      <c r="D383" s="221">
        <v>0.24</v>
      </c>
      <c r="E383" s="221"/>
      <c r="F383" s="222"/>
    </row>
    <row r="384" spans="1:6" ht="15.75">
      <c r="A384" s="274"/>
      <c r="B384" s="291" t="s">
        <v>40</v>
      </c>
      <c r="C384" s="292">
        <f>C334+C381</f>
        <v>22119.691000000003</v>
      </c>
      <c r="D384" s="292">
        <f>D334+D381</f>
        <v>28834.912</v>
      </c>
      <c r="E384" s="292">
        <f>E334+E381</f>
        <v>6721.273999999999</v>
      </c>
      <c r="F384" s="293">
        <f>F334+F381</f>
        <v>4.053</v>
      </c>
    </row>
    <row r="385" spans="1:6" ht="15.75">
      <c r="A385" s="313" t="s">
        <v>34</v>
      </c>
      <c r="B385" s="314"/>
      <c r="C385" s="314"/>
      <c r="D385" s="314"/>
      <c r="E385" s="314"/>
      <c r="F385" s="315"/>
    </row>
    <row r="386" spans="1:6" ht="15.75">
      <c r="A386" s="316"/>
      <c r="B386" s="317" t="s">
        <v>38</v>
      </c>
      <c r="C386" s="318">
        <f>SUM(C387)</f>
        <v>57.191</v>
      </c>
      <c r="D386" s="318">
        <f>SUM(D387)</f>
        <v>49.57</v>
      </c>
      <c r="E386" s="318">
        <f>SUM(E387)</f>
        <v>42.57</v>
      </c>
      <c r="F386" s="319">
        <f>SUM(F387)</f>
        <v>50.191</v>
      </c>
    </row>
    <row r="387" spans="1:6" ht="15.75">
      <c r="A387" s="219" t="s">
        <v>147</v>
      </c>
      <c r="B387" s="320" t="s">
        <v>22</v>
      </c>
      <c r="C387" s="253">
        <v>57.191</v>
      </c>
      <c r="D387" s="253">
        <v>49.57</v>
      </c>
      <c r="E387" s="253">
        <v>42.57</v>
      </c>
      <c r="F387" s="254">
        <v>50.191</v>
      </c>
    </row>
    <row r="388" spans="1:7" ht="15.75">
      <c r="A388" s="219"/>
      <c r="B388" s="321" t="s">
        <v>94</v>
      </c>
      <c r="C388" s="221">
        <v>57.191</v>
      </c>
      <c r="D388" s="221">
        <v>49.57</v>
      </c>
      <c r="E388" s="221">
        <v>42.57</v>
      </c>
      <c r="F388" s="222">
        <v>50.191</v>
      </c>
      <c r="G388" s="205"/>
    </row>
    <row r="389" spans="1:6" ht="15.75">
      <c r="A389" s="274"/>
      <c r="B389" s="322" t="s">
        <v>39</v>
      </c>
      <c r="C389" s="292">
        <f>SUM(C390)</f>
        <v>4.062</v>
      </c>
      <c r="D389" s="292">
        <f>SUM(D390)</f>
        <v>0</v>
      </c>
      <c r="E389" s="292">
        <f>SUM(E390)</f>
        <v>0</v>
      </c>
      <c r="F389" s="293">
        <f>SUM(F390)</f>
        <v>4.062</v>
      </c>
    </row>
    <row r="390" spans="1:6" s="175" customFormat="1" ht="15.75">
      <c r="A390" s="219" t="s">
        <v>147</v>
      </c>
      <c r="B390" s="320" t="s">
        <v>105</v>
      </c>
      <c r="C390" s="253">
        <v>4.062</v>
      </c>
      <c r="D390" s="253">
        <v>0</v>
      </c>
      <c r="E390" s="253">
        <v>0</v>
      </c>
      <c r="F390" s="254">
        <v>4.062</v>
      </c>
    </row>
    <row r="391" spans="1:6" ht="15.75">
      <c r="A391" s="206"/>
      <c r="B391" s="323" t="s">
        <v>94</v>
      </c>
      <c r="C391" s="208">
        <v>4.062</v>
      </c>
      <c r="D391" s="208">
        <v>0</v>
      </c>
      <c r="E391" s="208">
        <v>0</v>
      </c>
      <c r="F391" s="209">
        <v>4.062</v>
      </c>
    </row>
    <row r="392" spans="1:6" ht="15.75">
      <c r="A392" s="316"/>
      <c r="B392" s="324" t="s">
        <v>70</v>
      </c>
      <c r="C392" s="318">
        <v>0.7</v>
      </c>
      <c r="D392" s="318"/>
      <c r="E392" s="318"/>
      <c r="F392" s="319">
        <v>0.7</v>
      </c>
    </row>
    <row r="393" spans="1:6" ht="15.75">
      <c r="A393" s="219" t="s">
        <v>147</v>
      </c>
      <c r="B393" s="252" t="s">
        <v>106</v>
      </c>
      <c r="C393" s="253">
        <v>0.7</v>
      </c>
      <c r="D393" s="253"/>
      <c r="E393" s="253"/>
      <c r="F393" s="254">
        <v>0.7</v>
      </c>
    </row>
    <row r="394" spans="1:6" ht="16.5" thickBot="1">
      <c r="A394" s="219"/>
      <c r="B394" s="223" t="s">
        <v>36</v>
      </c>
      <c r="C394" s="221">
        <v>0.7</v>
      </c>
      <c r="D394" s="221"/>
      <c r="E394" s="221"/>
      <c r="F394" s="222">
        <v>0.7</v>
      </c>
    </row>
    <row r="395" spans="1:6" ht="16.5" thickBot="1">
      <c r="A395" s="278"/>
      <c r="B395" s="279" t="s">
        <v>40</v>
      </c>
      <c r="C395" s="280">
        <f>C386+C389+C392</f>
        <v>61.953</v>
      </c>
      <c r="D395" s="280">
        <f>D386+D389+D392</f>
        <v>49.57</v>
      </c>
      <c r="E395" s="280">
        <f>E386+E389+E392</f>
        <v>42.57</v>
      </c>
      <c r="F395" s="281">
        <f>F386+F389+F392</f>
        <v>54.953</v>
      </c>
    </row>
    <row r="396" spans="1:6" ht="15.75" customHeight="1">
      <c r="A396" s="282" t="s">
        <v>77</v>
      </c>
      <c r="B396" s="283"/>
      <c r="C396" s="283"/>
      <c r="D396" s="283"/>
      <c r="E396" s="283"/>
      <c r="F396" s="284"/>
    </row>
    <row r="397" spans="1:6" ht="15.75">
      <c r="A397" s="229" t="s">
        <v>147</v>
      </c>
      <c r="B397" s="325" t="s">
        <v>78</v>
      </c>
      <c r="C397" s="325">
        <f>SUM(C398:C398)</f>
        <v>1.818</v>
      </c>
      <c r="D397" s="325"/>
      <c r="E397" s="325"/>
      <c r="F397" s="326">
        <f>SUM(F398:F398)</f>
        <v>1.818</v>
      </c>
    </row>
    <row r="398" spans="1:6" ht="15.75">
      <c r="A398" s="211"/>
      <c r="B398" s="290" t="s">
        <v>94</v>
      </c>
      <c r="C398" s="290">
        <v>1.818</v>
      </c>
      <c r="D398" s="290">
        <v>0</v>
      </c>
      <c r="E398" s="290">
        <v>0</v>
      </c>
      <c r="F398" s="327">
        <v>1.818</v>
      </c>
    </row>
    <row r="399" spans="1:6" s="175" customFormat="1" ht="16.5" thickBot="1">
      <c r="A399" s="328"/>
      <c r="B399" s="329" t="s">
        <v>75</v>
      </c>
      <c r="C399" s="329">
        <v>1.818</v>
      </c>
      <c r="D399" s="329"/>
      <c r="E399" s="329"/>
      <c r="F399" s="330">
        <v>1.818</v>
      </c>
    </row>
    <row r="400" spans="1:6" ht="16.5" thickBot="1">
      <c r="A400" s="331"/>
      <c r="B400" s="332" t="s">
        <v>35</v>
      </c>
      <c r="C400" s="333">
        <f>C318+C332+C384+C395+C399</f>
        <v>32077.578000000005</v>
      </c>
      <c r="D400" s="333">
        <f>D318+D332+D384+D395+D399</f>
        <v>33636.239</v>
      </c>
      <c r="E400" s="333">
        <f>E318+E332+E384+E395+E399</f>
        <v>8217.876999999999</v>
      </c>
      <c r="F400" s="334">
        <f>F318+F332+F384+F395+F399</f>
        <v>6657.226000000001</v>
      </c>
    </row>
    <row r="401" spans="1:6" ht="15.75">
      <c r="A401" s="335"/>
      <c r="B401" s="335"/>
      <c r="C401" s="336"/>
      <c r="D401" s="336"/>
      <c r="E401" s="335"/>
      <c r="F401" s="336"/>
    </row>
    <row r="402" ht="16.5" customHeight="1"/>
    <row r="404" spans="2:7" ht="15.75">
      <c r="B404" s="337"/>
      <c r="D404" s="338"/>
      <c r="E404" s="338"/>
      <c r="F404" s="338"/>
      <c r="G404" s="338"/>
    </row>
  </sheetData>
  <mergeCells count="17">
    <mergeCell ref="A1:F1"/>
    <mergeCell ref="F8:F9"/>
    <mergeCell ref="A11:F11"/>
    <mergeCell ref="A8:A9"/>
    <mergeCell ref="B8:B9"/>
    <mergeCell ref="D8:D9"/>
    <mergeCell ref="E8:E9"/>
    <mergeCell ref="D404:G404"/>
    <mergeCell ref="A385:F385"/>
    <mergeCell ref="A3:F3"/>
    <mergeCell ref="A4:F4"/>
    <mergeCell ref="A5:F5"/>
    <mergeCell ref="A6:F6"/>
    <mergeCell ref="A333:F333"/>
    <mergeCell ref="A319:F319"/>
    <mergeCell ref="A396:F396"/>
    <mergeCell ref="C8:C9"/>
  </mergeCells>
  <printOptions/>
  <pageMargins left="0.9448818897637796" right="0.35433070866141736" top="0.7874015748031497" bottom="0.6692913385826772" header="0.5118110236220472" footer="0.5118110236220472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cp:lastPrinted>2012-12-12T09:56:08Z</cp:lastPrinted>
  <dcterms:created xsi:type="dcterms:W3CDTF">1996-10-14T23:33:28Z</dcterms:created>
  <dcterms:modified xsi:type="dcterms:W3CDTF">2013-01-09T10:16:58Z</dcterms:modified>
  <cp:category/>
  <cp:version/>
  <cp:contentType/>
  <cp:contentStatus/>
</cp:coreProperties>
</file>