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295" windowHeight="12840" activeTab="0"/>
  </bookViews>
  <sheets>
    <sheet name="DP_total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<sst xmlns="http://schemas.openxmlformats.org/spreadsheetml/2006/main" count="150" uniqueCount="83">
  <si>
    <t>за инвентаризация на тополови и върбови фиданки</t>
  </si>
  <si>
    <t>Разпределение на броя на фиданките по класове (типове)</t>
  </si>
  <si>
    <t>Всичко:</t>
  </si>
  <si>
    <t>Вид, сорт, култивар или клон</t>
  </si>
  <si>
    <t>Дата на вкореняване</t>
  </si>
  <si>
    <t>Вкоренени резници, бр.</t>
  </si>
  <si>
    <t>Налични фиданки, бр.</t>
  </si>
  <si>
    <t>Бяла върба</t>
  </si>
  <si>
    <t xml:space="preserve">О Б О Б Щ И Т Е Л Е Н   П Р О Т О К О Л                                                                         </t>
  </si>
  <si>
    <t>Р. BL</t>
  </si>
  <si>
    <t>Р. I-214</t>
  </si>
  <si>
    <t>P. I-55/65</t>
  </si>
  <si>
    <t>СИДП - Шумен</t>
  </si>
  <si>
    <t>ОБЩО І+ІІ+III</t>
  </si>
  <si>
    <t>ЮИДП - Сливен</t>
  </si>
  <si>
    <t>P. Bachelieri</t>
  </si>
  <si>
    <t>ОТДЕЛ "ДЪРЖАВНИ ГОРСКИ ПРЕДПРИЯТИЯ" В МЗХ</t>
  </si>
  <si>
    <t>Приложение № 17</t>
  </si>
  <si>
    <t>към чл. 35, ал. 3</t>
  </si>
  <si>
    <t>до 2 м</t>
  </si>
  <si>
    <t xml:space="preserve">2,0 - 3,0 м </t>
  </si>
  <si>
    <t>над 3,0 м</t>
  </si>
  <si>
    <t>P. Triplo (I-37/61)</t>
  </si>
  <si>
    <t>P. Agate F</t>
  </si>
  <si>
    <t>P. I 45-51</t>
  </si>
  <si>
    <t>P. R-16</t>
  </si>
  <si>
    <t>ЮЗДП-Благоевград</t>
  </si>
  <si>
    <t>ЮЦДП-Смолян</t>
  </si>
  <si>
    <t>Прихващане%</t>
  </si>
  <si>
    <t>Черна топола</t>
  </si>
  <si>
    <t>СЗДП - Враца</t>
  </si>
  <si>
    <t>27.03.2014</t>
  </si>
  <si>
    <t>СЦДП - Габрово</t>
  </si>
  <si>
    <t>P. MC</t>
  </si>
  <si>
    <t xml:space="preserve">P. Pannonia </t>
  </si>
  <si>
    <t>ІІ. Двегодишни</t>
  </si>
  <si>
    <t>25.03-09.04.2015</t>
  </si>
  <si>
    <t>P. vernirubens</t>
  </si>
  <si>
    <t>14.04.2015</t>
  </si>
  <si>
    <t>08.04.2015</t>
  </si>
  <si>
    <t>02.04.2015</t>
  </si>
  <si>
    <t>25.03.2014</t>
  </si>
  <si>
    <t>17.04.2015</t>
  </si>
  <si>
    <t xml:space="preserve">м. октомври 2016 г. </t>
  </si>
  <si>
    <t>ІІІ. Тригодишни</t>
  </si>
  <si>
    <t>IV. Четиригодишни</t>
  </si>
  <si>
    <t>25-30.03.2016 г.</t>
  </si>
  <si>
    <t>23.03.2016 г.</t>
  </si>
  <si>
    <t>P. Luiza avanzo</t>
  </si>
  <si>
    <t>23.03.2015 г.</t>
  </si>
  <si>
    <t>P. CB-7</t>
  </si>
  <si>
    <t>01.04.2016 г.</t>
  </si>
  <si>
    <t xml:space="preserve">26-27.03.2015 </t>
  </si>
  <si>
    <t>15.03.2013 г.</t>
  </si>
  <si>
    <t>02-31.03.2016 г.</t>
  </si>
  <si>
    <t>22.03.2016 г.</t>
  </si>
  <si>
    <t>24.02-23.03.2016</t>
  </si>
  <si>
    <t>23.02.-02.03.2016</t>
  </si>
  <si>
    <t>22-30.03.2016</t>
  </si>
  <si>
    <t xml:space="preserve">23.03.2016 </t>
  </si>
  <si>
    <t>21.03.2016</t>
  </si>
  <si>
    <t xml:space="preserve">21-29.03.2016 </t>
  </si>
  <si>
    <t xml:space="preserve">24.02-23.03.2016 </t>
  </si>
  <si>
    <t>24.02.2016 г.</t>
  </si>
  <si>
    <t>23.02.2016 г.</t>
  </si>
  <si>
    <t>NNDV</t>
  </si>
  <si>
    <t>ЮЦДП - Смолян</t>
  </si>
  <si>
    <t>02.03.2016 г.</t>
  </si>
  <si>
    <t>23.02-25.03.2016 г.</t>
  </si>
  <si>
    <t>09.04.2015</t>
  </si>
  <si>
    <t>15.03.2016</t>
  </si>
  <si>
    <t>20.03.2016</t>
  </si>
  <si>
    <t>10.03.2016</t>
  </si>
  <si>
    <t>31.03.2015</t>
  </si>
  <si>
    <t>20.04.2015</t>
  </si>
  <si>
    <t>І. Едногодишни</t>
  </si>
  <si>
    <t>30.03.2016</t>
  </si>
  <si>
    <t>01-14.04.2016</t>
  </si>
  <si>
    <t>05-14.04.2016</t>
  </si>
  <si>
    <t>март - април 2016</t>
  </si>
  <si>
    <t>29.03.16 - април 2016</t>
  </si>
  <si>
    <t>27.03.16 - април 2016</t>
  </si>
  <si>
    <t xml:space="preserve">27.03.2016 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</si>
</sst>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"/>
    <numFmt numFmtId="185" formatCode="mmm\-yy"/>
    <numFmt numFmtId="186" formatCode="d/mm/yyyy&quot; г.&quot;"/>
    <numFmt numFmtId="187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name val="Calibri"/>
      <family val="2"/>
    </font>
    <font>
      <b/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4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16" fillId="32" borderId="15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right" vertical="top" wrapText="1"/>
    </xf>
    <xf numFmtId="0" fontId="18" fillId="0" borderId="0" xfId="0" applyFont="1" applyAlignment="1">
      <alignment horizontal="left"/>
    </xf>
    <xf numFmtId="2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0" fontId="19" fillId="0" borderId="16" xfId="0" applyFont="1" applyBorder="1" applyAlignment="1">
      <alignment/>
    </xf>
    <xf numFmtId="0" fontId="16" fillId="32" borderId="15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2" fontId="21" fillId="0" borderId="0" xfId="0" applyNumberFormat="1" applyFont="1" applyFill="1" applyBorder="1" applyAlignment="1">
      <alignment vertical="top" wrapText="1"/>
    </xf>
    <xf numFmtId="1" fontId="18" fillId="0" borderId="13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 quotePrefix="1">
      <alignment horizontal="center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22" xfId="0" applyFont="1" applyBorder="1" applyAlignment="1" quotePrefix="1">
      <alignment horizontal="center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6" xfId="0" applyFont="1" applyBorder="1" applyAlignment="1" quotePrefix="1">
      <alignment horizontal="center" vertical="center" wrapText="1"/>
    </xf>
    <xf numFmtId="2" fontId="19" fillId="0" borderId="20" xfId="0" applyNumberFormat="1" applyFont="1" applyBorder="1" applyAlignment="1" quotePrefix="1">
      <alignment horizontal="center" vertical="center" wrapText="1"/>
    </xf>
    <xf numFmtId="0" fontId="19" fillId="0" borderId="27" xfId="0" applyFont="1" applyBorder="1" applyAlignment="1">
      <alignment horizontal="left" vertical="center" wrapText="1"/>
    </xf>
    <xf numFmtId="0" fontId="19" fillId="0" borderId="28" xfId="0" applyFont="1" applyBorder="1" applyAlignment="1" quotePrefix="1">
      <alignment horizontal="center" vertical="center" wrapText="1"/>
    </xf>
    <xf numFmtId="0" fontId="19" fillId="0" borderId="26" xfId="0" applyFont="1" applyBorder="1" applyAlignment="1" quotePrefix="1">
      <alignment horizontal="center" vertical="center" wrapText="1"/>
    </xf>
    <xf numFmtId="0" fontId="18" fillId="32" borderId="29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16" fillId="0" borderId="26" xfId="0" applyFont="1" applyFill="1" applyBorder="1" applyAlignment="1">
      <alignment vertical="top" wrapText="1"/>
    </xf>
    <xf numFmtId="0" fontId="19" fillId="0" borderId="21" xfId="0" applyFont="1" applyFill="1" applyBorder="1" applyAlignment="1">
      <alignment horizontal="left" vertical="top" wrapText="1"/>
    </xf>
    <xf numFmtId="2" fontId="1" fillId="0" borderId="22" xfId="0" applyNumberFormat="1" applyFont="1" applyFill="1" applyBorder="1" applyAlignment="1">
      <alignment vertical="top" wrapText="1"/>
    </xf>
    <xf numFmtId="0" fontId="18" fillId="0" borderId="25" xfId="0" applyFont="1" applyFill="1" applyBorder="1" applyAlignment="1">
      <alignment horizontal="left"/>
    </xf>
    <xf numFmtId="2" fontId="1" fillId="0" borderId="20" xfId="0" applyNumberFormat="1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0" fontId="18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 quotePrefix="1">
      <alignment horizontal="center" vertical="top" wrapText="1"/>
    </xf>
    <xf numFmtId="0" fontId="16" fillId="0" borderId="24" xfId="0" applyFont="1" applyFill="1" applyBorder="1" applyAlignment="1">
      <alignment vertical="top" wrapText="1"/>
    </xf>
    <xf numFmtId="0" fontId="19" fillId="0" borderId="22" xfId="0" applyFont="1" applyFill="1" applyBorder="1" applyAlignment="1" quotePrefix="1">
      <alignment horizontal="center" vertical="top" wrapText="1"/>
    </xf>
    <xf numFmtId="0" fontId="1" fillId="0" borderId="26" xfId="0" applyFont="1" applyFill="1" applyBorder="1" applyAlignment="1" quotePrefix="1">
      <alignment horizontal="center" vertical="top" wrapText="1"/>
    </xf>
    <xf numFmtId="0" fontId="19" fillId="0" borderId="19" xfId="0" applyFont="1" applyFill="1" applyBorder="1" applyAlignment="1">
      <alignment horizontal="left"/>
    </xf>
    <xf numFmtId="0" fontId="1" fillId="0" borderId="20" xfId="0" applyFont="1" applyFill="1" applyBorder="1" applyAlignment="1" quotePrefix="1">
      <alignment horizontal="center" vertical="top" wrapText="1"/>
    </xf>
    <xf numFmtId="1" fontId="19" fillId="0" borderId="0" xfId="0" applyNumberFormat="1" applyFont="1" applyFill="1" applyAlignment="1">
      <alignment/>
    </xf>
    <xf numFmtId="1" fontId="19" fillId="0" borderId="0" xfId="0" applyNumberFormat="1" applyFont="1" applyAlignment="1">
      <alignment/>
    </xf>
    <xf numFmtId="14" fontId="19" fillId="0" borderId="22" xfId="0" applyNumberFormat="1" applyFont="1" applyBorder="1" applyAlignment="1" quotePrefix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31" xfId="0" applyFont="1" applyBorder="1" applyAlignment="1" quotePrefix="1">
      <alignment horizontal="center" vertical="center" wrapText="1"/>
    </xf>
    <xf numFmtId="2" fontId="19" fillId="0" borderId="28" xfId="0" applyNumberFormat="1" applyFont="1" applyBorder="1" applyAlignment="1" quotePrefix="1">
      <alignment horizontal="center" vertical="center" wrapText="1"/>
    </xf>
    <xf numFmtId="17" fontId="19" fillId="0" borderId="28" xfId="0" applyNumberFormat="1" applyFont="1" applyBorder="1" applyAlignment="1" quotePrefix="1">
      <alignment horizontal="center" vertical="center" wrapText="1"/>
    </xf>
    <xf numFmtId="3" fontId="16" fillId="0" borderId="26" xfId="0" applyNumberFormat="1" applyFont="1" applyBorder="1" applyAlignment="1">
      <alignment horizontal="right" vertical="center" wrapText="1"/>
    </xf>
    <xf numFmtId="3" fontId="18" fillId="0" borderId="26" xfId="0" applyNumberFormat="1" applyFont="1" applyBorder="1" applyAlignment="1">
      <alignment horizontal="right" vertical="center" wrapText="1"/>
    </xf>
    <xf numFmtId="3" fontId="18" fillId="0" borderId="32" xfId="0" applyNumberFormat="1" applyFont="1" applyBorder="1" applyAlignment="1">
      <alignment horizontal="right" wrapText="1"/>
    </xf>
    <xf numFmtId="3" fontId="1" fillId="0" borderId="20" xfId="0" applyNumberFormat="1" applyFont="1" applyBorder="1" applyAlignment="1">
      <alignment horizontal="right" vertical="center" wrapText="1"/>
    </xf>
    <xf numFmtId="3" fontId="19" fillId="0" borderId="20" xfId="0" applyNumberFormat="1" applyFont="1" applyBorder="1" applyAlignment="1">
      <alignment horizontal="right" vertical="center" wrapText="1"/>
    </xf>
    <xf numFmtId="3" fontId="19" fillId="0" borderId="33" xfId="0" applyNumberFormat="1" applyFont="1" applyBorder="1" applyAlignment="1">
      <alignment horizontal="right" vertical="center" wrapText="1"/>
    </xf>
    <xf numFmtId="3" fontId="16" fillId="0" borderId="18" xfId="0" applyNumberFormat="1" applyFont="1" applyBorder="1" applyAlignment="1">
      <alignment horizontal="right" vertical="center" wrapText="1"/>
    </xf>
    <xf numFmtId="3" fontId="18" fillId="0" borderId="18" xfId="0" applyNumberFormat="1" applyFont="1" applyBorder="1" applyAlignment="1">
      <alignment horizontal="right" vertical="center" wrapText="1"/>
    </xf>
    <xf numFmtId="3" fontId="18" fillId="0" borderId="34" xfId="0" applyNumberFormat="1" applyFont="1" applyBorder="1" applyAlignment="1">
      <alignment horizontal="right" wrapText="1"/>
    </xf>
    <xf numFmtId="3" fontId="1" fillId="0" borderId="22" xfId="0" applyNumberFormat="1" applyFont="1" applyBorder="1" applyAlignment="1">
      <alignment horizontal="right" vertical="center" wrapText="1"/>
    </xf>
    <xf numFmtId="3" fontId="19" fillId="0" borderId="22" xfId="0" applyNumberFormat="1" applyFont="1" applyBorder="1" applyAlignment="1">
      <alignment horizontal="right" vertical="center" wrapText="1"/>
    </xf>
    <xf numFmtId="3" fontId="19" fillId="0" borderId="35" xfId="0" applyNumberFormat="1" applyFont="1" applyBorder="1" applyAlignment="1">
      <alignment horizontal="right" vertical="center" wrapText="1"/>
    </xf>
    <xf numFmtId="3" fontId="16" fillId="0" borderId="24" xfId="0" applyNumberFormat="1" applyFont="1" applyBorder="1" applyAlignment="1">
      <alignment horizontal="right" vertical="center" wrapText="1"/>
    </xf>
    <xf numFmtId="3" fontId="18" fillId="0" borderId="24" xfId="0" applyNumberFormat="1" applyFont="1" applyBorder="1" applyAlignment="1">
      <alignment horizontal="right" vertical="center" wrapText="1"/>
    </xf>
    <xf numFmtId="3" fontId="18" fillId="0" borderId="36" xfId="0" applyNumberFormat="1" applyFont="1" applyBorder="1" applyAlignment="1">
      <alignment horizontal="right" wrapText="1"/>
    </xf>
    <xf numFmtId="3" fontId="19" fillId="0" borderId="35" xfId="0" applyNumberFormat="1" applyFont="1" applyBorder="1" applyAlignment="1">
      <alignment horizontal="right" wrapText="1"/>
    </xf>
    <xf numFmtId="3" fontId="19" fillId="0" borderId="33" xfId="0" applyNumberFormat="1" applyFont="1" applyBorder="1" applyAlignment="1">
      <alignment horizontal="right" wrapText="1"/>
    </xf>
    <xf numFmtId="3" fontId="1" fillId="0" borderId="28" xfId="0" applyNumberFormat="1" applyFont="1" applyBorder="1" applyAlignment="1">
      <alignment horizontal="right" vertical="center" wrapText="1"/>
    </xf>
    <xf numFmtId="3" fontId="19" fillId="0" borderId="28" xfId="0" applyNumberFormat="1" applyFont="1" applyBorder="1" applyAlignment="1">
      <alignment horizontal="right" vertical="center" wrapText="1"/>
    </xf>
    <xf numFmtId="3" fontId="19" fillId="0" borderId="37" xfId="0" applyNumberFormat="1" applyFont="1" applyBorder="1" applyAlignment="1">
      <alignment horizontal="right" wrapText="1"/>
    </xf>
    <xf numFmtId="3" fontId="19" fillId="0" borderId="31" xfId="0" applyNumberFormat="1" applyFont="1" applyBorder="1" applyAlignment="1">
      <alignment horizontal="right" vertical="center" wrapText="1"/>
    </xf>
    <xf numFmtId="3" fontId="19" fillId="0" borderId="37" xfId="0" applyNumberFormat="1" applyFont="1" applyBorder="1" applyAlignment="1">
      <alignment horizontal="right" vertical="center" wrapText="1"/>
    </xf>
    <xf numFmtId="3" fontId="16" fillId="0" borderId="32" xfId="0" applyNumberFormat="1" applyFont="1" applyBorder="1" applyAlignment="1">
      <alignment horizontal="right" vertical="center" wrapText="1"/>
    </xf>
    <xf numFmtId="3" fontId="16" fillId="0" borderId="34" xfId="0" applyNumberFormat="1" applyFont="1" applyBorder="1" applyAlignment="1">
      <alignment horizontal="right" vertical="center" wrapText="1"/>
    </xf>
    <xf numFmtId="3" fontId="18" fillId="0" borderId="32" xfId="0" applyNumberFormat="1" applyFont="1" applyBorder="1" applyAlignment="1">
      <alignment horizontal="right" vertical="center" wrapText="1"/>
    </xf>
    <xf numFmtId="3" fontId="1" fillId="0" borderId="31" xfId="0" applyNumberFormat="1" applyFont="1" applyBorder="1" applyAlignment="1">
      <alignment horizontal="right" vertical="center" wrapText="1"/>
    </xf>
    <xf numFmtId="3" fontId="19" fillId="0" borderId="16" xfId="0" applyNumberFormat="1" applyFont="1" applyBorder="1" applyAlignment="1">
      <alignment horizontal="right" vertical="center" wrapText="1"/>
    </xf>
    <xf numFmtId="3" fontId="16" fillId="32" borderId="15" xfId="0" applyNumberFormat="1" applyFont="1" applyFill="1" applyBorder="1" applyAlignment="1">
      <alignment vertical="top" wrapText="1"/>
    </xf>
    <xf numFmtId="4" fontId="18" fillId="0" borderId="26" xfId="0" applyNumberFormat="1" applyFont="1" applyBorder="1" applyAlignment="1">
      <alignment horizontal="right" vertical="center" wrapText="1"/>
    </xf>
    <xf numFmtId="4" fontId="19" fillId="0" borderId="20" xfId="0" applyNumberFormat="1" applyFont="1" applyBorder="1" applyAlignment="1">
      <alignment horizontal="right" vertical="center" wrapText="1"/>
    </xf>
    <xf numFmtId="4" fontId="18" fillId="0" borderId="18" xfId="0" applyNumberFormat="1" applyFont="1" applyBorder="1" applyAlignment="1">
      <alignment horizontal="right" vertical="center" wrapText="1"/>
    </xf>
    <xf numFmtId="4" fontId="19" fillId="0" borderId="22" xfId="0" applyNumberFormat="1" applyFont="1" applyBorder="1" applyAlignment="1">
      <alignment horizontal="right" vertical="center" wrapText="1"/>
    </xf>
    <xf numFmtId="4" fontId="19" fillId="0" borderId="26" xfId="0" applyNumberFormat="1" applyFont="1" applyBorder="1" applyAlignment="1">
      <alignment horizontal="right" vertical="center" wrapText="1"/>
    </xf>
    <xf numFmtId="4" fontId="18" fillId="0" borderId="24" xfId="0" applyNumberFormat="1" applyFont="1" applyBorder="1" applyAlignment="1">
      <alignment horizontal="right" vertical="center" wrapText="1"/>
    </xf>
    <xf numFmtId="4" fontId="19" fillId="0" borderId="31" xfId="0" applyNumberFormat="1" applyFont="1" applyBorder="1" applyAlignment="1">
      <alignment horizontal="right" vertical="center" wrapText="1"/>
    </xf>
    <xf numFmtId="4" fontId="19" fillId="0" borderId="28" xfId="0" applyNumberFormat="1" applyFont="1" applyBorder="1" applyAlignment="1">
      <alignment horizontal="right" vertical="center" wrapText="1"/>
    </xf>
    <xf numFmtId="3" fontId="16" fillId="0" borderId="26" xfId="0" applyNumberFormat="1" applyFont="1" applyFill="1" applyBorder="1" applyAlignment="1">
      <alignment vertical="top" wrapText="1"/>
    </xf>
    <xf numFmtId="3" fontId="1" fillId="0" borderId="20" xfId="0" applyNumberFormat="1" applyFont="1" applyFill="1" applyBorder="1" applyAlignment="1">
      <alignment vertical="top" wrapText="1"/>
    </xf>
    <xf numFmtId="3" fontId="16" fillId="0" borderId="24" xfId="0" applyNumberFormat="1" applyFont="1" applyFill="1" applyBorder="1" applyAlignment="1">
      <alignment vertical="top" wrapText="1"/>
    </xf>
    <xf numFmtId="3" fontId="19" fillId="0" borderId="22" xfId="0" applyNumberFormat="1" applyFont="1" applyFill="1" applyBorder="1" applyAlignment="1">
      <alignment vertical="top" wrapText="1"/>
    </xf>
    <xf numFmtId="3" fontId="19" fillId="0" borderId="20" xfId="0" applyNumberFormat="1" applyFont="1" applyFill="1" applyBorder="1" applyAlignment="1">
      <alignment vertical="top" wrapText="1"/>
    </xf>
    <xf numFmtId="3" fontId="16" fillId="0" borderId="32" xfId="0" applyNumberFormat="1" applyFont="1" applyFill="1" applyBorder="1" applyAlignment="1">
      <alignment vertical="top" wrapText="1"/>
    </xf>
    <xf numFmtId="3" fontId="19" fillId="0" borderId="35" xfId="0" applyNumberFormat="1" applyFont="1" applyFill="1" applyBorder="1" applyAlignment="1">
      <alignment/>
    </xf>
    <xf numFmtId="3" fontId="19" fillId="0" borderId="33" xfId="0" applyNumberFormat="1" applyFont="1" applyFill="1" applyBorder="1" applyAlignment="1">
      <alignment/>
    </xf>
    <xf numFmtId="3" fontId="16" fillId="0" borderId="36" xfId="0" applyNumberFormat="1" applyFont="1" applyFill="1" applyBorder="1" applyAlignment="1">
      <alignment vertical="top" wrapText="1"/>
    </xf>
    <xf numFmtId="3" fontId="19" fillId="0" borderId="38" xfId="0" applyNumberFormat="1" applyFont="1" applyFill="1" applyBorder="1" applyAlignment="1">
      <alignment/>
    </xf>
    <xf numFmtId="3" fontId="16" fillId="32" borderId="39" xfId="0" applyNumberFormat="1" applyFont="1" applyFill="1" applyBorder="1" applyAlignment="1">
      <alignment vertical="top" wrapText="1"/>
    </xf>
    <xf numFmtId="0" fontId="18" fillId="33" borderId="29" xfId="0" applyFont="1" applyFill="1" applyBorder="1" applyAlignment="1">
      <alignment horizontal="left" vertical="top" wrapText="1"/>
    </xf>
    <xf numFmtId="0" fontId="16" fillId="33" borderId="15" xfId="0" applyFont="1" applyFill="1" applyBorder="1" applyAlignment="1">
      <alignment horizontal="center" vertical="top" wrapText="1"/>
    </xf>
    <xf numFmtId="3" fontId="16" fillId="33" borderId="15" xfId="0" applyNumberFormat="1" applyFont="1" applyFill="1" applyBorder="1" applyAlignment="1">
      <alignment vertical="top" wrapText="1"/>
    </xf>
    <xf numFmtId="1" fontId="16" fillId="33" borderId="15" xfId="0" applyNumberFormat="1" applyFont="1" applyFill="1" applyBorder="1" applyAlignment="1">
      <alignment vertical="top" wrapText="1"/>
    </xf>
    <xf numFmtId="3" fontId="16" fillId="33" borderId="39" xfId="0" applyNumberFormat="1" applyFont="1" applyFill="1" applyBorder="1" applyAlignment="1">
      <alignment vertical="top" wrapText="1"/>
    </xf>
    <xf numFmtId="0" fontId="19" fillId="0" borderId="22" xfId="0" applyFont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right" vertical="center" wrapText="1"/>
    </xf>
    <xf numFmtId="4" fontId="19" fillId="0" borderId="40" xfId="0" applyNumberFormat="1" applyFont="1" applyBorder="1" applyAlignment="1">
      <alignment horizontal="right" vertical="center" wrapText="1"/>
    </xf>
    <xf numFmtId="0" fontId="19" fillId="0" borderId="22" xfId="0" applyFont="1" applyFill="1" applyBorder="1" applyAlignment="1" quotePrefix="1">
      <alignment horizontal="center" vertical="center" wrapText="1"/>
    </xf>
    <xf numFmtId="3" fontId="1" fillId="0" borderId="22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>
      <alignment horizontal="right" vertical="center" wrapText="1"/>
    </xf>
    <xf numFmtId="4" fontId="19" fillId="0" borderId="22" xfId="0" applyNumberFormat="1" applyFont="1" applyFill="1" applyBorder="1" applyAlignment="1">
      <alignment horizontal="right" vertical="center" wrapText="1"/>
    </xf>
    <xf numFmtId="3" fontId="19" fillId="0" borderId="35" xfId="0" applyNumberFormat="1" applyFont="1" applyFill="1" applyBorder="1" applyAlignment="1">
      <alignment horizontal="right" vertical="center" wrapText="1"/>
    </xf>
    <xf numFmtId="0" fontId="19" fillId="0" borderId="21" xfId="0" applyFont="1" applyFill="1" applyBorder="1" applyAlignment="1">
      <alignment horizontal="left" vertical="center" wrapText="1"/>
    </xf>
    <xf numFmtId="3" fontId="19" fillId="0" borderId="35" xfId="0" applyNumberFormat="1" applyFont="1" applyFill="1" applyBorder="1" applyAlignment="1">
      <alignment horizontal="right" wrapText="1"/>
    </xf>
    <xf numFmtId="4" fontId="19" fillId="0" borderId="31" xfId="0" applyNumberFormat="1" applyFont="1" applyFill="1" applyBorder="1" applyAlignment="1">
      <alignment horizontal="right" vertical="center" wrapText="1"/>
    </xf>
    <xf numFmtId="0" fontId="19" fillId="0" borderId="20" xfId="0" applyFont="1" applyFill="1" applyBorder="1" applyAlignment="1" quotePrefix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 wrapText="1"/>
    </xf>
    <xf numFmtId="3" fontId="19" fillId="0" borderId="20" xfId="0" applyNumberFormat="1" applyFont="1" applyFill="1" applyBorder="1" applyAlignment="1">
      <alignment horizontal="right" vertical="center" wrapText="1"/>
    </xf>
    <xf numFmtId="4" fontId="19" fillId="0" borderId="20" xfId="0" applyNumberFormat="1" applyFont="1" applyFill="1" applyBorder="1" applyAlignment="1">
      <alignment horizontal="right" vertical="center" wrapText="1"/>
    </xf>
    <xf numFmtId="3" fontId="19" fillId="0" borderId="33" xfId="0" applyNumberFormat="1" applyFont="1" applyFill="1" applyBorder="1" applyAlignment="1">
      <alignment horizontal="right" vertical="center" wrapText="1"/>
    </xf>
    <xf numFmtId="0" fontId="18" fillId="0" borderId="26" xfId="0" applyFont="1" applyFill="1" applyBorder="1" applyAlignment="1">
      <alignment horizontal="center" vertical="center" wrapText="1"/>
    </xf>
    <xf numFmtId="3" fontId="16" fillId="0" borderId="26" xfId="0" applyNumberFormat="1" applyFont="1" applyFill="1" applyBorder="1" applyAlignment="1">
      <alignment horizontal="right" vertical="center" wrapText="1"/>
    </xf>
    <xf numFmtId="4" fontId="18" fillId="0" borderId="26" xfId="0" applyNumberFormat="1" applyFont="1" applyFill="1" applyBorder="1" applyAlignment="1">
      <alignment horizontal="right" vertical="center" wrapText="1"/>
    </xf>
    <xf numFmtId="3" fontId="18" fillId="0" borderId="32" xfId="0" applyNumberFormat="1" applyFont="1" applyFill="1" applyBorder="1" applyAlignment="1">
      <alignment horizontal="right" wrapText="1"/>
    </xf>
    <xf numFmtId="0" fontId="18" fillId="0" borderId="18" xfId="0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>
      <alignment horizontal="right" vertical="center" wrapText="1"/>
    </xf>
    <xf numFmtId="4" fontId="18" fillId="0" borderId="18" xfId="0" applyNumberFormat="1" applyFont="1" applyFill="1" applyBorder="1" applyAlignment="1">
      <alignment horizontal="right" vertical="center" wrapText="1"/>
    </xf>
    <xf numFmtId="3" fontId="18" fillId="0" borderId="34" xfId="0" applyNumberFormat="1" applyFont="1" applyFill="1" applyBorder="1" applyAlignment="1">
      <alignment horizontal="right" wrapText="1"/>
    </xf>
    <xf numFmtId="4" fontId="19" fillId="0" borderId="26" xfId="0" applyNumberFormat="1" applyFont="1" applyFill="1" applyBorder="1" applyAlignment="1">
      <alignment horizontal="right" vertical="center" wrapText="1"/>
    </xf>
    <xf numFmtId="3" fontId="19" fillId="0" borderId="33" xfId="0" applyNumberFormat="1" applyFont="1" applyFill="1" applyBorder="1" applyAlignment="1">
      <alignment horizontal="right" wrapText="1"/>
    </xf>
    <xf numFmtId="3" fontId="18" fillId="0" borderId="18" xfId="0" applyNumberFormat="1" applyFont="1" applyFill="1" applyBorder="1" applyAlignment="1">
      <alignment horizontal="right" vertical="center" wrapText="1"/>
    </xf>
    <xf numFmtId="3" fontId="1" fillId="0" borderId="28" xfId="0" applyNumberFormat="1" applyFont="1" applyFill="1" applyBorder="1" applyAlignment="1">
      <alignment horizontal="right" vertical="center" wrapText="1"/>
    </xf>
    <xf numFmtId="3" fontId="19" fillId="0" borderId="28" xfId="0" applyNumberFormat="1" applyFont="1" applyFill="1" applyBorder="1" applyAlignment="1">
      <alignment horizontal="right" vertical="center" wrapText="1"/>
    </xf>
    <xf numFmtId="0" fontId="19" fillId="0" borderId="28" xfId="0" applyFont="1" applyFill="1" applyBorder="1" applyAlignment="1" quotePrefix="1">
      <alignment horizontal="center" vertical="center" wrapText="1"/>
    </xf>
    <xf numFmtId="3" fontId="19" fillId="0" borderId="37" xfId="0" applyNumberFormat="1" applyFont="1" applyFill="1" applyBorder="1" applyAlignment="1">
      <alignment horizontal="right" vertical="center" wrapText="1"/>
    </xf>
    <xf numFmtId="3" fontId="16" fillId="0" borderId="32" xfId="0" applyNumberFormat="1" applyFont="1" applyFill="1" applyBorder="1" applyAlignment="1">
      <alignment horizontal="right" vertical="center" wrapText="1"/>
    </xf>
    <xf numFmtId="3" fontId="16" fillId="0" borderId="34" xfId="0" applyNumberFormat="1" applyFont="1" applyFill="1" applyBorder="1" applyAlignment="1">
      <alignment horizontal="right" vertical="center" wrapText="1"/>
    </xf>
    <xf numFmtId="0" fontId="19" fillId="0" borderId="26" xfId="0" applyFont="1" applyFill="1" applyBorder="1" applyAlignment="1" quotePrefix="1">
      <alignment horizontal="center" vertical="center" wrapText="1"/>
    </xf>
    <xf numFmtId="0" fontId="18" fillId="0" borderId="26" xfId="0" applyFont="1" applyFill="1" applyBorder="1" applyAlignment="1" quotePrefix="1">
      <alignment horizontal="center" vertical="center" wrapText="1"/>
    </xf>
    <xf numFmtId="2" fontId="19" fillId="0" borderId="20" xfId="0" applyNumberFormat="1" applyFont="1" applyFill="1" applyBorder="1" applyAlignment="1" quotePrefix="1">
      <alignment horizontal="center" vertical="center" wrapText="1"/>
    </xf>
    <xf numFmtId="3" fontId="18" fillId="0" borderId="26" xfId="0" applyNumberFormat="1" applyFont="1" applyFill="1" applyBorder="1" applyAlignment="1">
      <alignment horizontal="right" vertical="center" wrapText="1"/>
    </xf>
    <xf numFmtId="3" fontId="18" fillId="0" borderId="32" xfId="0" applyNumberFormat="1" applyFont="1" applyFill="1" applyBorder="1" applyAlignment="1">
      <alignment horizontal="right" vertical="center" wrapText="1"/>
    </xf>
    <xf numFmtId="2" fontId="19" fillId="0" borderId="20" xfId="0" applyNumberFormat="1" applyFont="1" applyFill="1" applyBorder="1" applyAlignment="1">
      <alignment horizontal="right" vertical="center" wrapText="1"/>
    </xf>
    <xf numFmtId="2" fontId="19" fillId="0" borderId="26" xfId="0" applyNumberFormat="1" applyFont="1" applyFill="1" applyBorder="1" applyAlignment="1">
      <alignment horizontal="right" vertical="center" wrapText="1"/>
    </xf>
    <xf numFmtId="2" fontId="18" fillId="0" borderId="26" xfId="0" applyNumberFormat="1" applyFont="1" applyFill="1" applyBorder="1" applyAlignment="1">
      <alignment horizontal="right" vertical="center" wrapText="1"/>
    </xf>
    <xf numFmtId="14" fontId="19" fillId="0" borderId="20" xfId="0" applyNumberFormat="1" applyFont="1" applyBorder="1" applyAlignment="1" quotePrefix="1">
      <alignment horizontal="center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17" fontId="19" fillId="0" borderId="31" xfId="0" applyNumberFormat="1" applyFont="1" applyBorder="1" applyAlignment="1" quotePrefix="1">
      <alignment horizontal="center" vertical="center" wrapText="1"/>
    </xf>
    <xf numFmtId="0" fontId="19" fillId="0" borderId="41" xfId="0" applyFont="1" applyBorder="1" applyAlignment="1">
      <alignment horizontal="left" vertical="center" wrapText="1"/>
    </xf>
    <xf numFmtId="2" fontId="19" fillId="0" borderId="40" xfId="0" applyNumberFormat="1" applyFont="1" applyBorder="1" applyAlignment="1" quotePrefix="1">
      <alignment horizontal="center" vertical="center" wrapText="1"/>
    </xf>
    <xf numFmtId="3" fontId="1" fillId="0" borderId="40" xfId="0" applyNumberFormat="1" applyFont="1" applyBorder="1" applyAlignment="1">
      <alignment horizontal="right" vertical="center" wrapText="1"/>
    </xf>
    <xf numFmtId="3" fontId="19" fillId="0" borderId="40" xfId="0" applyNumberFormat="1" applyFont="1" applyBorder="1" applyAlignment="1">
      <alignment horizontal="right" vertical="center" wrapText="1"/>
    </xf>
    <xf numFmtId="3" fontId="19" fillId="0" borderId="42" xfId="0" applyNumberFormat="1" applyFont="1" applyBorder="1" applyAlignment="1">
      <alignment horizontal="right" vertical="center" wrapText="1"/>
    </xf>
    <xf numFmtId="0" fontId="16" fillId="0" borderId="43" xfId="0" applyFont="1" applyBorder="1" applyAlignment="1">
      <alignment horizontal="center" vertical="top" wrapText="1"/>
    </xf>
    <xf numFmtId="0" fontId="16" fillId="0" borderId="44" xfId="0" applyFont="1" applyBorder="1" applyAlignment="1">
      <alignment horizontal="center" vertical="top" wrapText="1"/>
    </xf>
    <xf numFmtId="0" fontId="16" fillId="0" borderId="45" xfId="0" applyFont="1" applyBorder="1" applyAlignment="1">
      <alignment horizontal="center" vertical="top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46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2" fontId="16" fillId="0" borderId="48" xfId="0" applyNumberFormat="1" applyFont="1" applyBorder="1" applyAlignment="1">
      <alignment horizontal="center" vertical="center" wrapText="1"/>
    </xf>
    <xf numFmtId="2" fontId="18" fillId="0" borderId="31" xfId="0" applyNumberFormat="1" applyFont="1" applyBorder="1" applyAlignment="1">
      <alignment horizontal="center" vertical="center" wrapText="1"/>
    </xf>
    <xf numFmtId="2" fontId="18" fillId="0" borderId="49" xfId="0" applyNumberFormat="1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/>
    </xf>
    <xf numFmtId="0" fontId="16" fillId="0" borderId="5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/>
    </xf>
    <xf numFmtId="3" fontId="1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zoomScalePageLayoutView="0" workbookViewId="0" topLeftCell="A70">
      <selection activeCell="I91" sqref="I91"/>
    </sheetView>
  </sheetViews>
  <sheetFormatPr defaultColWidth="9.140625" defaultRowHeight="12.75"/>
  <cols>
    <col min="1" max="1" width="18.28125" style="6" customWidth="1"/>
    <col min="2" max="2" width="15.00390625" style="7" customWidth="1"/>
    <col min="3" max="3" width="12.28125" style="10" customWidth="1"/>
    <col min="4" max="4" width="11.8515625" style="10" customWidth="1"/>
    <col min="5" max="5" width="12.421875" style="19" customWidth="1"/>
    <col min="6" max="6" width="10.57421875" style="10" customWidth="1"/>
    <col min="7" max="7" width="12.57421875" style="10" customWidth="1"/>
    <col min="8" max="8" width="9.140625" style="10" customWidth="1"/>
    <col min="9" max="9" width="9.140625" style="8" customWidth="1"/>
    <col min="10" max="10" width="10.140625" style="8" customWidth="1"/>
    <col min="11" max="16384" width="9.140625" style="8" customWidth="1"/>
  </cols>
  <sheetData>
    <row r="1" ht="15">
      <c r="G1" s="10" t="s">
        <v>17</v>
      </c>
    </row>
    <row r="2" spans="1:8" ht="15">
      <c r="A2" s="166" t="s">
        <v>18</v>
      </c>
      <c r="B2" s="167"/>
      <c r="C2" s="167"/>
      <c r="D2" s="167"/>
      <c r="E2" s="167"/>
      <c r="F2" s="167"/>
      <c r="G2" s="167"/>
      <c r="H2" s="167"/>
    </row>
    <row r="4" spans="1:8" ht="15">
      <c r="A4" s="168" t="s">
        <v>16</v>
      </c>
      <c r="B4" s="168"/>
      <c r="C4" s="168"/>
      <c r="D4" s="168"/>
      <c r="E4" s="168"/>
      <c r="F4" s="168"/>
      <c r="G4" s="168"/>
      <c r="H4" s="168"/>
    </row>
    <row r="6" spans="1:8" ht="20.25" customHeight="1">
      <c r="A6" s="169" t="s">
        <v>8</v>
      </c>
      <c r="B6" s="170"/>
      <c r="C6" s="170"/>
      <c r="D6" s="170"/>
      <c r="E6" s="170"/>
      <c r="F6" s="170"/>
      <c r="G6" s="170"/>
      <c r="H6" s="171"/>
    </row>
    <row r="7" spans="1:8" ht="15">
      <c r="A7" s="172" t="s">
        <v>0</v>
      </c>
      <c r="B7" s="173"/>
      <c r="C7" s="173"/>
      <c r="D7" s="173"/>
      <c r="E7" s="173"/>
      <c r="F7" s="173"/>
      <c r="G7" s="173"/>
      <c r="H7" s="167"/>
    </row>
    <row r="8" spans="1:8" ht="15">
      <c r="A8" s="172" t="s">
        <v>43</v>
      </c>
      <c r="B8" s="167"/>
      <c r="C8" s="167"/>
      <c r="D8" s="167"/>
      <c r="E8" s="167"/>
      <c r="F8" s="167"/>
      <c r="G8" s="167"/>
      <c r="H8" s="167"/>
    </row>
    <row r="9" ht="15.75" customHeight="1" thickBot="1"/>
    <row r="10" spans="1:8" ht="27.75" customHeight="1">
      <c r="A10" s="174" t="s">
        <v>3</v>
      </c>
      <c r="B10" s="177" t="s">
        <v>4</v>
      </c>
      <c r="C10" s="177" t="s">
        <v>5</v>
      </c>
      <c r="D10" s="177" t="s">
        <v>6</v>
      </c>
      <c r="E10" s="180" t="s">
        <v>28</v>
      </c>
      <c r="F10" s="189" t="s">
        <v>1</v>
      </c>
      <c r="G10" s="190"/>
      <c r="H10" s="191"/>
    </row>
    <row r="11" spans="1:8" ht="24.75" customHeight="1">
      <c r="A11" s="175"/>
      <c r="B11" s="178"/>
      <c r="C11" s="187"/>
      <c r="D11" s="178"/>
      <c r="E11" s="181"/>
      <c r="F11" s="192"/>
      <c r="G11" s="193"/>
      <c r="H11" s="194"/>
    </row>
    <row r="12" spans="1:8" ht="39" customHeight="1" thickBot="1">
      <c r="A12" s="176"/>
      <c r="B12" s="179"/>
      <c r="C12" s="188"/>
      <c r="D12" s="179"/>
      <c r="E12" s="182"/>
      <c r="F12" s="1" t="s">
        <v>19</v>
      </c>
      <c r="G12" s="1" t="s">
        <v>20</v>
      </c>
      <c r="H12" s="2" t="s">
        <v>21</v>
      </c>
    </row>
    <row r="13" spans="1:8" ht="17.25" customHeight="1" thickBot="1">
      <c r="A13" s="3">
        <v>1</v>
      </c>
      <c r="B13" s="4">
        <v>2</v>
      </c>
      <c r="C13" s="5">
        <v>3</v>
      </c>
      <c r="D13" s="4">
        <v>4</v>
      </c>
      <c r="E13" s="24">
        <v>5</v>
      </c>
      <c r="F13" s="5">
        <v>6</v>
      </c>
      <c r="G13" s="5">
        <v>7</v>
      </c>
      <c r="H13" s="12">
        <v>8</v>
      </c>
    </row>
    <row r="14" spans="1:8" ht="17.25" customHeight="1">
      <c r="A14" s="183" t="s">
        <v>75</v>
      </c>
      <c r="B14" s="184"/>
      <c r="C14" s="184"/>
      <c r="D14" s="184"/>
      <c r="E14" s="184"/>
      <c r="F14" s="184"/>
      <c r="G14" s="184"/>
      <c r="H14" s="185"/>
    </row>
    <row r="15" spans="1:8" ht="17.25" customHeight="1">
      <c r="A15" s="25" t="s">
        <v>23</v>
      </c>
      <c r="B15" s="26"/>
      <c r="C15" s="68">
        <f>SUM(C16:C19)</f>
        <v>113360</v>
      </c>
      <c r="D15" s="68">
        <f>SUM(D16:D19)</f>
        <v>95555</v>
      </c>
      <c r="E15" s="92"/>
      <c r="F15" s="68">
        <f>SUM(F16:F19)</f>
        <v>15103</v>
      </c>
      <c r="G15" s="68">
        <f>SUM(G16:G19)</f>
        <v>41087</v>
      </c>
      <c r="H15" s="70">
        <f>SUM(H16:H19)</f>
        <v>39365</v>
      </c>
    </row>
    <row r="16" spans="1:8" ht="15">
      <c r="A16" s="29" t="s">
        <v>30</v>
      </c>
      <c r="B16" s="30" t="s">
        <v>61</v>
      </c>
      <c r="C16" s="71">
        <v>97500</v>
      </c>
      <c r="D16" s="72">
        <v>83225</v>
      </c>
      <c r="E16" s="93">
        <f>D16*100/C16</f>
        <v>85.35897435897436</v>
      </c>
      <c r="F16" s="71">
        <v>11734</v>
      </c>
      <c r="G16" s="71">
        <v>37943</v>
      </c>
      <c r="H16" s="73">
        <v>33548</v>
      </c>
    </row>
    <row r="17" spans="1:8" ht="15">
      <c r="A17" s="29" t="s">
        <v>32</v>
      </c>
      <c r="B17" s="30" t="s">
        <v>76</v>
      </c>
      <c r="C17" s="71">
        <v>4900</v>
      </c>
      <c r="D17" s="72">
        <v>4735</v>
      </c>
      <c r="E17" s="93">
        <f>D17*100/C17</f>
        <v>96.63265306122449</v>
      </c>
      <c r="F17" s="71">
        <v>3115</v>
      </c>
      <c r="G17" s="71">
        <v>1502</v>
      </c>
      <c r="H17" s="73">
        <v>118</v>
      </c>
    </row>
    <row r="18" spans="1:8" ht="30">
      <c r="A18" s="37" t="s">
        <v>26</v>
      </c>
      <c r="B18" s="38"/>
      <c r="C18" s="79">
        <v>9160</v>
      </c>
      <c r="D18" s="80">
        <v>5805</v>
      </c>
      <c r="E18" s="97">
        <f>D18*100/C18</f>
        <v>63.37336244541485</v>
      </c>
      <c r="F18" s="79">
        <v>224</v>
      </c>
      <c r="G18" s="79">
        <v>1627</v>
      </c>
      <c r="H18" s="83">
        <v>3954</v>
      </c>
    </row>
    <row r="19" spans="1:8" ht="15">
      <c r="A19" s="27" t="s">
        <v>27</v>
      </c>
      <c r="B19" s="28" t="s">
        <v>67</v>
      </c>
      <c r="C19" s="65">
        <v>1800</v>
      </c>
      <c r="D19" s="66">
        <v>1790</v>
      </c>
      <c r="E19" s="91">
        <f>D19*100/C19</f>
        <v>99.44444444444444</v>
      </c>
      <c r="F19" s="65">
        <v>30</v>
      </c>
      <c r="G19" s="65">
        <v>15</v>
      </c>
      <c r="H19" s="67">
        <v>1745</v>
      </c>
    </row>
    <row r="20" spans="1:8" ht="17.25" customHeight="1">
      <c r="A20" s="33" t="s">
        <v>15</v>
      </c>
      <c r="B20" s="34"/>
      <c r="C20" s="62">
        <f>SUM(C21:C21)</f>
        <v>5000</v>
      </c>
      <c r="D20" s="62">
        <f>SUM(D21:D21)</f>
        <v>4728</v>
      </c>
      <c r="E20" s="94"/>
      <c r="F20" s="62">
        <f>SUM(F21:F21)</f>
        <v>2552</v>
      </c>
      <c r="G20" s="62">
        <f>SUM(G21:G21)</f>
        <v>1833</v>
      </c>
      <c r="H20" s="64">
        <f>SUM(H21:H21)</f>
        <v>343</v>
      </c>
    </row>
    <row r="21" spans="1:8" ht="30">
      <c r="A21" s="27" t="s">
        <v>27</v>
      </c>
      <c r="B21" s="28" t="s">
        <v>56</v>
      </c>
      <c r="C21" s="65">
        <v>5000</v>
      </c>
      <c r="D21" s="66">
        <v>4728</v>
      </c>
      <c r="E21" s="91">
        <f>D21*100/C21</f>
        <v>94.56</v>
      </c>
      <c r="F21" s="65">
        <v>2552</v>
      </c>
      <c r="G21" s="65">
        <v>1833</v>
      </c>
      <c r="H21" s="67">
        <v>343</v>
      </c>
    </row>
    <row r="22" spans="1:8" ht="17.25" customHeight="1">
      <c r="A22" s="31" t="s">
        <v>9</v>
      </c>
      <c r="B22" s="32"/>
      <c r="C22" s="74">
        <f>SUM(C23:C24)</f>
        <v>89000</v>
      </c>
      <c r="D22" s="75">
        <f>SUM(D23:D24)</f>
        <v>70034</v>
      </c>
      <c r="E22" s="95"/>
      <c r="F22" s="74">
        <f>SUM(F23:F24)</f>
        <v>18887</v>
      </c>
      <c r="G22" s="74">
        <f>SUM(G23:G24)</f>
        <v>30490</v>
      </c>
      <c r="H22" s="76">
        <f>SUM(H23:H24)</f>
        <v>20657</v>
      </c>
    </row>
    <row r="23" spans="1:8" ht="17.25" customHeight="1">
      <c r="A23" s="29" t="s">
        <v>30</v>
      </c>
      <c r="B23" s="57" t="s">
        <v>60</v>
      </c>
      <c r="C23" s="71">
        <v>40000</v>
      </c>
      <c r="D23" s="72">
        <v>33963</v>
      </c>
      <c r="E23" s="93">
        <f>D23*100/C23</f>
        <v>84.9075</v>
      </c>
      <c r="F23" s="71">
        <v>5390</v>
      </c>
      <c r="G23" s="71">
        <v>15255</v>
      </c>
      <c r="H23" s="77">
        <v>13318</v>
      </c>
    </row>
    <row r="24" spans="1:8" ht="17.25" customHeight="1">
      <c r="A24" s="27" t="s">
        <v>32</v>
      </c>
      <c r="B24" s="28" t="s">
        <v>77</v>
      </c>
      <c r="C24" s="65">
        <v>49000</v>
      </c>
      <c r="D24" s="66">
        <v>36071</v>
      </c>
      <c r="E24" s="91">
        <f>D24*100/C24</f>
        <v>73.61428571428571</v>
      </c>
      <c r="F24" s="65">
        <f>6482+7015</f>
        <v>13497</v>
      </c>
      <c r="G24" s="65">
        <v>15235</v>
      </c>
      <c r="H24" s="78">
        <v>7339</v>
      </c>
    </row>
    <row r="25" spans="1:8" ht="17.25" customHeight="1">
      <c r="A25" s="33" t="s">
        <v>50</v>
      </c>
      <c r="B25" s="130"/>
      <c r="C25" s="131">
        <f>SUM(C26:C26)</f>
        <v>7000</v>
      </c>
      <c r="D25" s="131">
        <f>SUM(D26:D26)</f>
        <v>4704</v>
      </c>
      <c r="E25" s="138"/>
      <c r="F25" s="131">
        <f>SUM(F26:F26)</f>
        <v>716</v>
      </c>
      <c r="G25" s="131">
        <f>SUM(G26:G26)</f>
        <v>2172</v>
      </c>
      <c r="H25" s="133">
        <f>SUM(H26:H26)</f>
        <v>1816</v>
      </c>
    </row>
    <row r="26" spans="1:8" ht="17.25" customHeight="1">
      <c r="A26" s="27" t="s">
        <v>30</v>
      </c>
      <c r="B26" s="125" t="s">
        <v>59</v>
      </c>
      <c r="C26" s="126">
        <v>7000</v>
      </c>
      <c r="D26" s="127">
        <v>4704</v>
      </c>
      <c r="E26" s="128">
        <f>D26*100/C26</f>
        <v>67.2</v>
      </c>
      <c r="F26" s="126">
        <v>716</v>
      </c>
      <c r="G26" s="126">
        <v>2172</v>
      </c>
      <c r="H26" s="129">
        <v>1816</v>
      </c>
    </row>
    <row r="27" spans="1:8" ht="17.25" customHeight="1">
      <c r="A27" s="25" t="s">
        <v>24</v>
      </c>
      <c r="B27" s="26"/>
      <c r="C27" s="68">
        <f>SUM(C28:C30)</f>
        <v>18300</v>
      </c>
      <c r="D27" s="69">
        <f>SUM(D28:D30)</f>
        <v>14718</v>
      </c>
      <c r="E27" s="92"/>
      <c r="F27" s="68">
        <f>SUM(F28:F30)</f>
        <v>6427</v>
      </c>
      <c r="G27" s="68">
        <f>SUM(G28:G30)</f>
        <v>7308</v>
      </c>
      <c r="H27" s="70">
        <f>SUM(H28:H30)</f>
        <v>983</v>
      </c>
    </row>
    <row r="28" spans="1:8" ht="17.25" customHeight="1">
      <c r="A28" s="37" t="s">
        <v>32</v>
      </c>
      <c r="B28" s="61">
        <v>42430</v>
      </c>
      <c r="C28" s="79">
        <v>500</v>
      </c>
      <c r="D28" s="80">
        <v>366</v>
      </c>
      <c r="E28" s="93">
        <f>D28*100/C28</f>
        <v>73.2</v>
      </c>
      <c r="F28" s="79">
        <f>307+58</f>
        <v>365</v>
      </c>
      <c r="G28" s="79">
        <v>1</v>
      </c>
      <c r="H28" s="81"/>
    </row>
    <row r="29" spans="1:8" ht="30">
      <c r="A29" s="37" t="s">
        <v>27</v>
      </c>
      <c r="B29" s="38" t="s">
        <v>62</v>
      </c>
      <c r="C29" s="79">
        <v>4800</v>
      </c>
      <c r="D29" s="80">
        <v>4333</v>
      </c>
      <c r="E29" s="96">
        <f>D29*100/C29</f>
        <v>90.27083333333333</v>
      </c>
      <c r="F29" s="79">
        <v>1283</v>
      </c>
      <c r="G29" s="79">
        <v>2067</v>
      </c>
      <c r="H29" s="83">
        <v>983</v>
      </c>
    </row>
    <row r="30" spans="1:8" ht="15">
      <c r="A30" s="27" t="s">
        <v>14</v>
      </c>
      <c r="B30" s="155">
        <v>42447</v>
      </c>
      <c r="C30" s="65">
        <v>13000</v>
      </c>
      <c r="D30" s="66">
        <v>10019</v>
      </c>
      <c r="E30" s="91">
        <f>D30*100/C30</f>
        <v>77.06923076923077</v>
      </c>
      <c r="F30" s="65">
        <v>4779</v>
      </c>
      <c r="G30" s="65">
        <v>5240</v>
      </c>
      <c r="H30" s="67">
        <v>0</v>
      </c>
    </row>
    <row r="31" spans="1:8" ht="17.25" customHeight="1">
      <c r="A31" s="25" t="s">
        <v>22</v>
      </c>
      <c r="B31" s="26"/>
      <c r="C31" s="68">
        <f>SUM(C32:C36)</f>
        <v>76300</v>
      </c>
      <c r="D31" s="68">
        <f>SUM(D32:D36)</f>
        <v>61062</v>
      </c>
      <c r="E31" s="92"/>
      <c r="F31" s="68">
        <f>SUM(F32:F36)</f>
        <v>24930</v>
      </c>
      <c r="G31" s="68">
        <f>SUM(G32:G36)</f>
        <v>24416</v>
      </c>
      <c r="H31" s="85">
        <f>SUM(H32:H36)</f>
        <v>11716</v>
      </c>
    </row>
    <row r="32" spans="1:8" ht="17.25" customHeight="1">
      <c r="A32" s="29" t="s">
        <v>30</v>
      </c>
      <c r="B32" s="114" t="s">
        <v>58</v>
      </c>
      <c r="C32" s="71">
        <v>29000</v>
      </c>
      <c r="D32" s="71">
        <v>25917</v>
      </c>
      <c r="E32" s="93">
        <f>D32*100/C32</f>
        <v>89.36896551724138</v>
      </c>
      <c r="F32" s="71">
        <v>5841</v>
      </c>
      <c r="G32" s="71">
        <v>15795</v>
      </c>
      <c r="H32" s="115">
        <v>4281</v>
      </c>
    </row>
    <row r="33" spans="1:8" ht="15">
      <c r="A33" s="29" t="s">
        <v>32</v>
      </c>
      <c r="B33" s="30" t="s">
        <v>76</v>
      </c>
      <c r="C33" s="71">
        <v>2900</v>
      </c>
      <c r="D33" s="72">
        <v>2691</v>
      </c>
      <c r="E33" s="93">
        <f>D33*100/C33</f>
        <v>92.79310344827586</v>
      </c>
      <c r="F33" s="71">
        <v>955</v>
      </c>
      <c r="G33" s="71">
        <v>1175</v>
      </c>
      <c r="H33" s="73">
        <v>561</v>
      </c>
    </row>
    <row r="34" spans="1:8" ht="30">
      <c r="A34" s="29" t="s">
        <v>27</v>
      </c>
      <c r="B34" s="30" t="s">
        <v>57</v>
      </c>
      <c r="C34" s="71">
        <v>2200</v>
      </c>
      <c r="D34" s="72">
        <v>1941</v>
      </c>
      <c r="E34" s="93">
        <f>D34*100/C34</f>
        <v>88.22727272727273</v>
      </c>
      <c r="F34" s="71">
        <v>179</v>
      </c>
      <c r="G34" s="71">
        <v>740</v>
      </c>
      <c r="H34" s="73">
        <v>1022</v>
      </c>
    </row>
    <row r="35" spans="1:8" ht="30">
      <c r="A35" s="37" t="s">
        <v>26</v>
      </c>
      <c r="B35" s="38"/>
      <c r="C35" s="79">
        <v>15000</v>
      </c>
      <c r="D35" s="80">
        <v>11031</v>
      </c>
      <c r="E35" s="97">
        <f>D35*100/C35</f>
        <v>73.54</v>
      </c>
      <c r="F35" s="80">
        <v>1876</v>
      </c>
      <c r="G35" s="80">
        <v>4494</v>
      </c>
      <c r="H35" s="83">
        <v>4661</v>
      </c>
    </row>
    <row r="36" spans="1:8" ht="17.25" customHeight="1">
      <c r="A36" s="27" t="s">
        <v>14</v>
      </c>
      <c r="B36" s="28" t="s">
        <v>71</v>
      </c>
      <c r="C36" s="65">
        <v>27200</v>
      </c>
      <c r="D36" s="66">
        <v>19482</v>
      </c>
      <c r="E36" s="91">
        <f>D36*100/C36</f>
        <v>71.625</v>
      </c>
      <c r="F36" s="65">
        <v>16079</v>
      </c>
      <c r="G36" s="65">
        <v>2212</v>
      </c>
      <c r="H36" s="78">
        <v>1191</v>
      </c>
    </row>
    <row r="37" spans="1:8" ht="17.25" customHeight="1">
      <c r="A37" s="25" t="s">
        <v>10</v>
      </c>
      <c r="B37" s="26"/>
      <c r="C37" s="68">
        <f>SUM(C38:C42)</f>
        <v>271680</v>
      </c>
      <c r="D37" s="68">
        <f>SUM(D38:D42)</f>
        <v>217919</v>
      </c>
      <c r="E37" s="92"/>
      <c r="F37" s="68">
        <f>SUM(F38:F42)</f>
        <v>51003</v>
      </c>
      <c r="G37" s="68">
        <f>SUM(G38:G42)</f>
        <v>105971</v>
      </c>
      <c r="H37" s="85">
        <f>SUM(H38:H42)</f>
        <v>60945</v>
      </c>
    </row>
    <row r="38" spans="1:8" ht="15">
      <c r="A38" s="29" t="s">
        <v>30</v>
      </c>
      <c r="B38" s="30" t="s">
        <v>46</v>
      </c>
      <c r="C38" s="71">
        <v>75000</v>
      </c>
      <c r="D38" s="72">
        <v>65364</v>
      </c>
      <c r="E38" s="93">
        <f>D38*100/C38</f>
        <v>87.152</v>
      </c>
      <c r="F38" s="71">
        <v>14827</v>
      </c>
      <c r="G38" s="71">
        <v>39832</v>
      </c>
      <c r="H38" s="73">
        <v>10705</v>
      </c>
    </row>
    <row r="39" spans="1:8" ht="15">
      <c r="A39" s="29" t="s">
        <v>32</v>
      </c>
      <c r="B39" s="30" t="s">
        <v>78</v>
      </c>
      <c r="C39" s="71">
        <v>76200</v>
      </c>
      <c r="D39" s="72">
        <v>54648</v>
      </c>
      <c r="E39" s="93">
        <f>D39*100/C39</f>
        <v>71.71653543307086</v>
      </c>
      <c r="F39" s="71">
        <f>7516+15200</f>
        <v>22716</v>
      </c>
      <c r="G39" s="71">
        <v>23224</v>
      </c>
      <c r="H39" s="73">
        <v>8708</v>
      </c>
    </row>
    <row r="40" spans="1:8" ht="30">
      <c r="A40" s="29" t="s">
        <v>26</v>
      </c>
      <c r="B40" s="30"/>
      <c r="C40" s="71">
        <v>38280</v>
      </c>
      <c r="D40" s="72">
        <v>25517</v>
      </c>
      <c r="E40" s="93">
        <f>D40*100/C40</f>
        <v>66.65882967607105</v>
      </c>
      <c r="F40" s="72">
        <v>6005</v>
      </c>
      <c r="G40" s="72">
        <v>17999</v>
      </c>
      <c r="H40" s="73">
        <v>1513</v>
      </c>
    </row>
    <row r="41" spans="1:8" ht="15">
      <c r="A41" s="29" t="s">
        <v>27</v>
      </c>
      <c r="B41" s="30" t="s">
        <v>54</v>
      </c>
      <c r="C41" s="71">
        <v>33200</v>
      </c>
      <c r="D41" s="72">
        <v>31796</v>
      </c>
      <c r="E41" s="96">
        <f>D41*100/C41</f>
        <v>95.7710843373494</v>
      </c>
      <c r="F41" s="71">
        <v>3995</v>
      </c>
      <c r="G41" s="71">
        <v>8478</v>
      </c>
      <c r="H41" s="73">
        <v>19323</v>
      </c>
    </row>
    <row r="42" spans="1:8" ht="15">
      <c r="A42" s="27" t="s">
        <v>14</v>
      </c>
      <c r="B42" s="28" t="s">
        <v>70</v>
      </c>
      <c r="C42" s="65">
        <v>49000</v>
      </c>
      <c r="D42" s="66">
        <v>40594</v>
      </c>
      <c r="E42" s="91">
        <v>82.84489795918367</v>
      </c>
      <c r="F42" s="65">
        <v>3460</v>
      </c>
      <c r="G42" s="65">
        <v>16438</v>
      </c>
      <c r="H42" s="67">
        <v>20696</v>
      </c>
    </row>
    <row r="43" spans="1:8" ht="15">
      <c r="A43" s="33" t="s">
        <v>11</v>
      </c>
      <c r="B43" s="39"/>
      <c r="C43" s="62">
        <f>SUM(C44)</f>
        <v>1000</v>
      </c>
      <c r="D43" s="62">
        <f>SUM(D44)</f>
        <v>980</v>
      </c>
      <c r="E43" s="94"/>
      <c r="F43" s="62">
        <f>SUM(F44)</f>
        <v>80</v>
      </c>
      <c r="G43" s="62">
        <f>SUM(G44)</f>
        <v>900</v>
      </c>
      <c r="H43" s="84">
        <f>SUM(H44)</f>
        <v>0</v>
      </c>
    </row>
    <row r="44" spans="1:8" ht="15">
      <c r="A44" s="27" t="s">
        <v>12</v>
      </c>
      <c r="B44" s="28" t="s">
        <v>51</v>
      </c>
      <c r="C44" s="65">
        <v>1000</v>
      </c>
      <c r="D44" s="66">
        <v>980</v>
      </c>
      <c r="E44" s="91">
        <f>D44*100/C44</f>
        <v>98</v>
      </c>
      <c r="F44" s="65">
        <v>80</v>
      </c>
      <c r="G44" s="65">
        <v>900</v>
      </c>
      <c r="H44" s="67"/>
    </row>
    <row r="45" spans="1:8" ht="15">
      <c r="A45" s="33" t="s">
        <v>48</v>
      </c>
      <c r="B45" s="35"/>
      <c r="C45" s="62">
        <f>SUM(C46)</f>
        <v>500</v>
      </c>
      <c r="D45" s="62">
        <f>SUM(D46)</f>
        <v>481</v>
      </c>
      <c r="E45" s="90"/>
      <c r="F45" s="62">
        <f>SUM(F46)</f>
        <v>133</v>
      </c>
      <c r="G45" s="62">
        <f>SUM(G46)</f>
        <v>323</v>
      </c>
      <c r="H45" s="84">
        <f>SUM(H46)</f>
        <v>25</v>
      </c>
    </row>
    <row r="46" spans="1:8" ht="15">
      <c r="A46" s="27" t="s">
        <v>30</v>
      </c>
      <c r="B46" s="36" t="s">
        <v>47</v>
      </c>
      <c r="C46" s="65">
        <v>500</v>
      </c>
      <c r="D46" s="66">
        <v>481</v>
      </c>
      <c r="E46" s="91">
        <f>D46*100/C46</f>
        <v>96.2</v>
      </c>
      <c r="F46" s="65">
        <v>133</v>
      </c>
      <c r="G46" s="65">
        <v>323</v>
      </c>
      <c r="H46" s="67">
        <v>25</v>
      </c>
    </row>
    <row r="47" spans="1:8" ht="15">
      <c r="A47" s="33" t="s">
        <v>65</v>
      </c>
      <c r="B47" s="35"/>
      <c r="C47" s="62">
        <f>SUM(C48:C49)</f>
        <v>28300</v>
      </c>
      <c r="D47" s="62">
        <f>SUM(D48:D49)</f>
        <v>26077</v>
      </c>
      <c r="E47" s="90"/>
      <c r="F47" s="62">
        <f>SUM(F48:F49)</f>
        <v>6103</v>
      </c>
      <c r="G47" s="62">
        <f>SUM(G48:G49)</f>
        <v>11411</v>
      </c>
      <c r="H47" s="84">
        <f>SUM(H48:H49)</f>
        <v>8563</v>
      </c>
    </row>
    <row r="48" spans="1:8" ht="15">
      <c r="A48" s="58" t="s">
        <v>32</v>
      </c>
      <c r="B48" s="157">
        <v>42461</v>
      </c>
      <c r="C48" s="87">
        <v>27300</v>
      </c>
      <c r="D48" s="87">
        <v>25179</v>
      </c>
      <c r="E48" s="96">
        <f>D48*100/C48</f>
        <v>92.23076923076923</v>
      </c>
      <c r="F48" s="87">
        <f>2409+3579</f>
        <v>5988</v>
      </c>
      <c r="G48" s="87">
        <v>10872</v>
      </c>
      <c r="H48" s="156">
        <v>8319</v>
      </c>
    </row>
    <row r="49" spans="1:8" ht="15">
      <c r="A49" s="27" t="s">
        <v>66</v>
      </c>
      <c r="B49" s="36" t="s">
        <v>64</v>
      </c>
      <c r="C49" s="65">
        <v>1000</v>
      </c>
      <c r="D49" s="66">
        <v>898</v>
      </c>
      <c r="E49" s="91">
        <f>D49*100/C49</f>
        <v>89.8</v>
      </c>
      <c r="F49" s="65">
        <v>115</v>
      </c>
      <c r="G49" s="65">
        <v>539</v>
      </c>
      <c r="H49" s="67">
        <v>244</v>
      </c>
    </row>
    <row r="50" spans="1:8" ht="15">
      <c r="A50" s="33" t="s">
        <v>33</v>
      </c>
      <c r="B50" s="35"/>
      <c r="C50" s="62">
        <f>SUM(C51)</f>
        <v>23200</v>
      </c>
      <c r="D50" s="63">
        <f>SUM(D51)</f>
        <v>15403</v>
      </c>
      <c r="E50" s="90"/>
      <c r="F50" s="62">
        <f>SUM(F51)</f>
        <v>7144</v>
      </c>
      <c r="G50" s="62">
        <f>SUM(G51)</f>
        <v>4700</v>
      </c>
      <c r="H50" s="86">
        <f>SUM(H51)</f>
        <v>3559</v>
      </c>
    </row>
    <row r="51" spans="1:8" ht="30">
      <c r="A51" s="27" t="s">
        <v>32</v>
      </c>
      <c r="B51" s="36" t="s">
        <v>81</v>
      </c>
      <c r="C51" s="65">
        <v>23200</v>
      </c>
      <c r="D51" s="66">
        <v>15403</v>
      </c>
      <c r="E51" s="91">
        <f>D51*100/C51</f>
        <v>66.39224137931035</v>
      </c>
      <c r="F51" s="65">
        <f>3438+3706</f>
        <v>7144</v>
      </c>
      <c r="G51" s="65">
        <v>4700</v>
      </c>
      <c r="H51" s="67">
        <v>3559</v>
      </c>
    </row>
    <row r="52" spans="1:8" ht="15">
      <c r="A52" s="33" t="s">
        <v>34</v>
      </c>
      <c r="B52" s="35"/>
      <c r="C52" s="62">
        <f>SUM(C53:C55)</f>
        <v>28100</v>
      </c>
      <c r="D52" s="63">
        <f>SUM(D53:D55)</f>
        <v>25409</v>
      </c>
      <c r="E52" s="90"/>
      <c r="F52" s="62">
        <f>SUM(F53:F55)</f>
        <v>7319</v>
      </c>
      <c r="G52" s="62">
        <f>SUM(G53:G55)</f>
        <v>9525</v>
      </c>
      <c r="H52" s="86">
        <f>SUM(H53:H55)</f>
        <v>8565</v>
      </c>
    </row>
    <row r="53" spans="1:8" ht="15">
      <c r="A53" s="58" t="s">
        <v>30</v>
      </c>
      <c r="B53" s="59" t="s">
        <v>47</v>
      </c>
      <c r="C53" s="87">
        <v>1000</v>
      </c>
      <c r="D53" s="82">
        <v>823</v>
      </c>
      <c r="E53" s="97">
        <f>D53*100/C53</f>
        <v>82.3</v>
      </c>
      <c r="F53" s="87">
        <v>165</v>
      </c>
      <c r="G53" s="87">
        <v>355</v>
      </c>
      <c r="H53" s="88">
        <v>303</v>
      </c>
    </row>
    <row r="54" spans="1:8" ht="30">
      <c r="A54" s="29" t="s">
        <v>32</v>
      </c>
      <c r="B54" s="30" t="s">
        <v>80</v>
      </c>
      <c r="C54" s="71">
        <v>26100</v>
      </c>
      <c r="D54" s="72">
        <v>23797</v>
      </c>
      <c r="E54" s="93">
        <f>D54*100/C54</f>
        <v>91.17624521072797</v>
      </c>
      <c r="F54" s="71">
        <f>2075+5018</f>
        <v>7093</v>
      </c>
      <c r="G54" s="71">
        <v>8670</v>
      </c>
      <c r="H54" s="73">
        <v>8034</v>
      </c>
    </row>
    <row r="55" spans="1:8" ht="15">
      <c r="A55" s="158" t="s">
        <v>27</v>
      </c>
      <c r="B55" s="159" t="s">
        <v>63</v>
      </c>
      <c r="C55" s="160">
        <v>1000</v>
      </c>
      <c r="D55" s="161">
        <v>789</v>
      </c>
      <c r="E55" s="116">
        <f>D55*100/C55</f>
        <v>78.9</v>
      </c>
      <c r="F55" s="160">
        <v>61</v>
      </c>
      <c r="G55" s="160">
        <v>500</v>
      </c>
      <c r="H55" s="162">
        <v>228</v>
      </c>
    </row>
    <row r="56" spans="1:8" ht="15">
      <c r="A56" s="33" t="s">
        <v>25</v>
      </c>
      <c r="B56" s="35"/>
      <c r="C56" s="62">
        <f>SUM(C57:C57)</f>
        <v>18800</v>
      </c>
      <c r="D56" s="63">
        <f>SUM(D57:D57)</f>
        <v>15590</v>
      </c>
      <c r="E56" s="90"/>
      <c r="F56" s="62">
        <f>SUM(F57:F57)</f>
        <v>6399</v>
      </c>
      <c r="G56" s="62">
        <f>SUM(G57:G57)</f>
        <v>7469</v>
      </c>
      <c r="H56" s="86">
        <f>SUM(H57:H57)</f>
        <v>1722</v>
      </c>
    </row>
    <row r="57" spans="1:8" ht="30">
      <c r="A57" s="37" t="s">
        <v>32</v>
      </c>
      <c r="B57" s="60" t="s">
        <v>81</v>
      </c>
      <c r="C57" s="79">
        <v>18800</v>
      </c>
      <c r="D57" s="80">
        <v>15590</v>
      </c>
      <c r="E57" s="97">
        <f>D57*100/C57</f>
        <v>82.92553191489361</v>
      </c>
      <c r="F57" s="79">
        <f>2096+4303</f>
        <v>6399</v>
      </c>
      <c r="G57" s="79">
        <v>7469</v>
      </c>
      <c r="H57" s="83">
        <v>1722</v>
      </c>
    </row>
    <row r="58" spans="1:8" ht="15">
      <c r="A58" s="33" t="s">
        <v>37</v>
      </c>
      <c r="B58" s="35"/>
      <c r="C58" s="62">
        <f>SUM(C59)</f>
        <v>3300</v>
      </c>
      <c r="D58" s="63">
        <f>SUM(D59)</f>
        <v>3188</v>
      </c>
      <c r="E58" s="90"/>
      <c r="F58" s="62">
        <f>SUM(F59)</f>
        <v>964</v>
      </c>
      <c r="G58" s="62">
        <f>SUM(G59)</f>
        <v>1411</v>
      </c>
      <c r="H58" s="86">
        <f>SUM(H59)</f>
        <v>813</v>
      </c>
    </row>
    <row r="59" spans="1:8" ht="15">
      <c r="A59" s="27" t="s">
        <v>27</v>
      </c>
      <c r="B59" s="36" t="s">
        <v>55</v>
      </c>
      <c r="C59" s="65">
        <v>3300</v>
      </c>
      <c r="D59" s="66">
        <v>3188</v>
      </c>
      <c r="E59" s="91">
        <f>D59*100/C59</f>
        <v>96.60606060606061</v>
      </c>
      <c r="F59" s="65">
        <v>964</v>
      </c>
      <c r="G59" s="65">
        <v>1411</v>
      </c>
      <c r="H59" s="67">
        <v>813</v>
      </c>
    </row>
    <row r="60" spans="1:8" ht="17.25" customHeight="1">
      <c r="A60" s="33" t="s">
        <v>29</v>
      </c>
      <c r="B60" s="34"/>
      <c r="C60" s="62">
        <f>SUM(C61:C64)</f>
        <v>30950</v>
      </c>
      <c r="D60" s="62">
        <f>SUM(D61:D64)</f>
        <v>28644</v>
      </c>
      <c r="E60" s="90"/>
      <c r="F60" s="62">
        <f>SUM(F61:F64)</f>
        <v>10203</v>
      </c>
      <c r="G60" s="62">
        <f>SUM(G61:G64)</f>
        <v>10561</v>
      </c>
      <c r="H60" s="84">
        <f>SUM(H61:H64)</f>
        <v>7880</v>
      </c>
    </row>
    <row r="61" spans="1:8" ht="30">
      <c r="A61" s="29" t="s">
        <v>32</v>
      </c>
      <c r="B61" s="57" t="s">
        <v>79</v>
      </c>
      <c r="C61" s="71">
        <v>6800</v>
      </c>
      <c r="D61" s="72">
        <v>6196</v>
      </c>
      <c r="E61" s="93">
        <f>D61*100/C61</f>
        <v>91.11764705882354</v>
      </c>
      <c r="F61" s="71">
        <f>584+1628</f>
        <v>2212</v>
      </c>
      <c r="G61" s="71">
        <v>2406</v>
      </c>
      <c r="H61" s="73">
        <v>1578</v>
      </c>
    </row>
    <row r="62" spans="1:8" ht="17.25" customHeight="1">
      <c r="A62" s="29" t="s">
        <v>26</v>
      </c>
      <c r="B62" s="30"/>
      <c r="C62" s="71">
        <v>1500</v>
      </c>
      <c r="D62" s="72">
        <v>1285</v>
      </c>
      <c r="E62" s="93">
        <f>D62*100/C62</f>
        <v>85.66666666666667</v>
      </c>
      <c r="F62" s="71">
        <v>618</v>
      </c>
      <c r="G62" s="71">
        <v>667</v>
      </c>
      <c r="H62" s="77"/>
    </row>
    <row r="63" spans="1:8" ht="30">
      <c r="A63" s="29" t="s">
        <v>27</v>
      </c>
      <c r="B63" s="30" t="s">
        <v>68</v>
      </c>
      <c r="C63" s="71">
        <v>7500</v>
      </c>
      <c r="D63" s="72">
        <v>6925</v>
      </c>
      <c r="E63" s="93">
        <f>D63*100/C63</f>
        <v>92.33333333333333</v>
      </c>
      <c r="F63" s="71">
        <v>2878</v>
      </c>
      <c r="G63" s="71">
        <v>4047</v>
      </c>
      <c r="H63" s="77"/>
    </row>
    <row r="64" spans="1:8" ht="17.25" customHeight="1">
      <c r="A64" s="27" t="s">
        <v>14</v>
      </c>
      <c r="B64" s="28" t="s">
        <v>72</v>
      </c>
      <c r="C64" s="65">
        <v>15150</v>
      </c>
      <c r="D64" s="66">
        <v>14238</v>
      </c>
      <c r="E64" s="91">
        <f>D64*100/C64</f>
        <v>93.98019801980197</v>
      </c>
      <c r="F64" s="65">
        <v>4495</v>
      </c>
      <c r="G64" s="65">
        <v>3441</v>
      </c>
      <c r="H64" s="78">
        <v>6302</v>
      </c>
    </row>
    <row r="65" spans="1:8" ht="17.25" customHeight="1">
      <c r="A65" s="33" t="s">
        <v>7</v>
      </c>
      <c r="B65" s="34"/>
      <c r="C65" s="62">
        <f>SUM(C66:C67)</f>
        <v>3400</v>
      </c>
      <c r="D65" s="62">
        <f>SUM(D66:D67)</f>
        <v>2844</v>
      </c>
      <c r="E65" s="90"/>
      <c r="F65" s="62">
        <f>SUM(F66:F67)</f>
        <v>556</v>
      </c>
      <c r="G65" s="62">
        <f>SUM(G66:G67)</f>
        <v>1181</v>
      </c>
      <c r="H65" s="84">
        <f>SUM(H66:H67)</f>
        <v>1107</v>
      </c>
    </row>
    <row r="66" spans="1:8" ht="15">
      <c r="A66" s="29" t="s">
        <v>32</v>
      </c>
      <c r="B66" s="30" t="s">
        <v>82</v>
      </c>
      <c r="C66" s="71">
        <v>2300</v>
      </c>
      <c r="D66" s="72">
        <v>2148</v>
      </c>
      <c r="E66" s="93">
        <f>D66*100/C66</f>
        <v>93.3913043478261</v>
      </c>
      <c r="F66" s="71"/>
      <c r="G66" s="71">
        <v>1041</v>
      </c>
      <c r="H66" s="73">
        <v>1107</v>
      </c>
    </row>
    <row r="67" spans="1:8" ht="15.75" thickBot="1">
      <c r="A67" s="58" t="s">
        <v>27</v>
      </c>
      <c r="B67" s="59" t="s">
        <v>47</v>
      </c>
      <c r="C67" s="87">
        <v>1100</v>
      </c>
      <c r="D67" s="82">
        <v>696</v>
      </c>
      <c r="E67" s="96">
        <f>D67*100/C67</f>
        <v>63.27272727272727</v>
      </c>
      <c r="F67" s="87">
        <v>556</v>
      </c>
      <c r="G67" s="87">
        <v>140</v>
      </c>
      <c r="H67" s="88"/>
    </row>
    <row r="68" spans="1:9" s="13" customFormat="1" ht="15.75" thickBot="1">
      <c r="A68" s="40" t="s">
        <v>2</v>
      </c>
      <c r="B68" s="14"/>
      <c r="C68" s="89">
        <f>C15+C20+C22+C25+C27+C31+C37+C43+C45+C47+C50+C52+C56+C58+C60+C65</f>
        <v>718190</v>
      </c>
      <c r="D68" s="89">
        <f>D15+D20+D22+D25+D27+D31+D37+D43+D45+D47+D50+D52+D56+D58+D60+D65</f>
        <v>587336</v>
      </c>
      <c r="E68" s="89"/>
      <c r="F68" s="89">
        <f>F15+F20+F22+F25+F27+F31+F37+F43+F45+F47+F50+F52+F56+F58+F60+F65</f>
        <v>158519</v>
      </c>
      <c r="G68" s="89">
        <f>G15+G20+G22+G25+G27+G31+G37+G43+G45+G47+G50+G52+G56+G58+G60+G65</f>
        <v>260758</v>
      </c>
      <c r="H68" s="108">
        <f>H15+H20+H22+H25+H27+H31+H37+H43+H45+H47+H50+H52+H56+H58+H60+H65</f>
        <v>168059</v>
      </c>
      <c r="I68" s="195"/>
    </row>
    <row r="69" spans="1:8" ht="17.25" customHeight="1">
      <c r="A69" s="163" t="s">
        <v>35</v>
      </c>
      <c r="B69" s="164"/>
      <c r="C69" s="164"/>
      <c r="D69" s="164"/>
      <c r="E69" s="164"/>
      <c r="F69" s="164"/>
      <c r="G69" s="164"/>
      <c r="H69" s="186"/>
    </row>
    <row r="70" spans="1:8" ht="17.25" customHeight="1">
      <c r="A70" s="25" t="s">
        <v>23</v>
      </c>
      <c r="B70" s="134"/>
      <c r="C70" s="135">
        <f>SUM(C71:C71)</f>
        <v>334</v>
      </c>
      <c r="D70" s="135">
        <f>SUM(D71:D71)</f>
        <v>324</v>
      </c>
      <c r="E70" s="136"/>
      <c r="F70" s="135">
        <f>SUM(F71:F71)</f>
        <v>78</v>
      </c>
      <c r="G70" s="135">
        <f>SUM(G71:G71)</f>
        <v>246</v>
      </c>
      <c r="H70" s="137">
        <f>SUM(H71:H71)</f>
        <v>0</v>
      </c>
    </row>
    <row r="71" spans="1:8" ht="27" customHeight="1">
      <c r="A71" s="29" t="s">
        <v>30</v>
      </c>
      <c r="B71" s="117" t="s">
        <v>36</v>
      </c>
      <c r="C71" s="118">
        <v>334</v>
      </c>
      <c r="D71" s="119">
        <v>324</v>
      </c>
      <c r="E71" s="120">
        <f>D71*100/C71</f>
        <v>97.0059880239521</v>
      </c>
      <c r="F71" s="118">
        <v>78</v>
      </c>
      <c r="G71" s="118">
        <v>246</v>
      </c>
      <c r="H71" s="121">
        <v>0</v>
      </c>
    </row>
    <row r="72" spans="1:8" ht="17.25" customHeight="1">
      <c r="A72" s="25" t="s">
        <v>24</v>
      </c>
      <c r="B72" s="134"/>
      <c r="C72" s="135">
        <f>SUM(C73:C73)</f>
        <v>2670</v>
      </c>
      <c r="D72" s="140">
        <f>SUM(D73:D73)</f>
        <v>2535</v>
      </c>
      <c r="E72" s="136"/>
      <c r="F72" s="135">
        <f>SUM(F73:F73)</f>
        <v>962</v>
      </c>
      <c r="G72" s="135">
        <f>SUM(G73:G73)</f>
        <v>432</v>
      </c>
      <c r="H72" s="137">
        <f>SUM(H73:H73)</f>
        <v>1141</v>
      </c>
    </row>
    <row r="73" spans="1:8" ht="15">
      <c r="A73" s="37" t="s">
        <v>27</v>
      </c>
      <c r="B73" s="143" t="s">
        <v>69</v>
      </c>
      <c r="C73" s="141">
        <v>2670</v>
      </c>
      <c r="D73" s="142">
        <v>2535</v>
      </c>
      <c r="E73" s="124">
        <f>D73*100/C73</f>
        <v>94.9438202247191</v>
      </c>
      <c r="F73" s="141">
        <v>962</v>
      </c>
      <c r="G73" s="141">
        <v>432</v>
      </c>
      <c r="H73" s="144">
        <v>1141</v>
      </c>
    </row>
    <row r="74" spans="1:8" ht="17.25" customHeight="1">
      <c r="A74" s="25" t="s">
        <v>22</v>
      </c>
      <c r="B74" s="134"/>
      <c r="C74" s="135">
        <f>SUM(C75:C76)</f>
        <v>6403</v>
      </c>
      <c r="D74" s="135">
        <f>SUM(D75:D76)</f>
        <v>2336</v>
      </c>
      <c r="E74" s="136"/>
      <c r="F74" s="135">
        <f>SUM(F75:F76)</f>
        <v>52</v>
      </c>
      <c r="G74" s="135">
        <f>SUM(G75:G76)</f>
        <v>2201</v>
      </c>
      <c r="H74" s="145">
        <f>SUM(H75:H76)</f>
        <v>83</v>
      </c>
    </row>
    <row r="75" spans="1:8" ht="15">
      <c r="A75" s="29" t="s">
        <v>32</v>
      </c>
      <c r="B75" s="117" t="s">
        <v>42</v>
      </c>
      <c r="C75" s="118">
        <v>5000</v>
      </c>
      <c r="D75" s="119">
        <v>1012</v>
      </c>
      <c r="E75" s="120">
        <f>D75*100/C75</f>
        <v>20.24</v>
      </c>
      <c r="F75" s="118"/>
      <c r="G75" s="118">
        <v>1012</v>
      </c>
      <c r="H75" s="121"/>
    </row>
    <row r="76" spans="1:8" ht="17.25" customHeight="1">
      <c r="A76" s="27" t="s">
        <v>14</v>
      </c>
      <c r="B76" s="125" t="s">
        <v>73</v>
      </c>
      <c r="C76" s="126">
        <v>1403</v>
      </c>
      <c r="D76" s="127">
        <v>1324</v>
      </c>
      <c r="E76" s="128">
        <f>D76*100/C76</f>
        <v>94.36920883820385</v>
      </c>
      <c r="F76" s="126">
        <v>52</v>
      </c>
      <c r="G76" s="126">
        <v>1189</v>
      </c>
      <c r="H76" s="139">
        <v>83</v>
      </c>
    </row>
    <row r="77" spans="1:8" ht="17.25" customHeight="1">
      <c r="A77" s="25" t="s">
        <v>10</v>
      </c>
      <c r="B77" s="134"/>
      <c r="C77" s="135">
        <f>SUM(C78:C81)</f>
        <v>38880</v>
      </c>
      <c r="D77" s="135">
        <f>SUM(D78:D81)</f>
        <v>28814</v>
      </c>
      <c r="E77" s="136"/>
      <c r="F77" s="135">
        <f>SUM(F78:F81)</f>
        <v>7355</v>
      </c>
      <c r="G77" s="135">
        <f>SUM(G78:G81)</f>
        <v>10330</v>
      </c>
      <c r="H77" s="146">
        <f>SUM(H78:H81)</f>
        <v>11129</v>
      </c>
    </row>
    <row r="78" spans="1:8" ht="15">
      <c r="A78" s="122" t="s">
        <v>30</v>
      </c>
      <c r="B78" s="117" t="s">
        <v>49</v>
      </c>
      <c r="C78" s="118">
        <v>334</v>
      </c>
      <c r="D78" s="119">
        <v>308</v>
      </c>
      <c r="E78" s="120">
        <f>D78*100/C78</f>
        <v>92.21556886227545</v>
      </c>
      <c r="F78" s="118">
        <v>74</v>
      </c>
      <c r="G78" s="118">
        <v>234</v>
      </c>
      <c r="H78" s="121"/>
    </row>
    <row r="79" spans="1:8" ht="15">
      <c r="A79" s="29" t="s">
        <v>32</v>
      </c>
      <c r="B79" s="117" t="s">
        <v>42</v>
      </c>
      <c r="C79" s="118">
        <v>10000</v>
      </c>
      <c r="D79" s="119">
        <v>1708</v>
      </c>
      <c r="E79" s="120">
        <f>D79*100/C79</f>
        <v>17.08</v>
      </c>
      <c r="F79" s="118"/>
      <c r="G79" s="118">
        <v>1708</v>
      </c>
      <c r="H79" s="121"/>
    </row>
    <row r="80" spans="1:8" ht="30">
      <c r="A80" s="29" t="s">
        <v>26</v>
      </c>
      <c r="B80" s="117"/>
      <c r="C80" s="118">
        <v>9464</v>
      </c>
      <c r="D80" s="119">
        <v>8268</v>
      </c>
      <c r="E80" s="120">
        <f>D80*100/C80</f>
        <v>87.36263736263736</v>
      </c>
      <c r="F80" s="118">
        <v>2714</v>
      </c>
      <c r="G80" s="118">
        <v>5554</v>
      </c>
      <c r="H80" s="121"/>
    </row>
    <row r="81" spans="1:8" ht="15">
      <c r="A81" s="29" t="s">
        <v>27</v>
      </c>
      <c r="B81" s="117" t="s">
        <v>40</v>
      </c>
      <c r="C81" s="118">
        <v>19082</v>
      </c>
      <c r="D81" s="119">
        <v>18530</v>
      </c>
      <c r="E81" s="124">
        <f>D81*100/C81</f>
        <v>97.10722146525521</v>
      </c>
      <c r="F81" s="118">
        <v>4567</v>
      </c>
      <c r="G81" s="118">
        <v>2834</v>
      </c>
      <c r="H81" s="121">
        <v>11129</v>
      </c>
    </row>
    <row r="82" spans="1:8" ht="15">
      <c r="A82" s="33" t="s">
        <v>11</v>
      </c>
      <c r="B82" s="147"/>
      <c r="C82" s="131">
        <f>SUM(C83)</f>
        <v>3000</v>
      </c>
      <c r="D82" s="131">
        <f>SUM(D83)</f>
        <v>2950</v>
      </c>
      <c r="E82" s="138"/>
      <c r="F82" s="131">
        <f>SUM(F83)</f>
        <v>0</v>
      </c>
      <c r="G82" s="131">
        <f>SUM(G83)</f>
        <v>950</v>
      </c>
      <c r="H82" s="145">
        <f>SUM(H83)</f>
        <v>2000</v>
      </c>
    </row>
    <row r="83" spans="1:8" ht="15">
      <c r="A83" s="27" t="s">
        <v>12</v>
      </c>
      <c r="B83" s="125" t="s">
        <v>52</v>
      </c>
      <c r="C83" s="126">
        <v>3000</v>
      </c>
      <c r="D83" s="127">
        <v>2950</v>
      </c>
      <c r="E83" s="128">
        <f>D83*100/C83</f>
        <v>98.33333333333333</v>
      </c>
      <c r="F83" s="126"/>
      <c r="G83" s="126">
        <v>950</v>
      </c>
      <c r="H83" s="129">
        <v>2000</v>
      </c>
    </row>
    <row r="84" spans="1:8" ht="15">
      <c r="A84" s="33" t="s">
        <v>34</v>
      </c>
      <c r="B84" s="148"/>
      <c r="C84" s="131">
        <f>SUM(C85)</f>
        <v>3000</v>
      </c>
      <c r="D84" s="150">
        <f>SUM(D85)</f>
        <v>1580</v>
      </c>
      <c r="E84" s="132"/>
      <c r="F84" s="131">
        <f>SUM(F85)</f>
        <v>0</v>
      </c>
      <c r="G84" s="131">
        <f>SUM(G85)</f>
        <v>1580</v>
      </c>
      <c r="H84" s="151">
        <f>SUM(H85)</f>
        <v>0</v>
      </c>
    </row>
    <row r="85" spans="1:8" ht="15">
      <c r="A85" s="27" t="s">
        <v>32</v>
      </c>
      <c r="B85" s="149" t="s">
        <v>74</v>
      </c>
      <c r="C85" s="126">
        <v>3000</v>
      </c>
      <c r="D85" s="127">
        <v>1580</v>
      </c>
      <c r="E85" s="128">
        <f>D85*100/C85</f>
        <v>52.666666666666664</v>
      </c>
      <c r="F85" s="126"/>
      <c r="G85" s="126">
        <v>1580</v>
      </c>
      <c r="H85" s="129"/>
    </row>
    <row r="86" spans="1:8" ht="15">
      <c r="A86" s="33" t="s">
        <v>37</v>
      </c>
      <c r="B86" s="148"/>
      <c r="C86" s="131">
        <f>SUM(C87)</f>
        <v>3790</v>
      </c>
      <c r="D86" s="150">
        <f>SUM(D87)</f>
        <v>3618</v>
      </c>
      <c r="E86" s="132"/>
      <c r="F86" s="131">
        <f>SUM(F87)</f>
        <v>1220</v>
      </c>
      <c r="G86" s="131">
        <f>SUM(G87)</f>
        <v>869</v>
      </c>
      <c r="H86" s="151">
        <f>SUM(H87)</f>
        <v>1529</v>
      </c>
    </row>
    <row r="87" spans="1:8" ht="15">
      <c r="A87" s="27" t="s">
        <v>27</v>
      </c>
      <c r="B87" s="149" t="s">
        <v>39</v>
      </c>
      <c r="C87" s="126">
        <v>3790</v>
      </c>
      <c r="D87" s="127">
        <v>3618</v>
      </c>
      <c r="E87" s="128">
        <f>D87*100/C87</f>
        <v>95.46174142480211</v>
      </c>
      <c r="F87" s="126">
        <v>1220</v>
      </c>
      <c r="G87" s="126">
        <v>869</v>
      </c>
      <c r="H87" s="129">
        <v>1529</v>
      </c>
    </row>
    <row r="88" spans="1:8" ht="17.25" customHeight="1">
      <c r="A88" s="33" t="s">
        <v>29</v>
      </c>
      <c r="B88" s="130"/>
      <c r="C88" s="131">
        <f>SUM(C89:C90)</f>
        <v>1580</v>
      </c>
      <c r="D88" s="131">
        <f>SUM(D89:D90)</f>
        <v>1170</v>
      </c>
      <c r="E88" s="132"/>
      <c r="F88" s="131">
        <f>SUM(F89:F90)</f>
        <v>1170</v>
      </c>
      <c r="G88" s="131">
        <f>SUM(G89:G90)</f>
        <v>0</v>
      </c>
      <c r="H88" s="145">
        <f>SUM(H89:H90)</f>
        <v>0</v>
      </c>
    </row>
    <row r="89" spans="1:8" ht="17.25" customHeight="1">
      <c r="A89" s="29" t="s">
        <v>26</v>
      </c>
      <c r="B89" s="117"/>
      <c r="C89" s="118">
        <v>580</v>
      </c>
      <c r="D89" s="119">
        <v>580</v>
      </c>
      <c r="E89" s="120">
        <f>D89*100/C89</f>
        <v>100</v>
      </c>
      <c r="F89" s="118">
        <v>580</v>
      </c>
      <c r="G89" s="118"/>
      <c r="H89" s="123"/>
    </row>
    <row r="90" spans="1:8" ht="15.75" thickBot="1">
      <c r="A90" s="29" t="s">
        <v>27</v>
      </c>
      <c r="B90" s="117" t="s">
        <v>38</v>
      </c>
      <c r="C90" s="118">
        <v>1000</v>
      </c>
      <c r="D90" s="119">
        <v>590</v>
      </c>
      <c r="E90" s="120">
        <f>D90*100/C90</f>
        <v>59</v>
      </c>
      <c r="F90" s="118">
        <v>590</v>
      </c>
      <c r="G90" s="118"/>
      <c r="H90" s="123"/>
    </row>
    <row r="91" spans="1:9" s="13" customFormat="1" ht="15.75" thickBot="1">
      <c r="A91" s="40" t="s">
        <v>2</v>
      </c>
      <c r="B91" s="14"/>
      <c r="C91" s="89">
        <f>C70+C72+C74+C77+C82+C84+C86+C88</f>
        <v>59657</v>
      </c>
      <c r="D91" s="89">
        <f>D70+D72+D74+D77+D82+D84+D86+D88</f>
        <v>43327</v>
      </c>
      <c r="E91" s="89"/>
      <c r="F91" s="89">
        <f>F70+F72+F74+F77+F82+F84+F86+F88</f>
        <v>10837</v>
      </c>
      <c r="G91" s="89">
        <f>G70+G72+G74+G77+G82+G84+G86+G88</f>
        <v>16608</v>
      </c>
      <c r="H91" s="108">
        <f>H70+H72+H74+H77+H82+H84+H86+H88</f>
        <v>15882</v>
      </c>
      <c r="I91" s="195"/>
    </row>
    <row r="92" spans="1:8" ht="17.25" customHeight="1">
      <c r="A92" s="163" t="s">
        <v>44</v>
      </c>
      <c r="B92" s="164"/>
      <c r="C92" s="164"/>
      <c r="D92" s="164"/>
      <c r="E92" s="164"/>
      <c r="F92" s="164"/>
      <c r="G92" s="165"/>
      <c r="H92" s="20"/>
    </row>
    <row r="93" spans="1:8" ht="15">
      <c r="A93" s="33" t="s">
        <v>11</v>
      </c>
      <c r="B93" s="147"/>
      <c r="C93" s="131">
        <f>SUM(C94)</f>
        <v>200</v>
      </c>
      <c r="D93" s="131">
        <f>SUM(D94)</f>
        <v>200</v>
      </c>
      <c r="E93" s="153"/>
      <c r="F93" s="131">
        <f>SUM(F94)</f>
        <v>0</v>
      </c>
      <c r="G93" s="131">
        <f>SUM(G94)</f>
        <v>0</v>
      </c>
      <c r="H93" s="145">
        <f>SUM(H94)</f>
        <v>200</v>
      </c>
    </row>
    <row r="94" spans="1:8" ht="15">
      <c r="A94" s="27" t="s">
        <v>12</v>
      </c>
      <c r="B94" s="125" t="s">
        <v>31</v>
      </c>
      <c r="C94" s="126">
        <v>200</v>
      </c>
      <c r="D94" s="127">
        <v>200</v>
      </c>
      <c r="E94" s="152">
        <f>D94*100/C94</f>
        <v>100</v>
      </c>
      <c r="F94" s="126"/>
      <c r="G94" s="126"/>
      <c r="H94" s="129">
        <v>200</v>
      </c>
    </row>
    <row r="95" spans="1:8" ht="17.25" customHeight="1">
      <c r="A95" s="33" t="s">
        <v>29</v>
      </c>
      <c r="B95" s="130"/>
      <c r="C95" s="131">
        <f>SUM(C96:C96)</f>
        <v>1175</v>
      </c>
      <c r="D95" s="131">
        <f>SUM(D96:D96)</f>
        <v>1170</v>
      </c>
      <c r="E95" s="154"/>
      <c r="F95" s="131">
        <f>SUM(F96:F96)</f>
        <v>25</v>
      </c>
      <c r="G95" s="131">
        <f>SUM(G96:G96)</f>
        <v>1009</v>
      </c>
      <c r="H95" s="145">
        <f>SUM(H96:H96)</f>
        <v>136</v>
      </c>
    </row>
    <row r="96" spans="1:8" ht="17.25" customHeight="1" thickBot="1">
      <c r="A96" s="27" t="s">
        <v>14</v>
      </c>
      <c r="B96" s="125" t="s">
        <v>41</v>
      </c>
      <c r="C96" s="126">
        <v>1175</v>
      </c>
      <c r="D96" s="127">
        <v>1170</v>
      </c>
      <c r="E96" s="152">
        <f>D96*100/C96</f>
        <v>99.57446808510639</v>
      </c>
      <c r="F96" s="126">
        <v>25</v>
      </c>
      <c r="G96" s="126">
        <v>1009</v>
      </c>
      <c r="H96" s="139">
        <v>136</v>
      </c>
    </row>
    <row r="97" spans="1:8" s="13" customFormat="1" ht="15.75" thickBot="1">
      <c r="A97" s="40" t="s">
        <v>2</v>
      </c>
      <c r="B97" s="14"/>
      <c r="C97" s="89">
        <f>C93+C95</f>
        <v>1375</v>
      </c>
      <c r="D97" s="89">
        <f>D93+D95</f>
        <v>1370</v>
      </c>
      <c r="E97" s="21"/>
      <c r="F97" s="89">
        <f>F93+F95</f>
        <v>25</v>
      </c>
      <c r="G97" s="89">
        <f>G93+G95</f>
        <v>1009</v>
      </c>
      <c r="H97" s="108">
        <f>H93+H95</f>
        <v>336</v>
      </c>
    </row>
    <row r="98" spans="1:8" ht="15">
      <c r="A98" s="163" t="s">
        <v>45</v>
      </c>
      <c r="B98" s="164"/>
      <c r="C98" s="164"/>
      <c r="D98" s="164"/>
      <c r="E98" s="164"/>
      <c r="F98" s="164"/>
      <c r="G98" s="165"/>
      <c r="H98" s="20"/>
    </row>
    <row r="99" spans="1:8" s="47" customFormat="1" ht="15">
      <c r="A99" s="48" t="s">
        <v>15</v>
      </c>
      <c r="B99" s="49"/>
      <c r="C99" s="100">
        <f>SUM(C100:C100)</f>
        <v>0</v>
      </c>
      <c r="D99" s="100">
        <f>SUM(D100:D100)</f>
        <v>43</v>
      </c>
      <c r="E99" s="50"/>
      <c r="F99" s="100">
        <f>SUM(F100:F100)</f>
        <v>0</v>
      </c>
      <c r="G99" s="100">
        <f>SUM(G100:G100)</f>
        <v>0</v>
      </c>
      <c r="H99" s="106">
        <f>SUM(H100:H100)</f>
        <v>43</v>
      </c>
    </row>
    <row r="100" spans="1:8" s="47" customFormat="1" ht="16.5" customHeight="1">
      <c r="A100" s="43" t="s">
        <v>26</v>
      </c>
      <c r="B100" s="51"/>
      <c r="C100" s="101"/>
      <c r="D100" s="101">
        <v>43</v>
      </c>
      <c r="E100" s="44"/>
      <c r="F100" s="101"/>
      <c r="G100" s="107"/>
      <c r="H100" s="104">
        <v>43</v>
      </c>
    </row>
    <row r="101" spans="1:8" s="47" customFormat="1" ht="15">
      <c r="A101" s="45" t="s">
        <v>11</v>
      </c>
      <c r="B101" s="52"/>
      <c r="C101" s="98">
        <f>C102</f>
        <v>1380</v>
      </c>
      <c r="D101" s="98">
        <f>D102</f>
        <v>1380</v>
      </c>
      <c r="E101" s="42"/>
      <c r="F101" s="98">
        <f>F102</f>
        <v>0</v>
      </c>
      <c r="G101" s="98">
        <f>G102</f>
        <v>0</v>
      </c>
      <c r="H101" s="103">
        <f>H102</f>
        <v>1380</v>
      </c>
    </row>
    <row r="102" spans="1:15" s="47" customFormat="1" ht="15.75" thickBot="1">
      <c r="A102" s="53" t="s">
        <v>12</v>
      </c>
      <c r="B102" s="54" t="s">
        <v>53</v>
      </c>
      <c r="C102" s="102">
        <v>1380</v>
      </c>
      <c r="D102" s="99">
        <v>1380</v>
      </c>
      <c r="E102" s="46"/>
      <c r="F102" s="99"/>
      <c r="G102" s="99"/>
      <c r="H102" s="105">
        <v>1380</v>
      </c>
      <c r="I102" s="55"/>
      <c r="J102" s="55"/>
      <c r="K102" s="55"/>
      <c r="L102" s="55"/>
      <c r="M102" s="55"/>
      <c r="N102" s="55"/>
      <c r="O102" s="55"/>
    </row>
    <row r="103" spans="1:8" ht="15.75" thickBot="1">
      <c r="A103" s="40" t="s">
        <v>2</v>
      </c>
      <c r="B103" s="14"/>
      <c r="C103" s="89">
        <f>C99+C101</f>
        <v>1380</v>
      </c>
      <c r="D103" s="89">
        <f>D99+D101</f>
        <v>1423</v>
      </c>
      <c r="E103" s="21"/>
      <c r="F103" s="89">
        <f>F99+F101</f>
        <v>0</v>
      </c>
      <c r="G103" s="89">
        <f>G99+G101</f>
        <v>0</v>
      </c>
      <c r="H103" s="108">
        <f>H99+H101</f>
        <v>1423</v>
      </c>
    </row>
    <row r="104" spans="1:9" ht="15.75" thickBot="1">
      <c r="A104" s="109" t="s">
        <v>13</v>
      </c>
      <c r="B104" s="110"/>
      <c r="C104" s="111">
        <f>C103+C97+C91+C68</f>
        <v>780602</v>
      </c>
      <c r="D104" s="111">
        <f>D103+D97+D91+D68</f>
        <v>633456</v>
      </c>
      <c r="E104" s="112"/>
      <c r="F104" s="111">
        <f>F103+F97+F91+F68</f>
        <v>169381</v>
      </c>
      <c r="G104" s="111">
        <f>G103+G97+G91+G68</f>
        <v>278375</v>
      </c>
      <c r="H104" s="113">
        <f>H103+H97+H91+H68</f>
        <v>185700</v>
      </c>
      <c r="I104" s="56"/>
    </row>
    <row r="105" spans="1:7" ht="15">
      <c r="A105" s="41"/>
      <c r="B105" s="15"/>
      <c r="C105" s="22"/>
      <c r="D105" s="22"/>
      <c r="E105" s="23"/>
      <c r="F105" s="22"/>
      <c r="G105" s="22"/>
    </row>
    <row r="106" spans="1:7" ht="15">
      <c r="A106" s="41"/>
      <c r="B106" s="15"/>
      <c r="C106" s="22"/>
      <c r="D106" s="22"/>
      <c r="E106" s="23"/>
      <c r="F106" s="22"/>
      <c r="G106" s="22"/>
    </row>
    <row r="107" spans="1:10" ht="15">
      <c r="A107" s="41"/>
      <c r="B107" s="15"/>
      <c r="C107" s="22"/>
      <c r="D107" s="22"/>
      <c r="E107" s="23"/>
      <c r="F107" s="22"/>
      <c r="G107" s="22"/>
      <c r="H107" s="22"/>
      <c r="I107" s="16"/>
      <c r="J107" s="16"/>
    </row>
    <row r="110" ht="12.75" customHeight="1">
      <c r="A110" s="17"/>
    </row>
    <row r="112" spans="6:7" ht="15">
      <c r="F112" s="11"/>
      <c r="G112" s="11"/>
    </row>
    <row r="113" ht="15">
      <c r="F113" s="11"/>
    </row>
    <row r="114" ht="15">
      <c r="E114" s="10"/>
    </row>
  </sheetData>
  <sheetProtection/>
  <mergeCells count="15">
    <mergeCell ref="E10:E12"/>
    <mergeCell ref="A14:H14"/>
    <mergeCell ref="A69:H69"/>
    <mergeCell ref="C10:C12"/>
    <mergeCell ref="F10:H11"/>
    <mergeCell ref="A98:G98"/>
    <mergeCell ref="A92:G92"/>
    <mergeCell ref="A2:H2"/>
    <mergeCell ref="A4:H4"/>
    <mergeCell ref="A6:H6"/>
    <mergeCell ref="A7:H7"/>
    <mergeCell ref="A8:H8"/>
    <mergeCell ref="A10:A12"/>
    <mergeCell ref="B10:B12"/>
    <mergeCell ref="D10:D12"/>
  </mergeCells>
  <printOptions horizontalCentered="1"/>
  <pageMargins left="0.5511811023622047" right="0.15748031496062992" top="0.7874015748031497" bottom="0.7874015748031497" header="0.5118110236220472" footer="0.5118110236220472"/>
  <pageSetup orientation="portrait" paperSize="9" scale="96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9.140625" style="6" customWidth="1"/>
    <col min="2" max="2" width="9.140625" style="7" customWidth="1"/>
    <col min="3" max="4" width="9.140625" style="9" customWidth="1"/>
    <col min="5" max="5" width="9.140625" style="18" customWidth="1"/>
    <col min="6" max="8" width="9.140625" style="9" customWidth="1"/>
    <col min="9" max="16384" width="9.140625" style="8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Vl.Marinov</dc:creator>
  <cp:keywords/>
  <dc:description/>
  <cp:lastModifiedBy>Antonina S. Kostova</cp:lastModifiedBy>
  <cp:lastPrinted>2016-12-22T07:31:13Z</cp:lastPrinted>
  <dcterms:created xsi:type="dcterms:W3CDTF">2006-10-06T11:49:03Z</dcterms:created>
  <dcterms:modified xsi:type="dcterms:W3CDTF">2016-12-23T09:54:41Z</dcterms:modified>
  <cp:category/>
  <cp:version/>
  <cp:contentType/>
  <cp:contentStatus/>
</cp:coreProperties>
</file>