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1760" tabRatio="946" activeTab="1"/>
  </bookViews>
  <sheets>
    <sheet name="DP-20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<sst xmlns="http://schemas.openxmlformats.org/spreadsheetml/2006/main" count="2270" uniqueCount="237">
  <si>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</si>
  <si>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</si>
  <si>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</si>
  <si>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</si>
  <si>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</si>
  <si>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</si>
  <si>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</si>
  <si>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</si>
  <si>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1.</t>
  </si>
  <si>
    <t>2.</t>
  </si>
  <si>
    <t>Каталпа</t>
  </si>
  <si>
    <t>Копривка</t>
  </si>
  <si>
    <t>9.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</si>
  <si>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</si>
  <si>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</si>
  <si>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</si>
  <si>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</si>
  <si>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</si>
  <si>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</si>
  <si>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</si>
  <si>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</si>
  <si>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</si>
  <si>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</si>
  <si>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</si>
  <si>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Мура бяла</t>
  </si>
  <si>
    <t>Смърч обикновен</t>
  </si>
  <si>
    <t>Смърч сребрист</t>
  </si>
  <si>
    <t>Бук обикновен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</si>
  <si>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</si>
  <si>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</si>
  <si>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</si>
  <si>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</si>
  <si>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</si>
  <si>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</si>
  <si>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</si>
  <si>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Дъб зимен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</si>
  <si>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</si>
  <si>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</si>
  <si>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</si>
  <si>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</si>
  <si>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</si>
  <si>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</si>
  <si>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</si>
  <si>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</si>
  <si>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Явор обикновен</t>
  </si>
  <si>
    <t>Ясен американски</t>
  </si>
  <si>
    <t>Махония</t>
  </si>
  <si>
    <t>Липа едролистна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</si>
  <si>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</si>
  <si>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</si>
  <si>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</si>
  <si>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</si>
  <si>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</si>
  <si>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</si>
  <si>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</si>
  <si>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VІ.</t>
  </si>
  <si>
    <t>Люляк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</si>
  <si>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</si>
  <si>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</si>
  <si>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</si>
  <si>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</si>
  <si>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</si>
  <si>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</si>
  <si>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</si>
  <si>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</si>
  <si>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Липа дребнолистна</t>
  </si>
  <si>
    <t>Албиция</t>
  </si>
  <si>
    <t>Мъждрян</t>
  </si>
  <si>
    <t>Върба миризлива</t>
  </si>
  <si>
    <t>Р Е К А П И Т У Л А Ц И Я</t>
  </si>
  <si>
    <t>Ела испанска</t>
  </si>
  <si>
    <t>Ела гръцка</t>
  </si>
  <si>
    <t>Дъб благун</t>
  </si>
  <si>
    <t>Дъб цер</t>
  </si>
  <si>
    <t>Явор ясенолистен</t>
  </si>
  <si>
    <t>Дюла японска</t>
  </si>
  <si>
    <t xml:space="preserve">Златен дъжд </t>
  </si>
  <si>
    <t>Скоруша</t>
  </si>
  <si>
    <t>Мекиш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</si>
  <si>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</si>
  <si>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</si>
  <si>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</si>
  <si>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</si>
  <si>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</si>
  <si>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</si>
  <si>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Мура черна</t>
  </si>
  <si>
    <t>Див рожков</t>
  </si>
  <si>
    <t>Арония</t>
  </si>
  <si>
    <t>Кедър хималайски</t>
  </si>
  <si>
    <t>Орех обикновен</t>
  </si>
  <si>
    <t>Пираканта</t>
  </si>
  <si>
    <t>Бор хималайски</t>
  </si>
  <si>
    <t>Дугласка зелена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</si>
  <si>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</si>
  <si>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</si>
  <si>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</si>
  <si>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</si>
  <si>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</si>
  <si>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</si>
  <si>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</si>
  <si>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</si>
  <si>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Вишна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</si>
  <si>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</si>
  <si>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</si>
  <si>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</si>
  <si>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</si>
  <si>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</si>
  <si>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Бряст бял</t>
  </si>
  <si>
    <t>Бадем</t>
  </si>
  <si>
    <t>VІІІ.</t>
  </si>
  <si>
    <t>Ела сребриста</t>
  </si>
  <si>
    <t>Явор палмолистен</t>
  </si>
  <si>
    <t>Пауловния</t>
  </si>
  <si>
    <t>Бор морски</t>
  </si>
  <si>
    <t>СЗДП - ВРАЦА</t>
  </si>
  <si>
    <t>СЦДП - ГАБРОВО</t>
  </si>
  <si>
    <t>СИДП- ШУМЕН</t>
  </si>
  <si>
    <t>ЮЗДП - БЛАГОЕВГРАД</t>
  </si>
  <si>
    <t>ЮЦДП - СМОЛЯН</t>
  </si>
  <si>
    <t>ЮИДП - СЛИВЕН</t>
  </si>
  <si>
    <t>Брекиня</t>
  </si>
  <si>
    <t xml:space="preserve">ІІ. </t>
  </si>
  <si>
    <t xml:space="preserve">ДВЕГОДИШНИ </t>
  </si>
  <si>
    <t>Лимониум</t>
  </si>
  <si>
    <t xml:space="preserve">Кедър атласки </t>
  </si>
  <si>
    <t xml:space="preserve">Смърч обикновен </t>
  </si>
  <si>
    <t xml:space="preserve">ИГЛОЛИСТНИ </t>
  </si>
  <si>
    <t xml:space="preserve">VІ. </t>
  </si>
  <si>
    <t>Лиственица европейска</t>
  </si>
  <si>
    <t>Секвоя гигантска</t>
  </si>
  <si>
    <t>Явор червен</t>
  </si>
  <si>
    <t>Лъжекипарис лавзонов</t>
  </si>
  <si>
    <t xml:space="preserve">Смърч сребрист </t>
  </si>
  <si>
    <t xml:space="preserve">Кестен обикновен </t>
  </si>
  <si>
    <t xml:space="preserve">Ела обикновена </t>
  </si>
  <si>
    <t>ДЕВЕТГОДИШНИ</t>
  </si>
  <si>
    <t>СИДП - ШУМЕН</t>
  </si>
  <si>
    <t>Клокочка</t>
  </si>
  <si>
    <t xml:space="preserve">Шестил </t>
  </si>
  <si>
    <t xml:space="preserve">Явор обикновен </t>
  </si>
  <si>
    <t xml:space="preserve">Люляк обикновен </t>
  </si>
  <si>
    <t>м</t>
  </si>
  <si>
    <t>кг</t>
  </si>
  <si>
    <t>бр./м</t>
  </si>
  <si>
    <t>остават за доотглеж-дане, хил. бр.</t>
  </si>
  <si>
    <t>Глициния китайска</t>
  </si>
  <si>
    <t>Глициния японска</t>
  </si>
  <si>
    <t>СЗДП-ВРАЦА</t>
  </si>
  <si>
    <t>Европейска фен дланта</t>
  </si>
  <si>
    <t>Елхолизия</t>
  </si>
  <si>
    <t>Тромпетно цвете (кампсис)</t>
  </si>
  <si>
    <t>Магнолия вечнозелена</t>
  </si>
  <si>
    <t>Магнолия опадваща</t>
  </si>
  <si>
    <t>Офика барбазиева</t>
  </si>
  <si>
    <t>Череша обикновена</t>
  </si>
  <si>
    <t>Дюля японска</t>
  </si>
  <si>
    <t>Спарциум</t>
  </si>
  <si>
    <t>Ела корейска</t>
  </si>
  <si>
    <t>Клек</t>
  </si>
  <si>
    <t>Туя златиста</t>
  </si>
  <si>
    <t xml:space="preserve">Мелия </t>
  </si>
  <si>
    <t xml:space="preserve">Дрян обикновен </t>
  </si>
  <si>
    <t xml:space="preserve">Явор ясенолистен </t>
  </si>
  <si>
    <t xml:space="preserve">Кисел трън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</si>
  <si>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</si>
  <si>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</si>
  <si>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</si>
  <si>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</si>
  <si>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</si>
  <si>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>Пауловня</t>
  </si>
  <si>
    <t>Копривка южна</t>
  </si>
  <si>
    <t xml:space="preserve">ОБЩО ДЕВЕТГОДИШНИ </t>
  </si>
  <si>
    <t xml:space="preserve">ОБЩО ОСЕМГОДИШНИ </t>
  </si>
  <si>
    <t xml:space="preserve">ОБЩО ЧЕТИРИГОДИШНИ </t>
  </si>
  <si>
    <t xml:space="preserve">ОБЩО ТРИГОДИШНИ </t>
  </si>
  <si>
    <t>VІІІ</t>
  </si>
  <si>
    <t>Бреза обикновена</t>
  </si>
  <si>
    <t xml:space="preserve">Череша обикновена </t>
  </si>
  <si>
    <t xml:space="preserve">Райска ябълка </t>
  </si>
  <si>
    <t>ОТДЕЛ "ДЪРЖАВНИ ГОРСКИ ПРЕДПРИЯТИЯ" В МЗХ</t>
  </si>
  <si>
    <t>Приложение № 15</t>
  </si>
  <si>
    <t>към чл. 35, ал. 3</t>
  </si>
  <si>
    <t xml:space="preserve">ІІІ. </t>
  </si>
  <si>
    <t>Х.</t>
  </si>
  <si>
    <t>ДЕСЕТГОДИШНИ</t>
  </si>
  <si>
    <t>Айлант</t>
  </si>
  <si>
    <t xml:space="preserve">Дъб зимен </t>
  </si>
  <si>
    <t>Лирово дърво</t>
  </si>
  <si>
    <t>Платан западен</t>
  </si>
  <si>
    <t>ОБЩО ЕДНОГОДИШНИ</t>
  </si>
  <si>
    <t>ЮЦДП - СМОЛЯН м2</t>
  </si>
  <si>
    <t>Платан източен</t>
  </si>
  <si>
    <t>Бреза обкновена</t>
  </si>
  <si>
    <t>Кипарис блатен</t>
  </si>
  <si>
    <t>Бук обикновен - червена форма</t>
  </si>
  <si>
    <t>Кипарис обикн.- пирамидален</t>
  </si>
  <si>
    <t>Явор обикновен червенолист.</t>
  </si>
  <si>
    <t>Албиция ленкоранска</t>
  </si>
  <si>
    <t>Бряст полски</t>
  </si>
  <si>
    <t>Дъб вардимски</t>
  </si>
  <si>
    <t>Люляк индийски</t>
  </si>
  <si>
    <t>Дървовидна ружа</t>
  </si>
  <si>
    <t>ЮЗДП - БЛАГОЕВГРАД m2</t>
  </si>
  <si>
    <t>Котонеастър дамеров</t>
  </si>
  <si>
    <t>Чашкодрян европейски</t>
  </si>
  <si>
    <t>Пириканта</t>
  </si>
  <si>
    <t>I.</t>
  </si>
  <si>
    <t>ОБЩО ДЕСЕТГОДИШНИ</t>
  </si>
  <si>
    <t xml:space="preserve">X. </t>
  </si>
  <si>
    <t>VIII.</t>
  </si>
  <si>
    <t>Амброво дърво (ликвидамбър)</t>
  </si>
  <si>
    <t xml:space="preserve"> от м. септември 2013 г.</t>
  </si>
  <si>
    <t xml:space="preserve">Люляк </t>
  </si>
  <si>
    <t xml:space="preserve">ІV. </t>
  </si>
  <si>
    <t>IV.</t>
  </si>
  <si>
    <t>VІІI.</t>
  </si>
  <si>
    <t xml:space="preserve">ОБЩО ДЕСЕТГОДИШНИ </t>
  </si>
  <si>
    <t>ІI.</t>
  </si>
  <si>
    <t>Кипарис об. pyramidalis</t>
  </si>
  <si>
    <t>Кипарис об. horizontalis</t>
  </si>
  <si>
    <t>Акация деалбата</t>
  </si>
  <si>
    <t>Клен червен</t>
  </si>
  <si>
    <t>ЮЗДП-БЛАГОЕВГРАД</t>
  </si>
  <si>
    <t>Аморфа храстова</t>
  </si>
  <si>
    <t>Глициния</t>
  </si>
  <si>
    <t xml:space="preserve">І. </t>
  </si>
  <si>
    <t>11</t>
  </si>
  <si>
    <t>13</t>
  </si>
  <si>
    <t>14</t>
  </si>
  <si>
    <t>15</t>
  </si>
  <si>
    <t>16</t>
  </si>
  <si>
    <t>9</t>
  </si>
  <si>
    <t>10</t>
  </si>
  <si>
    <t>12</t>
  </si>
  <si>
    <t>7</t>
  </si>
  <si>
    <t>8</t>
  </si>
  <si>
    <t xml:space="preserve">ОБЩО ПЕТГОДИШНИ 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</si>
</sst>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20"/>
      <name val="Times New Roman"/>
      <family val="1"/>
    </font>
    <font>
      <sz val="11"/>
      <color indexed="17"/>
      <name val="Times New Roman"/>
      <family val="1"/>
    </font>
    <font>
      <sz val="11"/>
      <color indexed="48"/>
      <name val="Times New Roman"/>
      <family val="1"/>
    </font>
    <font>
      <sz val="11"/>
      <color indexed="52"/>
      <name val="Times New Roman"/>
      <family val="1"/>
    </font>
    <font>
      <sz val="11"/>
      <color indexed="5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6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5" fontId="6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185" fontId="8" fillId="0" borderId="10" xfId="0" applyNumberFormat="1" applyFont="1" applyFill="1" applyBorder="1" applyAlignment="1">
      <alignment horizontal="right" vertical="top" wrapText="1"/>
    </xf>
    <xf numFmtId="185" fontId="8" fillId="0" borderId="11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185" fontId="6" fillId="0" borderId="10" xfId="0" applyNumberFormat="1" applyFont="1" applyFill="1" applyBorder="1" applyAlignment="1">
      <alignment horizontal="right" vertical="top" wrapText="1"/>
    </xf>
    <xf numFmtId="185" fontId="6" fillId="0" borderId="11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2" xfId="0" applyNumberFormat="1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1" fontId="6" fillId="0" borderId="13" xfId="0" applyNumberFormat="1" applyFont="1" applyFill="1" applyBorder="1" applyAlignment="1">
      <alignment horizontal="right" vertical="top" wrapText="1"/>
    </xf>
    <xf numFmtId="185" fontId="6" fillId="0" borderId="13" xfId="0" applyNumberFormat="1" applyFont="1" applyFill="1" applyBorder="1" applyAlignment="1">
      <alignment horizontal="right" vertical="top" wrapText="1"/>
    </xf>
    <xf numFmtId="185" fontId="6" fillId="0" borderId="14" xfId="0" applyNumberFormat="1" applyFont="1" applyFill="1" applyBorder="1" applyAlignment="1">
      <alignment horizontal="right" vertical="top" wrapText="1"/>
    </xf>
    <xf numFmtId="2" fontId="8" fillId="33" borderId="15" xfId="0" applyNumberFormat="1" applyFont="1" applyFill="1" applyBorder="1" applyAlignment="1">
      <alignment horizontal="right" vertical="top" wrapText="1"/>
    </xf>
    <xf numFmtId="0" fontId="8" fillId="0" borderId="13" xfId="0" applyFont="1" applyBorder="1" applyAlignment="1">
      <alignment/>
    </xf>
    <xf numFmtId="2" fontId="8" fillId="0" borderId="13" xfId="0" applyNumberFormat="1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righ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85" fontId="8" fillId="0" borderId="13" xfId="0" applyNumberFormat="1" applyFont="1" applyFill="1" applyBorder="1" applyAlignment="1">
      <alignment horizontal="right" vertical="top" wrapText="1"/>
    </xf>
    <xf numFmtId="185" fontId="8" fillId="0" borderId="14" xfId="0" applyNumberFormat="1" applyFont="1" applyFill="1" applyBorder="1" applyAlignment="1">
      <alignment horizontal="right" vertical="top" wrapText="1"/>
    </xf>
    <xf numFmtId="2" fontId="8" fillId="0" borderId="16" xfId="0" applyNumberFormat="1" applyFont="1" applyFill="1" applyBorder="1" applyAlignment="1">
      <alignment horizontal="left" vertical="top" wrapText="1"/>
    </xf>
    <xf numFmtId="2" fontId="8" fillId="0" borderId="16" xfId="0" applyNumberFormat="1" applyFont="1" applyFill="1" applyBorder="1" applyAlignment="1">
      <alignment horizontal="right" vertical="top" wrapText="1"/>
    </xf>
    <xf numFmtId="1" fontId="8" fillId="0" borderId="16" xfId="0" applyNumberFormat="1" applyFont="1" applyFill="1" applyBorder="1" applyAlignment="1">
      <alignment horizontal="right" vertical="top" wrapText="1"/>
    </xf>
    <xf numFmtId="185" fontId="8" fillId="0" borderId="16" xfId="0" applyNumberFormat="1" applyFont="1" applyFill="1" applyBorder="1" applyAlignment="1">
      <alignment horizontal="right" vertical="top" wrapText="1"/>
    </xf>
    <xf numFmtId="185" fontId="8" fillId="0" borderId="17" xfId="0" applyNumberFormat="1" applyFont="1" applyFill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right" vertical="top" wrapText="1"/>
    </xf>
    <xf numFmtId="1" fontId="6" fillId="0" borderId="18" xfId="0" applyNumberFormat="1" applyFont="1" applyFill="1" applyBorder="1" applyAlignment="1">
      <alignment horizontal="right" vertical="top" wrapText="1"/>
    </xf>
    <xf numFmtId="185" fontId="6" fillId="0" borderId="18" xfId="0" applyNumberFormat="1" applyFont="1" applyFill="1" applyBorder="1" applyAlignment="1">
      <alignment horizontal="right" vertical="top" wrapText="1"/>
    </xf>
    <xf numFmtId="185" fontId="6" fillId="0" borderId="19" xfId="0" applyNumberFormat="1" applyFont="1" applyFill="1" applyBorder="1" applyAlignment="1">
      <alignment horizontal="right" vertical="top" wrapText="1"/>
    </xf>
    <xf numFmtId="2" fontId="8" fillId="0" borderId="13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right" vertical="top" wrapText="1"/>
    </xf>
    <xf numFmtId="1" fontId="6" fillId="0" borderId="20" xfId="0" applyNumberFormat="1" applyFont="1" applyFill="1" applyBorder="1" applyAlignment="1">
      <alignment horizontal="right" vertical="top" wrapText="1"/>
    </xf>
    <xf numFmtId="185" fontId="6" fillId="0" borderId="20" xfId="0" applyNumberFormat="1" applyFont="1" applyFill="1" applyBorder="1" applyAlignment="1">
      <alignment horizontal="right" vertical="top" wrapText="1"/>
    </xf>
    <xf numFmtId="185" fontId="6" fillId="0" borderId="21" xfId="0" applyNumberFormat="1" applyFont="1" applyFill="1" applyBorder="1" applyAlignment="1">
      <alignment horizontal="right" vertical="top" wrapText="1"/>
    </xf>
    <xf numFmtId="1" fontId="6" fillId="0" borderId="16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2" fontId="6" fillId="0" borderId="20" xfId="0" applyNumberFormat="1" applyFont="1" applyFill="1" applyBorder="1" applyAlignment="1">
      <alignment horizontal="left" vertical="top" wrapText="1"/>
    </xf>
    <xf numFmtId="2" fontId="8" fillId="0" borderId="2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16" xfId="0" applyNumberFormat="1" applyFont="1" applyFill="1" applyBorder="1" applyAlignment="1">
      <alignment horizontal="right"/>
    </xf>
    <xf numFmtId="185" fontId="8" fillId="0" borderId="16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 horizontal="left" vertical="top" wrapText="1"/>
    </xf>
    <xf numFmtId="1" fontId="6" fillId="0" borderId="22" xfId="0" applyNumberFormat="1" applyFont="1" applyFill="1" applyBorder="1" applyAlignment="1">
      <alignment horizontal="right"/>
    </xf>
    <xf numFmtId="2" fontId="8" fillId="34" borderId="15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/>
    </xf>
    <xf numFmtId="1" fontId="6" fillId="0" borderId="13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 horizontal="right" vertical="top" wrapText="1"/>
    </xf>
    <xf numFmtId="1" fontId="6" fillId="0" borderId="23" xfId="0" applyNumberFormat="1" applyFont="1" applyFill="1" applyBorder="1" applyAlignment="1">
      <alignment horizontal="right" vertical="top" wrapText="1"/>
    </xf>
    <xf numFmtId="185" fontId="6" fillId="0" borderId="23" xfId="0" applyNumberFormat="1" applyFont="1" applyFill="1" applyBorder="1" applyAlignment="1">
      <alignment horizontal="right" vertical="top" wrapText="1"/>
    </xf>
    <xf numFmtId="185" fontId="6" fillId="0" borderId="26" xfId="0" applyNumberFormat="1" applyFont="1" applyFill="1" applyBorder="1" applyAlignment="1">
      <alignment horizontal="right" vertical="top" wrapText="1"/>
    </xf>
    <xf numFmtId="0" fontId="8" fillId="0" borderId="27" xfId="0" applyFont="1" applyBorder="1" applyAlignment="1">
      <alignment/>
    </xf>
    <xf numFmtId="1" fontId="8" fillId="0" borderId="22" xfId="0" applyNumberFormat="1" applyFont="1" applyFill="1" applyBorder="1" applyAlignment="1">
      <alignment horizontal="right" vertical="top" wrapText="1"/>
    </xf>
    <xf numFmtId="2" fontId="8" fillId="0" borderId="23" xfId="0" applyNumberFormat="1" applyFont="1" applyBorder="1" applyAlignment="1">
      <alignment horizontal="left" vertical="top" wrapText="1"/>
    </xf>
    <xf numFmtId="0" fontId="8" fillId="35" borderId="15" xfId="0" applyFont="1" applyFill="1" applyBorder="1" applyAlignment="1">
      <alignment/>
    </xf>
    <xf numFmtId="2" fontId="8" fillId="33" borderId="24" xfId="0" applyNumberFormat="1" applyFont="1" applyFill="1" applyBorder="1" applyAlignment="1">
      <alignment horizontal="left" vertical="top" wrapText="1"/>
    </xf>
    <xf numFmtId="2" fontId="8" fillId="33" borderId="24" xfId="0" applyNumberFormat="1" applyFont="1" applyFill="1" applyBorder="1" applyAlignment="1">
      <alignment horizontal="right" vertical="top" wrapText="1"/>
    </xf>
    <xf numFmtId="0" fontId="8" fillId="35" borderId="28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right" vertical="top" wrapText="1"/>
    </xf>
    <xf numFmtId="1" fontId="6" fillId="0" borderId="20" xfId="0" applyNumberFormat="1" applyFont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/>
    </xf>
    <xf numFmtId="0" fontId="8" fillId="35" borderId="24" xfId="0" applyFont="1" applyFill="1" applyBorder="1" applyAlignment="1">
      <alignment horizontal="left" vertical="top" wrapText="1"/>
    </xf>
    <xf numFmtId="2" fontId="8" fillId="35" borderId="24" xfId="0" applyNumberFormat="1" applyFont="1" applyFill="1" applyBorder="1" applyAlignment="1">
      <alignment horizontal="right" vertical="top" wrapText="1"/>
    </xf>
    <xf numFmtId="185" fontId="6" fillId="0" borderId="0" xfId="0" applyNumberFormat="1" applyFont="1" applyBorder="1" applyAlignment="1">
      <alignment/>
    </xf>
    <xf numFmtId="2" fontId="1" fillId="33" borderId="15" xfId="0" applyNumberFormat="1" applyFont="1" applyFill="1" applyBorder="1" applyAlignment="1">
      <alignment horizontal="right" vertical="top" wrapText="1"/>
    </xf>
    <xf numFmtId="2" fontId="1" fillId="34" borderId="15" xfId="0" applyNumberFormat="1" applyFont="1" applyFill="1" applyBorder="1" applyAlignment="1">
      <alignment horizontal="right" vertical="top" wrapText="1"/>
    </xf>
    <xf numFmtId="0" fontId="8" fillId="0" borderId="31" xfId="0" applyFont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right" vertical="top" wrapText="1"/>
    </xf>
    <xf numFmtId="1" fontId="6" fillId="0" borderId="24" xfId="0" applyNumberFormat="1" applyFont="1" applyBorder="1" applyAlignment="1">
      <alignment horizontal="right" vertical="top" wrapText="1"/>
    </xf>
    <xf numFmtId="185" fontId="6" fillId="0" borderId="24" xfId="0" applyNumberFormat="1" applyFont="1" applyBorder="1" applyAlignment="1">
      <alignment horizontal="right" vertical="top" wrapText="1"/>
    </xf>
    <xf numFmtId="185" fontId="6" fillId="0" borderId="32" xfId="0" applyNumberFormat="1" applyFont="1" applyBorder="1" applyAlignment="1">
      <alignment horizontal="right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2" fontId="1" fillId="35" borderId="15" xfId="0" applyNumberFormat="1" applyFont="1" applyFill="1" applyBorder="1" applyAlignment="1">
      <alignment horizontal="right" vertical="top" wrapText="1"/>
    </xf>
    <xf numFmtId="183" fontId="13" fillId="0" borderId="10" xfId="0" applyNumberFormat="1" applyFont="1" applyFill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85" fontId="8" fillId="0" borderId="1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top" wrapText="1"/>
    </xf>
    <xf numFmtId="1" fontId="8" fillId="0" borderId="34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3" xfId="0" applyFont="1" applyBorder="1" applyAlignment="1">
      <alignment/>
    </xf>
    <xf numFmtId="2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185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top" wrapText="1"/>
    </xf>
    <xf numFmtId="2" fontId="14" fillId="0" borderId="18" xfId="0" applyNumberFormat="1" applyFont="1" applyFill="1" applyBorder="1" applyAlignment="1">
      <alignment horizontal="left" vertical="top" wrapText="1"/>
    </xf>
    <xf numFmtId="2" fontId="14" fillId="0" borderId="18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 horizontal="left" vertical="top" wrapText="1"/>
    </xf>
    <xf numFmtId="185" fontId="8" fillId="33" borderId="15" xfId="0" applyNumberFormat="1" applyFont="1" applyFill="1" applyBorder="1" applyAlignment="1">
      <alignment horizontal="right" vertical="top" wrapText="1"/>
    </xf>
    <xf numFmtId="185" fontId="1" fillId="33" borderId="15" xfId="0" applyNumberFormat="1" applyFont="1" applyFill="1" applyBorder="1" applyAlignment="1">
      <alignment horizontal="right" vertical="top" wrapText="1"/>
    </xf>
    <xf numFmtId="185" fontId="8" fillId="33" borderId="36" xfId="0" applyNumberFormat="1" applyFont="1" applyFill="1" applyBorder="1" applyAlignment="1">
      <alignment horizontal="right" vertical="top" wrapText="1"/>
    </xf>
    <xf numFmtId="185" fontId="8" fillId="33" borderId="24" xfId="0" applyNumberFormat="1" applyFont="1" applyFill="1" applyBorder="1" applyAlignment="1">
      <alignment horizontal="right" vertical="top" wrapText="1"/>
    </xf>
    <xf numFmtId="185" fontId="6" fillId="0" borderId="0" xfId="0" applyNumberFormat="1" applyFont="1" applyBorder="1" applyAlignment="1">
      <alignment horizontal="right" vertical="top" wrapText="1"/>
    </xf>
    <xf numFmtId="185" fontId="13" fillId="0" borderId="10" xfId="0" applyNumberFormat="1" applyFont="1" applyFill="1" applyBorder="1" applyAlignment="1">
      <alignment horizontal="right" vertical="top" wrapText="1"/>
    </xf>
    <xf numFmtId="185" fontId="13" fillId="0" borderId="11" xfId="0" applyNumberFormat="1" applyFont="1" applyFill="1" applyBorder="1" applyAlignment="1">
      <alignment horizontal="right" vertical="top" wrapText="1"/>
    </xf>
    <xf numFmtId="185" fontId="6" fillId="0" borderId="20" xfId="0" applyNumberFormat="1" applyFont="1" applyBorder="1" applyAlignment="1">
      <alignment horizontal="right" vertical="top" wrapText="1"/>
    </xf>
    <xf numFmtId="185" fontId="6" fillId="0" borderId="21" xfId="0" applyNumberFormat="1" applyFont="1" applyBorder="1" applyAlignment="1">
      <alignment horizontal="right" vertical="top" wrapText="1"/>
    </xf>
    <xf numFmtId="185" fontId="6" fillId="0" borderId="12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left" vertical="top" wrapText="1"/>
    </xf>
    <xf numFmtId="2" fontId="15" fillId="0" borderId="18" xfId="0" applyNumberFormat="1" applyFont="1" applyFill="1" applyBorder="1" applyAlignment="1">
      <alignment horizontal="left" vertical="top" wrapText="1"/>
    </xf>
    <xf numFmtId="2" fontId="15" fillId="0" borderId="1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top" wrapText="1"/>
    </xf>
    <xf numFmtId="2" fontId="16" fillId="0" borderId="18" xfId="0" applyNumberFormat="1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8" xfId="0" applyFont="1" applyBorder="1" applyAlignment="1">
      <alignment/>
    </xf>
    <xf numFmtId="0" fontId="12" fillId="0" borderId="12" xfId="0" applyFont="1" applyBorder="1" applyAlignment="1">
      <alignment/>
    </xf>
    <xf numFmtId="2" fontId="17" fillId="0" borderId="18" xfId="0" applyNumberFormat="1" applyFont="1" applyFill="1" applyBorder="1" applyAlignment="1">
      <alignment horizontal="left" vertical="top" wrapText="1"/>
    </xf>
    <xf numFmtId="2" fontId="17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Border="1" applyAlignment="1">
      <alignment/>
    </xf>
    <xf numFmtId="0" fontId="8" fillId="0" borderId="38" xfId="0" applyNumberFormat="1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right" vertical="top" wrapText="1"/>
    </xf>
    <xf numFmtId="0" fontId="14" fillId="0" borderId="1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righ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8" fillId="0" borderId="20" xfId="0" applyFont="1" applyBorder="1" applyAlignment="1">
      <alignment horizontal="right" vertical="center" wrapText="1"/>
    </xf>
    <xf numFmtId="185" fontId="8" fillId="0" borderId="20" xfId="0" applyNumberFormat="1" applyFont="1" applyBorder="1" applyAlignment="1">
      <alignment horizontal="right" vertical="center" wrapText="1"/>
    </xf>
    <xf numFmtId="185" fontId="8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 vertical="center" wrapText="1"/>
    </xf>
    <xf numFmtId="185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85" fontId="6" fillId="0" borderId="12" xfId="0" applyNumberFormat="1" applyFont="1" applyBorder="1" applyAlignment="1">
      <alignment horizontal="right" vertical="center" wrapText="1"/>
    </xf>
    <xf numFmtId="185" fontId="6" fillId="0" borderId="3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185" fontId="6" fillId="0" borderId="18" xfId="0" applyNumberFormat="1" applyFont="1" applyBorder="1" applyAlignment="1">
      <alignment horizontal="right" vertical="center" wrapText="1"/>
    </xf>
    <xf numFmtId="185" fontId="6" fillId="0" borderId="19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185" fontId="8" fillId="0" borderId="13" xfId="0" applyNumberFormat="1" applyFont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right" vertical="center" wrapText="1"/>
    </xf>
    <xf numFmtId="185" fontId="8" fillId="0" borderId="16" xfId="0" applyNumberFormat="1" applyFont="1" applyBorder="1" applyAlignment="1">
      <alignment horizontal="right" vertical="center" wrapText="1"/>
    </xf>
    <xf numFmtId="185" fontId="8" fillId="0" borderId="17" xfId="0" applyNumberFormat="1" applyFont="1" applyBorder="1" applyAlignment="1">
      <alignment horizontal="right" vertical="center" wrapText="1"/>
    </xf>
    <xf numFmtId="185" fontId="8" fillId="0" borderId="17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right"/>
    </xf>
    <xf numFmtId="185" fontId="6" fillId="0" borderId="20" xfId="0" applyNumberFormat="1" applyFont="1" applyBorder="1" applyAlignment="1">
      <alignment horizontal="right"/>
    </xf>
    <xf numFmtId="185" fontId="6" fillId="0" borderId="21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85" fontId="6" fillId="0" borderId="24" xfId="0" applyNumberFormat="1" applyFont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2" fontId="8" fillId="35" borderId="15" xfId="0" applyNumberFormat="1" applyFont="1" applyFill="1" applyBorder="1" applyAlignment="1">
      <alignment horizontal="right"/>
    </xf>
    <xf numFmtId="185" fontId="8" fillId="35" borderId="15" xfId="0" applyNumberFormat="1" applyFont="1" applyFill="1" applyBorder="1" applyAlignment="1">
      <alignment horizontal="right"/>
    </xf>
    <xf numFmtId="185" fontId="8" fillId="35" borderId="36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185" fontId="8" fillId="0" borderId="23" xfId="0" applyNumberFormat="1" applyFont="1" applyBorder="1" applyAlignment="1">
      <alignment horizontal="right"/>
    </xf>
    <xf numFmtId="185" fontId="8" fillId="0" borderId="26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185" fontId="8" fillId="0" borderId="22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185" fontId="8" fillId="0" borderId="16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85" fontId="6" fillId="0" borderId="14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185" fontId="6" fillId="0" borderId="37" xfId="0" applyNumberFormat="1" applyFont="1" applyBorder="1" applyAlignment="1">
      <alignment horizontal="right"/>
    </xf>
    <xf numFmtId="2" fontId="8" fillId="33" borderId="15" xfId="0" applyNumberFormat="1" applyFont="1" applyFill="1" applyBorder="1" applyAlignment="1">
      <alignment horizontal="right"/>
    </xf>
    <xf numFmtId="185" fontId="8" fillId="33" borderId="15" xfId="0" applyNumberFormat="1" applyFont="1" applyFill="1" applyBorder="1" applyAlignment="1">
      <alignment horizontal="right"/>
    </xf>
    <xf numFmtId="185" fontId="8" fillId="33" borderId="36" xfId="0" applyNumberFormat="1" applyFont="1" applyFill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185" fontId="6" fillId="0" borderId="17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0" borderId="14" xfId="0" applyNumberFormat="1" applyFont="1" applyBorder="1" applyAlignment="1">
      <alignment horizontal="right"/>
    </xf>
    <xf numFmtId="185" fontId="6" fillId="0" borderId="45" xfId="0" applyNumberFormat="1" applyFont="1" applyBorder="1" applyAlignment="1">
      <alignment horizontal="right"/>
    </xf>
    <xf numFmtId="185" fontId="6" fillId="0" borderId="46" xfId="0" applyNumberFormat="1" applyFont="1" applyBorder="1" applyAlignment="1">
      <alignment horizontal="right"/>
    </xf>
    <xf numFmtId="185" fontId="6" fillId="0" borderId="47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185" fontId="8" fillId="0" borderId="20" xfId="0" applyNumberFormat="1" applyFont="1" applyBorder="1" applyAlignment="1">
      <alignment horizontal="right"/>
    </xf>
    <xf numFmtId="185" fontId="8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185" fontId="6" fillId="0" borderId="23" xfId="0" applyNumberFormat="1" applyFont="1" applyBorder="1" applyAlignment="1">
      <alignment horizontal="right"/>
    </xf>
    <xf numFmtId="185" fontId="6" fillId="0" borderId="26" xfId="0" applyNumberFormat="1" applyFont="1" applyBorder="1" applyAlignment="1">
      <alignment horizontal="right"/>
    </xf>
    <xf numFmtId="2" fontId="1" fillId="35" borderId="15" xfId="0" applyNumberFormat="1" applyFont="1" applyFill="1" applyBorder="1" applyAlignment="1">
      <alignment horizontal="right"/>
    </xf>
    <xf numFmtId="185" fontId="1" fillId="35" borderId="15" xfId="0" applyNumberFormat="1" applyFont="1" applyFill="1" applyBorder="1" applyAlignment="1">
      <alignment horizontal="right"/>
    </xf>
    <xf numFmtId="1" fontId="8" fillId="33" borderId="45" xfId="0" applyNumberFormat="1" applyFont="1" applyFill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185" fontId="6" fillId="0" borderId="3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85" fontId="8" fillId="0" borderId="10" xfId="0" applyNumberFormat="1" applyFont="1" applyBorder="1" applyAlignment="1">
      <alignment horizontal="right"/>
    </xf>
    <xf numFmtId="185" fontId="8" fillId="0" borderId="11" xfId="0" applyNumberFormat="1" applyFont="1" applyBorder="1" applyAlignment="1">
      <alignment horizontal="right"/>
    </xf>
    <xf numFmtId="1" fontId="6" fillId="33" borderId="15" xfId="0" applyNumberFormat="1" applyFont="1" applyFill="1" applyBorder="1" applyAlignment="1">
      <alignment horizontal="right"/>
    </xf>
    <xf numFmtId="1" fontId="8" fillId="33" borderId="15" xfId="0" applyNumberFormat="1" applyFont="1" applyFill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35" borderId="15" xfId="0" applyNumberFormat="1" applyFont="1" applyFill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85" fontId="6" fillId="0" borderId="25" xfId="0" applyNumberFormat="1" applyFont="1" applyBorder="1" applyAlignment="1">
      <alignment horizontal="right"/>
    </xf>
    <xf numFmtId="185" fontId="6" fillId="0" borderId="48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185" fontId="8" fillId="0" borderId="25" xfId="0" applyNumberFormat="1" applyFont="1" applyBorder="1" applyAlignment="1">
      <alignment horizontal="right"/>
    </xf>
    <xf numFmtId="185" fontId="8" fillId="0" borderId="48" xfId="0" applyNumberFormat="1" applyFont="1" applyBorder="1" applyAlignment="1">
      <alignment horizontal="right"/>
    </xf>
    <xf numFmtId="2" fontId="8" fillId="33" borderId="20" xfId="0" applyNumberFormat="1" applyFont="1" applyFill="1" applyBorder="1" applyAlignment="1">
      <alignment horizontal="right"/>
    </xf>
    <xf numFmtId="1" fontId="8" fillId="35" borderId="20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 horizontal="right" vertical="center" wrapText="1"/>
    </xf>
    <xf numFmtId="49" fontId="8" fillId="0" borderId="18" xfId="0" applyNumberFormat="1" applyFont="1" applyBorder="1" applyAlignment="1">
      <alignment horizontal="right" vertical="center" wrapText="1"/>
    </xf>
    <xf numFmtId="185" fontId="8" fillId="0" borderId="18" xfId="0" applyNumberFormat="1" applyFont="1" applyBorder="1" applyAlignment="1">
      <alignment horizontal="right" vertical="center" wrapText="1"/>
    </xf>
    <xf numFmtId="1" fontId="6" fillId="0" borderId="24" xfId="0" applyNumberFormat="1" applyFont="1" applyFill="1" applyBorder="1" applyAlignment="1">
      <alignment horizontal="right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right" vertical="center" wrapText="1"/>
    </xf>
    <xf numFmtId="185" fontId="8" fillId="0" borderId="24" xfId="0" applyNumberFormat="1" applyFont="1" applyBorder="1" applyAlignment="1">
      <alignment horizontal="right" vertical="center" wrapText="1"/>
    </xf>
    <xf numFmtId="185" fontId="8" fillId="0" borderId="32" xfId="0" applyNumberFormat="1" applyFont="1" applyBorder="1" applyAlignment="1">
      <alignment horizontal="right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right" vertical="center" wrapText="1"/>
    </xf>
    <xf numFmtId="185" fontId="8" fillId="33" borderId="24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right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right" vertical="top" wrapText="1"/>
    </xf>
    <xf numFmtId="1" fontId="6" fillId="0" borderId="30" xfId="0" applyNumberFormat="1" applyFont="1" applyBorder="1" applyAlignment="1">
      <alignment horizontal="right" vertical="top" wrapText="1"/>
    </xf>
    <xf numFmtId="185" fontId="6" fillId="0" borderId="30" xfId="0" applyNumberFormat="1" applyFont="1" applyBorder="1" applyAlignment="1">
      <alignment horizontal="right" vertical="top" wrapText="1"/>
    </xf>
    <xf numFmtId="185" fontId="6" fillId="0" borderId="47" xfId="0" applyNumberFormat="1" applyFont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85" fontId="8" fillId="0" borderId="23" xfId="0" applyNumberFormat="1" applyFont="1" applyBorder="1" applyAlignment="1">
      <alignment horizontal="right" vertical="center" wrapText="1"/>
    </xf>
    <xf numFmtId="185" fontId="8" fillId="0" borderId="26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/>
    </xf>
    <xf numFmtId="2" fontId="8" fillId="33" borderId="24" xfId="0" applyNumberFormat="1" applyFont="1" applyFill="1" applyBorder="1" applyAlignment="1">
      <alignment horizontal="right"/>
    </xf>
    <xf numFmtId="1" fontId="8" fillId="33" borderId="24" xfId="0" applyNumberFormat="1" applyFont="1" applyFill="1" applyBorder="1" applyAlignment="1">
      <alignment horizontal="right"/>
    </xf>
    <xf numFmtId="2" fontId="8" fillId="33" borderId="25" xfId="0" applyNumberFormat="1" applyFont="1" applyFill="1" applyBorder="1" applyAlignment="1">
      <alignment horizontal="right"/>
    </xf>
    <xf numFmtId="185" fontId="8" fillId="33" borderId="25" xfId="0" applyNumberFormat="1" applyFont="1" applyFill="1" applyBorder="1" applyAlignment="1">
      <alignment horizontal="right"/>
    </xf>
    <xf numFmtId="185" fontId="8" fillId="33" borderId="48" xfId="0" applyNumberFormat="1" applyFont="1" applyFill="1" applyBorder="1" applyAlignment="1">
      <alignment horizontal="right"/>
    </xf>
    <xf numFmtId="0" fontId="8" fillId="35" borderId="25" xfId="0" applyFont="1" applyFill="1" applyBorder="1" applyAlignment="1">
      <alignment/>
    </xf>
    <xf numFmtId="2" fontId="8" fillId="35" borderId="25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1" fontId="6" fillId="33" borderId="24" xfId="0" applyNumberFormat="1" applyFont="1" applyFill="1" applyBorder="1" applyAlignment="1">
      <alignment horizontal="right"/>
    </xf>
    <xf numFmtId="185" fontId="8" fillId="33" borderId="24" xfId="0" applyNumberFormat="1" applyFont="1" applyFill="1" applyBorder="1" applyAlignment="1">
      <alignment horizontal="right"/>
    </xf>
    <xf numFmtId="185" fontId="8" fillId="33" borderId="32" xfId="0" applyNumberFormat="1" applyFont="1" applyFill="1" applyBorder="1" applyAlignment="1">
      <alignment horizontal="right"/>
    </xf>
    <xf numFmtId="185" fontId="8" fillId="35" borderId="25" xfId="0" applyNumberFormat="1" applyFont="1" applyFill="1" applyBorder="1" applyAlignment="1">
      <alignment horizontal="right"/>
    </xf>
    <xf numFmtId="185" fontId="8" fillId="35" borderId="48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left" vertical="top" wrapText="1"/>
    </xf>
    <xf numFmtId="2" fontId="8" fillId="0" borderId="0" xfId="0" applyNumberFormat="1" applyFont="1" applyAlignment="1">
      <alignment/>
    </xf>
    <xf numFmtId="185" fontId="6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" fontId="8" fillId="33" borderId="25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" fillId="33" borderId="36" xfId="0" applyNumberFormat="1" applyFont="1" applyFill="1" applyBorder="1" applyAlignment="1">
      <alignment horizontal="right" vertical="top" wrapText="1"/>
    </xf>
    <xf numFmtId="2" fontId="1" fillId="35" borderId="36" xfId="0" applyNumberFormat="1" applyFont="1" applyFill="1" applyBorder="1" applyAlignment="1">
      <alignment horizontal="right" vertical="top" wrapText="1"/>
    </xf>
    <xf numFmtId="2" fontId="8" fillId="35" borderId="32" xfId="0" applyNumberFormat="1" applyFont="1" applyFill="1" applyBorder="1" applyAlignment="1">
      <alignment horizontal="right" vertical="top" wrapText="1"/>
    </xf>
    <xf numFmtId="0" fontId="8" fillId="0" borderId="44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33" borderId="32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5" borderId="36" xfId="0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horizontal="right" vertical="top" wrapText="1"/>
    </xf>
    <xf numFmtId="2" fontId="8" fillId="0" borderId="14" xfId="0" applyNumberFormat="1" applyFont="1" applyFill="1" applyBorder="1" applyAlignment="1">
      <alignment horizontal="right" vertical="top" wrapText="1"/>
    </xf>
    <xf numFmtId="2" fontId="8" fillId="0" borderId="17" xfId="0" applyNumberFormat="1" applyFont="1" applyFill="1" applyBorder="1" applyAlignment="1">
      <alignment horizontal="right"/>
    </xf>
    <xf numFmtId="2" fontId="8" fillId="35" borderId="48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185" fontId="6" fillId="0" borderId="10" xfId="0" applyNumberFormat="1" applyFont="1" applyFill="1" applyBorder="1" applyAlignment="1">
      <alignment horizontal="right" vertical="center" wrapText="1"/>
    </xf>
    <xf numFmtId="185" fontId="6" fillId="0" borderId="11" xfId="0" applyNumberFormat="1" applyFont="1" applyFill="1" applyBorder="1" applyAlignment="1">
      <alignment horizontal="right" vertical="center" wrapText="1"/>
    </xf>
    <xf numFmtId="0" fontId="6" fillId="36" borderId="18" xfId="0" applyFont="1" applyFill="1" applyBorder="1" applyAlignment="1">
      <alignment horizontal="right" vertical="center" wrapText="1"/>
    </xf>
    <xf numFmtId="1" fontId="6" fillId="36" borderId="18" xfId="0" applyNumberFormat="1" applyFont="1" applyFill="1" applyBorder="1" applyAlignment="1">
      <alignment horizontal="right" vertical="top" wrapText="1"/>
    </xf>
    <xf numFmtId="185" fontId="6" fillId="36" borderId="18" xfId="0" applyNumberFormat="1" applyFont="1" applyFill="1" applyBorder="1" applyAlignment="1">
      <alignment horizontal="right" vertical="center" wrapText="1"/>
    </xf>
    <xf numFmtId="185" fontId="6" fillId="36" borderId="19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" fontId="6" fillId="36" borderId="10" xfId="0" applyNumberFormat="1" applyFont="1" applyFill="1" applyBorder="1" applyAlignment="1">
      <alignment horizontal="right" vertical="top" wrapText="1"/>
    </xf>
    <xf numFmtId="185" fontId="6" fillId="36" borderId="10" xfId="0" applyNumberFormat="1" applyFont="1" applyFill="1" applyBorder="1" applyAlignment="1">
      <alignment horizontal="right" vertical="center" wrapText="1"/>
    </xf>
    <xf numFmtId="185" fontId="6" fillId="36" borderId="11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right" vertical="top" wrapText="1"/>
    </xf>
    <xf numFmtId="185" fontId="6" fillId="36" borderId="10" xfId="0" applyNumberFormat="1" applyFont="1" applyFill="1" applyBorder="1" applyAlignment="1">
      <alignment horizontal="right" vertical="top" wrapText="1"/>
    </xf>
    <xf numFmtId="185" fontId="6" fillId="36" borderId="11" xfId="0" applyNumberFormat="1" applyFont="1" applyFill="1" applyBorder="1" applyAlignment="1">
      <alignment horizontal="right" vertical="top" wrapText="1"/>
    </xf>
    <xf numFmtId="2" fontId="6" fillId="36" borderId="18" xfId="0" applyNumberFormat="1" applyFont="1" applyFill="1" applyBorder="1" applyAlignment="1">
      <alignment horizontal="right" vertical="top" wrapText="1"/>
    </xf>
    <xf numFmtId="185" fontId="6" fillId="36" borderId="18" xfId="0" applyNumberFormat="1" applyFont="1" applyFill="1" applyBorder="1" applyAlignment="1">
      <alignment horizontal="right" vertical="top" wrapText="1"/>
    </xf>
    <xf numFmtId="185" fontId="6" fillId="36" borderId="19" xfId="0" applyNumberFormat="1" applyFont="1" applyFill="1" applyBorder="1" applyAlignment="1">
      <alignment horizontal="right" vertical="top" wrapText="1"/>
    </xf>
    <xf numFmtId="2" fontId="6" fillId="36" borderId="18" xfId="0" applyNumberFormat="1" applyFont="1" applyFill="1" applyBorder="1" applyAlignment="1">
      <alignment horizontal="right"/>
    </xf>
    <xf numFmtId="1" fontId="6" fillId="36" borderId="10" xfId="0" applyNumberFormat="1" applyFont="1" applyFill="1" applyBorder="1" applyAlignment="1">
      <alignment horizontal="right"/>
    </xf>
    <xf numFmtId="185" fontId="6" fillId="36" borderId="18" xfId="0" applyNumberFormat="1" applyFont="1" applyFill="1" applyBorder="1" applyAlignment="1">
      <alignment horizontal="right"/>
    </xf>
    <xf numFmtId="185" fontId="6" fillId="36" borderId="19" xfId="0" applyNumberFormat="1" applyFont="1" applyFill="1" applyBorder="1" applyAlignment="1">
      <alignment horizontal="right"/>
    </xf>
    <xf numFmtId="185" fontId="6" fillId="36" borderId="0" xfId="0" applyNumberFormat="1" applyFont="1" applyFill="1" applyBorder="1" applyAlignment="1">
      <alignment horizontal="right"/>
    </xf>
    <xf numFmtId="1" fontId="6" fillId="36" borderId="12" xfId="0" applyNumberFormat="1" applyFont="1" applyFill="1" applyBorder="1" applyAlignment="1">
      <alignment horizontal="right" vertical="top" wrapText="1"/>
    </xf>
    <xf numFmtId="1" fontId="6" fillId="36" borderId="18" xfId="0" applyNumberFormat="1" applyFont="1" applyFill="1" applyBorder="1" applyAlignment="1">
      <alignment horizontal="right"/>
    </xf>
    <xf numFmtId="2" fontId="6" fillId="36" borderId="12" xfId="0" applyNumberFormat="1" applyFont="1" applyFill="1" applyBorder="1" applyAlignment="1">
      <alignment horizontal="right" vertical="top" wrapText="1"/>
    </xf>
    <xf numFmtId="185" fontId="6" fillId="36" borderId="12" xfId="0" applyNumberFormat="1" applyFont="1" applyFill="1" applyBorder="1" applyAlignment="1">
      <alignment horizontal="right" vertical="top" wrapText="1"/>
    </xf>
    <xf numFmtId="185" fontId="6" fillId="36" borderId="37" xfId="0" applyNumberFormat="1" applyFont="1" applyFill="1" applyBorder="1" applyAlignment="1">
      <alignment horizontal="right" vertical="top" wrapText="1"/>
    </xf>
    <xf numFmtId="2" fontId="6" fillId="36" borderId="10" xfId="0" applyNumberFormat="1" applyFont="1" applyFill="1" applyBorder="1" applyAlignment="1">
      <alignment horizontal="right"/>
    </xf>
    <xf numFmtId="185" fontId="6" fillId="36" borderId="10" xfId="0" applyNumberFormat="1" applyFont="1" applyFill="1" applyBorder="1" applyAlignment="1">
      <alignment horizontal="right"/>
    </xf>
    <xf numFmtId="185" fontId="6" fillId="36" borderId="11" xfId="0" applyNumberFormat="1" applyFont="1" applyFill="1" applyBorder="1" applyAlignment="1">
      <alignment horizontal="right"/>
    </xf>
    <xf numFmtId="1" fontId="6" fillId="36" borderId="25" xfId="0" applyNumberFormat="1" applyFont="1" applyFill="1" applyBorder="1" applyAlignment="1">
      <alignment horizontal="right"/>
    </xf>
    <xf numFmtId="2" fontId="6" fillId="36" borderId="12" xfId="0" applyNumberFormat="1" applyFont="1" applyFill="1" applyBorder="1" applyAlignment="1">
      <alignment horizontal="right"/>
    </xf>
    <xf numFmtId="1" fontId="6" fillId="36" borderId="12" xfId="0" applyNumberFormat="1" applyFont="1" applyFill="1" applyBorder="1" applyAlignment="1">
      <alignment horizontal="right"/>
    </xf>
    <xf numFmtId="185" fontId="6" fillId="36" borderId="12" xfId="0" applyNumberFormat="1" applyFont="1" applyFill="1" applyBorder="1" applyAlignment="1">
      <alignment horizontal="right"/>
    </xf>
    <xf numFmtId="185" fontId="6" fillId="36" borderId="37" xfId="0" applyNumberFormat="1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 vertical="center" wrapText="1"/>
    </xf>
    <xf numFmtId="1" fontId="6" fillId="37" borderId="10" xfId="0" applyNumberFormat="1" applyFont="1" applyFill="1" applyBorder="1" applyAlignment="1">
      <alignment horizontal="right" vertical="top" wrapText="1"/>
    </xf>
    <xf numFmtId="185" fontId="6" fillId="37" borderId="10" xfId="0" applyNumberFormat="1" applyFont="1" applyFill="1" applyBorder="1" applyAlignment="1">
      <alignment horizontal="right" vertical="center" wrapText="1"/>
    </xf>
    <xf numFmtId="185" fontId="6" fillId="37" borderId="11" xfId="0" applyNumberFormat="1" applyFont="1" applyFill="1" applyBorder="1" applyAlignment="1">
      <alignment horizontal="right" vertical="center" wrapText="1"/>
    </xf>
    <xf numFmtId="0" fontId="6" fillId="37" borderId="18" xfId="0" applyFont="1" applyFill="1" applyBorder="1" applyAlignment="1">
      <alignment horizontal="right" vertical="center" wrapText="1"/>
    </xf>
    <xf numFmtId="1" fontId="6" fillId="37" borderId="18" xfId="0" applyNumberFormat="1" applyFont="1" applyFill="1" applyBorder="1" applyAlignment="1">
      <alignment horizontal="right" vertical="top" wrapText="1"/>
    </xf>
    <xf numFmtId="185" fontId="6" fillId="37" borderId="18" xfId="0" applyNumberFormat="1" applyFont="1" applyFill="1" applyBorder="1" applyAlignment="1">
      <alignment horizontal="right" vertical="center" wrapText="1"/>
    </xf>
    <xf numFmtId="185" fontId="6" fillId="37" borderId="19" xfId="0" applyNumberFormat="1" applyFont="1" applyFill="1" applyBorder="1" applyAlignment="1">
      <alignment horizontal="right" vertical="center" wrapText="1"/>
    </xf>
    <xf numFmtId="2" fontId="12" fillId="0" borderId="18" xfId="0" applyNumberFormat="1" applyFont="1" applyFill="1" applyBorder="1" applyAlignment="1">
      <alignment horizontal="left" vertical="top" wrapText="1"/>
    </xf>
    <xf numFmtId="0" fontId="6" fillId="37" borderId="20" xfId="0" applyFont="1" applyFill="1" applyBorder="1" applyAlignment="1">
      <alignment horizontal="right" vertical="center" wrapText="1"/>
    </xf>
    <xf numFmtId="1" fontId="6" fillId="37" borderId="20" xfId="0" applyNumberFormat="1" applyFont="1" applyFill="1" applyBorder="1" applyAlignment="1">
      <alignment horizontal="right" vertical="top" wrapText="1"/>
    </xf>
    <xf numFmtId="185" fontId="6" fillId="37" borderId="20" xfId="0" applyNumberFormat="1" applyFont="1" applyFill="1" applyBorder="1" applyAlignment="1">
      <alignment horizontal="right" vertical="center" wrapText="1"/>
    </xf>
    <xf numFmtId="185" fontId="6" fillId="37" borderId="21" xfId="0" applyNumberFormat="1" applyFont="1" applyFill="1" applyBorder="1" applyAlignment="1">
      <alignment horizontal="right" vertical="center" wrapText="1"/>
    </xf>
    <xf numFmtId="1" fontId="6" fillId="37" borderId="20" xfId="0" applyNumberFormat="1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horizontal="right" vertical="center" wrapText="1"/>
    </xf>
    <xf numFmtId="0" fontId="6" fillId="37" borderId="13" xfId="0" applyFont="1" applyFill="1" applyBorder="1" applyAlignment="1">
      <alignment horizontal="right" vertical="center" wrapText="1"/>
    </xf>
    <xf numFmtId="1" fontId="6" fillId="37" borderId="13" xfId="0" applyNumberFormat="1" applyFont="1" applyFill="1" applyBorder="1" applyAlignment="1">
      <alignment horizontal="right" vertical="top" wrapText="1"/>
    </xf>
    <xf numFmtId="185" fontId="6" fillId="37" borderId="13" xfId="0" applyNumberFormat="1" applyFont="1" applyFill="1" applyBorder="1" applyAlignment="1">
      <alignment horizontal="right" vertical="center" wrapText="1"/>
    </xf>
    <xf numFmtId="185" fontId="6" fillId="37" borderId="14" xfId="0" applyNumberFormat="1" applyFont="1" applyFill="1" applyBorder="1" applyAlignment="1">
      <alignment horizontal="right" vertical="center" wrapText="1"/>
    </xf>
    <xf numFmtId="0" fontId="6" fillId="37" borderId="14" xfId="0" applyFont="1" applyFill="1" applyBorder="1" applyAlignment="1">
      <alignment horizontal="right" vertical="center" wrapText="1"/>
    </xf>
    <xf numFmtId="2" fontId="6" fillId="37" borderId="10" xfId="0" applyNumberFormat="1" applyFont="1" applyFill="1" applyBorder="1" applyAlignment="1">
      <alignment horizontal="right" vertical="top" wrapText="1"/>
    </xf>
    <xf numFmtId="185" fontId="6" fillId="37" borderId="10" xfId="0" applyNumberFormat="1" applyFont="1" applyFill="1" applyBorder="1" applyAlignment="1">
      <alignment horizontal="right" vertical="top" wrapText="1"/>
    </xf>
    <xf numFmtId="185" fontId="6" fillId="37" borderId="11" xfId="0" applyNumberFormat="1" applyFont="1" applyFill="1" applyBorder="1" applyAlignment="1">
      <alignment horizontal="right" vertical="top" wrapText="1"/>
    </xf>
    <xf numFmtId="2" fontId="6" fillId="37" borderId="12" xfId="0" applyNumberFormat="1" applyFont="1" applyFill="1" applyBorder="1" applyAlignment="1">
      <alignment horizontal="right" vertical="top" wrapText="1"/>
    </xf>
    <xf numFmtId="1" fontId="6" fillId="37" borderId="12" xfId="0" applyNumberFormat="1" applyFont="1" applyFill="1" applyBorder="1" applyAlignment="1">
      <alignment horizontal="right" vertical="top" wrapText="1"/>
    </xf>
    <xf numFmtId="185" fontId="6" fillId="37" borderId="12" xfId="0" applyNumberFormat="1" applyFont="1" applyFill="1" applyBorder="1" applyAlignment="1">
      <alignment horizontal="right" vertical="top" wrapText="1"/>
    </xf>
    <xf numFmtId="185" fontId="6" fillId="37" borderId="37" xfId="0" applyNumberFormat="1" applyFont="1" applyFill="1" applyBorder="1" applyAlignment="1">
      <alignment horizontal="right" vertical="top" wrapText="1"/>
    </xf>
    <xf numFmtId="2" fontId="6" fillId="37" borderId="18" xfId="0" applyNumberFormat="1" applyFont="1" applyFill="1" applyBorder="1" applyAlignment="1">
      <alignment horizontal="right" vertical="top" wrapText="1"/>
    </xf>
    <xf numFmtId="185" fontId="6" fillId="37" borderId="18" xfId="0" applyNumberFormat="1" applyFont="1" applyFill="1" applyBorder="1" applyAlignment="1">
      <alignment horizontal="right" vertical="top" wrapText="1"/>
    </xf>
    <xf numFmtId="185" fontId="6" fillId="37" borderId="19" xfId="0" applyNumberFormat="1" applyFont="1" applyFill="1" applyBorder="1" applyAlignment="1">
      <alignment horizontal="right" vertical="top" wrapText="1"/>
    </xf>
    <xf numFmtId="2" fontId="6" fillId="37" borderId="25" xfId="0" applyNumberFormat="1" applyFont="1" applyFill="1" applyBorder="1" applyAlignment="1">
      <alignment horizontal="right" vertical="top" wrapText="1"/>
    </xf>
    <xf numFmtId="1" fontId="6" fillId="37" borderId="25" xfId="0" applyNumberFormat="1" applyFont="1" applyFill="1" applyBorder="1" applyAlignment="1">
      <alignment horizontal="right" vertical="top" wrapText="1"/>
    </xf>
    <xf numFmtId="185" fontId="6" fillId="37" borderId="25" xfId="0" applyNumberFormat="1" applyFont="1" applyFill="1" applyBorder="1" applyAlignment="1">
      <alignment horizontal="right" vertical="top" wrapText="1"/>
    </xf>
    <xf numFmtId="185" fontId="6" fillId="37" borderId="48" xfId="0" applyNumberFormat="1" applyFont="1" applyFill="1" applyBorder="1" applyAlignment="1">
      <alignment horizontal="right" vertical="top" wrapText="1"/>
    </xf>
    <xf numFmtId="2" fontId="6" fillId="37" borderId="10" xfId="0" applyNumberFormat="1" applyFont="1" applyFill="1" applyBorder="1" applyAlignment="1">
      <alignment horizontal="right"/>
    </xf>
    <xf numFmtId="185" fontId="6" fillId="37" borderId="10" xfId="0" applyNumberFormat="1" applyFont="1" applyFill="1" applyBorder="1" applyAlignment="1">
      <alignment horizontal="right"/>
    </xf>
    <xf numFmtId="185" fontId="6" fillId="37" borderId="11" xfId="0" applyNumberFormat="1" applyFont="1" applyFill="1" applyBorder="1" applyAlignment="1">
      <alignment horizontal="right"/>
    </xf>
    <xf numFmtId="2" fontId="6" fillId="38" borderId="18" xfId="0" applyNumberFormat="1" applyFont="1" applyFill="1" applyBorder="1" applyAlignment="1">
      <alignment horizontal="right"/>
    </xf>
    <xf numFmtId="1" fontId="6" fillId="38" borderId="18" xfId="0" applyNumberFormat="1" applyFont="1" applyFill="1" applyBorder="1" applyAlignment="1">
      <alignment horizontal="right"/>
    </xf>
    <xf numFmtId="185" fontId="6" fillId="38" borderId="18" xfId="0" applyNumberFormat="1" applyFont="1" applyFill="1" applyBorder="1" applyAlignment="1">
      <alignment horizontal="right"/>
    </xf>
    <xf numFmtId="185" fontId="6" fillId="38" borderId="19" xfId="0" applyNumberFormat="1" applyFont="1" applyFill="1" applyBorder="1" applyAlignment="1">
      <alignment horizontal="right"/>
    </xf>
    <xf numFmtId="2" fontId="6" fillId="38" borderId="18" xfId="0" applyNumberFormat="1" applyFont="1" applyFill="1" applyBorder="1" applyAlignment="1">
      <alignment horizontal="right" vertical="top" wrapText="1"/>
    </xf>
    <xf numFmtId="1" fontId="6" fillId="38" borderId="18" xfId="0" applyNumberFormat="1" applyFont="1" applyFill="1" applyBorder="1" applyAlignment="1">
      <alignment horizontal="right" vertical="top" wrapText="1"/>
    </xf>
    <xf numFmtId="185" fontId="6" fillId="38" borderId="18" xfId="0" applyNumberFormat="1" applyFont="1" applyFill="1" applyBorder="1" applyAlignment="1">
      <alignment horizontal="right" vertical="top" wrapText="1"/>
    </xf>
    <xf numFmtId="185" fontId="6" fillId="38" borderId="19" xfId="0" applyNumberFormat="1" applyFont="1" applyFill="1" applyBorder="1" applyAlignment="1">
      <alignment horizontal="right" vertical="top" wrapText="1"/>
    </xf>
    <xf numFmtId="2" fontId="6" fillId="38" borderId="12" xfId="0" applyNumberFormat="1" applyFont="1" applyFill="1" applyBorder="1" applyAlignment="1">
      <alignment horizontal="right" vertical="top" wrapText="1"/>
    </xf>
    <xf numFmtId="1" fontId="6" fillId="38" borderId="12" xfId="0" applyNumberFormat="1" applyFont="1" applyFill="1" applyBorder="1" applyAlignment="1">
      <alignment horizontal="right" vertical="top" wrapText="1"/>
    </xf>
    <xf numFmtId="185" fontId="6" fillId="38" borderId="12" xfId="0" applyNumberFormat="1" applyFont="1" applyFill="1" applyBorder="1" applyAlignment="1">
      <alignment horizontal="right" vertical="top" wrapText="1"/>
    </xf>
    <xf numFmtId="185" fontId="6" fillId="38" borderId="37" xfId="0" applyNumberFormat="1" applyFont="1" applyFill="1" applyBorder="1" applyAlignment="1">
      <alignment horizontal="right" vertical="top" wrapText="1"/>
    </xf>
    <xf numFmtId="2" fontId="6" fillId="38" borderId="10" xfId="0" applyNumberFormat="1" applyFont="1" applyFill="1" applyBorder="1" applyAlignment="1">
      <alignment horizontal="right" vertical="top" wrapText="1"/>
    </xf>
    <xf numFmtId="1" fontId="6" fillId="38" borderId="10" xfId="0" applyNumberFormat="1" applyFont="1" applyFill="1" applyBorder="1" applyAlignment="1">
      <alignment horizontal="right" vertical="top" wrapText="1"/>
    </xf>
    <xf numFmtId="185" fontId="6" fillId="38" borderId="10" xfId="0" applyNumberFormat="1" applyFont="1" applyFill="1" applyBorder="1" applyAlignment="1">
      <alignment horizontal="right" vertical="top" wrapText="1"/>
    </xf>
    <xf numFmtId="185" fontId="6" fillId="38" borderId="11" xfId="0" applyNumberFormat="1" applyFont="1" applyFill="1" applyBorder="1" applyAlignment="1">
      <alignment horizontal="right" vertical="top" wrapText="1"/>
    </xf>
    <xf numFmtId="1" fontId="6" fillId="38" borderId="13" xfId="0" applyNumberFormat="1" applyFont="1" applyFill="1" applyBorder="1" applyAlignment="1">
      <alignment horizontal="right" vertical="top" wrapText="1"/>
    </xf>
    <xf numFmtId="2" fontId="6" fillId="38" borderId="10" xfId="0" applyNumberFormat="1" applyFont="1" applyFill="1" applyBorder="1" applyAlignment="1">
      <alignment horizontal="right"/>
    </xf>
    <xf numFmtId="185" fontId="6" fillId="38" borderId="10" xfId="0" applyNumberFormat="1" applyFont="1" applyFill="1" applyBorder="1" applyAlignment="1">
      <alignment horizontal="right"/>
    </xf>
    <xf numFmtId="185" fontId="6" fillId="38" borderId="11" xfId="0" applyNumberFormat="1" applyFont="1" applyFill="1" applyBorder="1" applyAlignment="1">
      <alignment horizontal="right"/>
    </xf>
    <xf numFmtId="2" fontId="6" fillId="39" borderId="18" xfId="0" applyNumberFormat="1" applyFont="1" applyFill="1" applyBorder="1" applyAlignment="1">
      <alignment horizontal="right" vertical="top" wrapText="1"/>
    </xf>
    <xf numFmtId="1" fontId="6" fillId="39" borderId="18" xfId="0" applyNumberFormat="1" applyFont="1" applyFill="1" applyBorder="1" applyAlignment="1">
      <alignment horizontal="right" vertical="top" wrapText="1"/>
    </xf>
    <xf numFmtId="185" fontId="6" fillId="39" borderId="18" xfId="0" applyNumberFormat="1" applyFont="1" applyFill="1" applyBorder="1" applyAlignment="1">
      <alignment horizontal="right" vertical="top" wrapText="1"/>
    </xf>
    <xf numFmtId="185" fontId="6" fillId="39" borderId="19" xfId="0" applyNumberFormat="1" applyFont="1" applyFill="1" applyBorder="1" applyAlignment="1">
      <alignment horizontal="right" vertical="top" wrapText="1"/>
    </xf>
    <xf numFmtId="2" fontId="6" fillId="39" borderId="10" xfId="0" applyNumberFormat="1" applyFont="1" applyFill="1" applyBorder="1" applyAlignment="1">
      <alignment horizontal="right" vertical="top" wrapText="1"/>
    </xf>
    <xf numFmtId="1" fontId="6" fillId="39" borderId="10" xfId="0" applyNumberFormat="1" applyFont="1" applyFill="1" applyBorder="1" applyAlignment="1">
      <alignment horizontal="right" vertical="top" wrapText="1"/>
    </xf>
    <xf numFmtId="185" fontId="6" fillId="39" borderId="10" xfId="0" applyNumberFormat="1" applyFont="1" applyFill="1" applyBorder="1" applyAlignment="1">
      <alignment horizontal="right" vertical="top" wrapText="1"/>
    </xf>
    <xf numFmtId="185" fontId="6" fillId="39" borderId="11" xfId="0" applyNumberFormat="1" applyFont="1" applyFill="1" applyBorder="1" applyAlignment="1">
      <alignment horizontal="right" vertical="top" wrapText="1"/>
    </xf>
    <xf numFmtId="1" fontId="6" fillId="39" borderId="13" xfId="0" applyNumberFormat="1" applyFont="1" applyFill="1" applyBorder="1" applyAlignment="1">
      <alignment horizontal="right" vertical="top" wrapText="1"/>
    </xf>
    <xf numFmtId="2" fontId="6" fillId="39" borderId="12" xfId="0" applyNumberFormat="1" applyFont="1" applyFill="1" applyBorder="1" applyAlignment="1">
      <alignment horizontal="right" vertical="top" wrapText="1"/>
    </xf>
    <xf numFmtId="1" fontId="6" fillId="39" borderId="12" xfId="0" applyNumberFormat="1" applyFont="1" applyFill="1" applyBorder="1" applyAlignment="1">
      <alignment horizontal="right" vertical="top" wrapText="1"/>
    </xf>
    <xf numFmtId="185" fontId="6" fillId="39" borderId="12" xfId="0" applyNumberFormat="1" applyFont="1" applyFill="1" applyBorder="1" applyAlignment="1">
      <alignment horizontal="right" vertical="top" wrapText="1"/>
    </xf>
    <xf numFmtId="185" fontId="6" fillId="39" borderId="37" xfId="0" applyNumberFormat="1" applyFont="1" applyFill="1" applyBorder="1" applyAlignment="1">
      <alignment horizontal="right" vertical="top" wrapText="1"/>
    </xf>
    <xf numFmtId="2" fontId="6" fillId="39" borderId="18" xfId="0" applyNumberFormat="1" applyFont="1" applyFill="1" applyBorder="1" applyAlignment="1">
      <alignment horizontal="right"/>
    </xf>
    <xf numFmtId="1" fontId="6" fillId="39" borderId="18" xfId="0" applyNumberFormat="1" applyFont="1" applyFill="1" applyBorder="1" applyAlignment="1">
      <alignment horizontal="right"/>
    </xf>
    <xf numFmtId="185" fontId="6" fillId="39" borderId="18" xfId="0" applyNumberFormat="1" applyFont="1" applyFill="1" applyBorder="1" applyAlignment="1">
      <alignment horizontal="right"/>
    </xf>
    <xf numFmtId="185" fontId="6" fillId="39" borderId="19" xfId="0" applyNumberFormat="1" applyFont="1" applyFill="1" applyBorder="1" applyAlignment="1">
      <alignment horizontal="right"/>
    </xf>
    <xf numFmtId="2" fontId="6" fillId="39" borderId="10" xfId="0" applyNumberFormat="1" applyFont="1" applyFill="1" applyBorder="1" applyAlignment="1">
      <alignment horizontal="right"/>
    </xf>
    <xf numFmtId="1" fontId="6" fillId="39" borderId="10" xfId="0" applyNumberFormat="1" applyFont="1" applyFill="1" applyBorder="1" applyAlignment="1">
      <alignment horizontal="right"/>
    </xf>
    <xf numFmtId="185" fontId="6" fillId="39" borderId="10" xfId="0" applyNumberFormat="1" applyFont="1" applyFill="1" applyBorder="1" applyAlignment="1">
      <alignment horizontal="right"/>
    </xf>
    <xf numFmtId="185" fontId="6" fillId="39" borderId="11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6" fillId="39" borderId="13" xfId="0" applyNumberFormat="1" applyFont="1" applyFill="1" applyBorder="1" applyAlignment="1">
      <alignment horizontal="right"/>
    </xf>
    <xf numFmtId="185" fontId="6" fillId="39" borderId="13" xfId="0" applyNumberFormat="1" applyFont="1" applyFill="1" applyBorder="1" applyAlignment="1">
      <alignment horizontal="right"/>
    </xf>
    <xf numFmtId="185" fontId="6" fillId="39" borderId="14" xfId="0" applyNumberFormat="1" applyFont="1" applyFill="1" applyBorder="1" applyAlignment="1">
      <alignment horizontal="right"/>
    </xf>
    <xf numFmtId="2" fontId="6" fillId="39" borderId="12" xfId="0" applyNumberFormat="1" applyFont="1" applyFill="1" applyBorder="1" applyAlignment="1">
      <alignment horizontal="right"/>
    </xf>
    <xf numFmtId="1" fontId="6" fillId="39" borderId="12" xfId="0" applyNumberFormat="1" applyFont="1" applyFill="1" applyBorder="1" applyAlignment="1">
      <alignment horizontal="right"/>
    </xf>
    <xf numFmtId="185" fontId="6" fillId="39" borderId="12" xfId="0" applyNumberFormat="1" applyFont="1" applyFill="1" applyBorder="1" applyAlignment="1">
      <alignment horizontal="right"/>
    </xf>
    <xf numFmtId="185" fontId="6" fillId="39" borderId="37" xfId="0" applyNumberFormat="1" applyFont="1" applyFill="1" applyBorder="1" applyAlignment="1">
      <alignment horizontal="right"/>
    </xf>
    <xf numFmtId="0" fontId="6" fillId="40" borderId="10" xfId="0" applyFont="1" applyFill="1" applyBorder="1" applyAlignment="1">
      <alignment horizontal="right" vertical="center" wrapText="1"/>
    </xf>
    <xf numFmtId="1" fontId="6" fillId="40" borderId="10" xfId="0" applyNumberFormat="1" applyFont="1" applyFill="1" applyBorder="1" applyAlignment="1">
      <alignment horizontal="right" vertical="top" wrapText="1"/>
    </xf>
    <xf numFmtId="185" fontId="6" fillId="40" borderId="10" xfId="0" applyNumberFormat="1" applyFont="1" applyFill="1" applyBorder="1" applyAlignment="1">
      <alignment horizontal="right" vertical="center" wrapText="1"/>
    </xf>
    <xf numFmtId="185" fontId="6" fillId="40" borderId="11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6" fillId="40" borderId="11" xfId="0" applyFont="1" applyFill="1" applyBorder="1" applyAlignment="1">
      <alignment horizontal="right" vertical="center" wrapText="1"/>
    </xf>
    <xf numFmtId="1" fontId="6" fillId="40" borderId="10" xfId="0" applyNumberFormat="1" applyFont="1" applyFill="1" applyBorder="1" applyAlignment="1">
      <alignment horizontal="right" vertical="center" wrapText="1"/>
    </xf>
    <xf numFmtId="0" fontId="16" fillId="0" borderId="18" xfId="0" applyFont="1" applyBorder="1" applyAlignment="1">
      <alignment horizontal="left" vertical="center" wrapText="1"/>
    </xf>
    <xf numFmtId="0" fontId="6" fillId="40" borderId="18" xfId="0" applyFont="1" applyFill="1" applyBorder="1" applyAlignment="1">
      <alignment horizontal="right" vertical="center" wrapText="1"/>
    </xf>
    <xf numFmtId="1" fontId="6" fillId="40" borderId="18" xfId="0" applyNumberFormat="1" applyFont="1" applyFill="1" applyBorder="1" applyAlignment="1">
      <alignment horizontal="right" vertical="top" wrapText="1"/>
    </xf>
    <xf numFmtId="185" fontId="6" fillId="40" borderId="18" xfId="0" applyNumberFormat="1" applyFont="1" applyFill="1" applyBorder="1" applyAlignment="1">
      <alignment horizontal="right" vertical="center" wrapText="1"/>
    </xf>
    <xf numFmtId="185" fontId="6" fillId="40" borderId="19" xfId="0" applyNumberFormat="1" applyFont="1" applyFill="1" applyBorder="1" applyAlignment="1">
      <alignment horizontal="right" vertical="center" wrapText="1"/>
    </xf>
    <xf numFmtId="2" fontId="12" fillId="0" borderId="12" xfId="0" applyNumberFormat="1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right" vertical="center" wrapText="1"/>
    </xf>
    <xf numFmtId="185" fontId="6" fillId="37" borderId="12" xfId="0" applyNumberFormat="1" applyFont="1" applyFill="1" applyBorder="1" applyAlignment="1">
      <alignment horizontal="right" vertical="center" wrapText="1"/>
    </xf>
    <xf numFmtId="185" fontId="6" fillId="37" borderId="37" xfId="0" applyNumberFormat="1" applyFont="1" applyFill="1" applyBorder="1" applyAlignment="1">
      <alignment horizontal="right" vertical="center" wrapText="1"/>
    </xf>
    <xf numFmtId="0" fontId="6" fillId="40" borderId="12" xfId="0" applyFont="1" applyFill="1" applyBorder="1" applyAlignment="1">
      <alignment horizontal="right" vertical="center" wrapText="1"/>
    </xf>
    <xf numFmtId="185" fontId="6" fillId="40" borderId="12" xfId="0" applyNumberFormat="1" applyFont="1" applyFill="1" applyBorder="1" applyAlignment="1">
      <alignment horizontal="right" vertical="center" wrapText="1"/>
    </xf>
    <xf numFmtId="185" fontId="6" fillId="40" borderId="37" xfId="0" applyNumberFormat="1" applyFont="1" applyFill="1" applyBorder="1" applyAlignment="1">
      <alignment horizontal="right" vertical="center" wrapText="1"/>
    </xf>
    <xf numFmtId="1" fontId="6" fillId="40" borderId="18" xfId="0" applyNumberFormat="1" applyFont="1" applyFill="1" applyBorder="1" applyAlignment="1">
      <alignment horizontal="right" vertical="center" wrapText="1"/>
    </xf>
    <xf numFmtId="2" fontId="6" fillId="40" borderId="10" xfId="0" applyNumberFormat="1" applyFont="1" applyFill="1" applyBorder="1" applyAlignment="1">
      <alignment horizontal="right" vertical="top" wrapText="1"/>
    </xf>
    <xf numFmtId="1" fontId="6" fillId="40" borderId="13" xfId="0" applyNumberFormat="1" applyFont="1" applyFill="1" applyBorder="1" applyAlignment="1">
      <alignment horizontal="right" vertical="top" wrapText="1"/>
    </xf>
    <xf numFmtId="185" fontId="6" fillId="40" borderId="10" xfId="0" applyNumberFormat="1" applyFont="1" applyFill="1" applyBorder="1" applyAlignment="1">
      <alignment horizontal="right" vertical="top" wrapText="1"/>
    </xf>
    <xf numFmtId="185" fontId="6" fillId="40" borderId="11" xfId="0" applyNumberFormat="1" applyFont="1" applyFill="1" applyBorder="1" applyAlignment="1">
      <alignment horizontal="right" vertical="top" wrapText="1"/>
    </xf>
    <xf numFmtId="2" fontId="6" fillId="40" borderId="12" xfId="0" applyNumberFormat="1" applyFont="1" applyFill="1" applyBorder="1" applyAlignment="1">
      <alignment horizontal="right" vertical="top" wrapText="1"/>
    </xf>
    <xf numFmtId="185" fontId="6" fillId="40" borderId="12" xfId="0" applyNumberFormat="1" applyFont="1" applyFill="1" applyBorder="1" applyAlignment="1">
      <alignment horizontal="right" vertical="top" wrapText="1"/>
    </xf>
    <xf numFmtId="185" fontId="6" fillId="40" borderId="37" xfId="0" applyNumberFormat="1" applyFont="1" applyFill="1" applyBorder="1" applyAlignment="1">
      <alignment horizontal="right" vertical="top" wrapText="1"/>
    </xf>
    <xf numFmtId="1" fontId="6" fillId="40" borderId="12" xfId="0" applyNumberFormat="1" applyFont="1" applyFill="1" applyBorder="1" applyAlignment="1">
      <alignment horizontal="right" vertical="top" wrapText="1"/>
    </xf>
    <xf numFmtId="2" fontId="6" fillId="40" borderId="10" xfId="0" applyNumberFormat="1" applyFont="1" applyFill="1" applyBorder="1" applyAlignment="1">
      <alignment horizontal="right"/>
    </xf>
    <xf numFmtId="185" fontId="6" fillId="40" borderId="10" xfId="0" applyNumberFormat="1" applyFont="1" applyFill="1" applyBorder="1" applyAlignment="1">
      <alignment horizontal="right"/>
    </xf>
    <xf numFmtId="185" fontId="6" fillId="40" borderId="11" xfId="0" applyNumberFormat="1" applyFont="1" applyFill="1" applyBorder="1" applyAlignment="1">
      <alignment horizontal="right"/>
    </xf>
    <xf numFmtId="2" fontId="6" fillId="40" borderId="13" xfId="0" applyNumberFormat="1" applyFont="1" applyFill="1" applyBorder="1" applyAlignment="1">
      <alignment horizontal="right" vertical="top" wrapText="1"/>
    </xf>
    <xf numFmtId="185" fontId="6" fillId="40" borderId="13" xfId="0" applyNumberFormat="1" applyFont="1" applyFill="1" applyBorder="1" applyAlignment="1">
      <alignment horizontal="right" vertical="top" wrapText="1"/>
    </xf>
    <xf numFmtId="185" fontId="6" fillId="40" borderId="14" xfId="0" applyNumberFormat="1" applyFont="1" applyFill="1" applyBorder="1" applyAlignment="1">
      <alignment horizontal="right" vertical="top" wrapText="1"/>
    </xf>
    <xf numFmtId="2" fontId="6" fillId="40" borderId="18" xfId="0" applyNumberFormat="1" applyFont="1" applyFill="1" applyBorder="1" applyAlignment="1">
      <alignment horizontal="right" vertical="top" wrapText="1"/>
    </xf>
    <xf numFmtId="185" fontId="6" fillId="40" borderId="18" xfId="0" applyNumberFormat="1" applyFont="1" applyFill="1" applyBorder="1" applyAlignment="1">
      <alignment horizontal="right" vertical="top" wrapText="1"/>
    </xf>
    <xf numFmtId="185" fontId="6" fillId="40" borderId="19" xfId="0" applyNumberFormat="1" applyFont="1" applyFill="1" applyBorder="1" applyAlignment="1">
      <alignment horizontal="right" vertical="top" wrapText="1"/>
    </xf>
    <xf numFmtId="2" fontId="6" fillId="40" borderId="18" xfId="0" applyNumberFormat="1" applyFont="1" applyFill="1" applyBorder="1" applyAlignment="1">
      <alignment horizontal="right"/>
    </xf>
    <xf numFmtId="185" fontId="6" fillId="40" borderId="18" xfId="0" applyNumberFormat="1" applyFont="1" applyFill="1" applyBorder="1" applyAlignment="1">
      <alignment horizontal="right"/>
    </xf>
    <xf numFmtId="185" fontId="6" fillId="40" borderId="19" xfId="0" applyNumberFormat="1" applyFont="1" applyFill="1" applyBorder="1" applyAlignment="1">
      <alignment horizontal="right"/>
    </xf>
    <xf numFmtId="1" fontId="6" fillId="40" borderId="10" xfId="0" applyNumberFormat="1" applyFont="1" applyFill="1" applyBorder="1" applyAlignment="1">
      <alignment horizontal="right"/>
    </xf>
    <xf numFmtId="1" fontId="6" fillId="40" borderId="13" xfId="0" applyNumberFormat="1" applyFont="1" applyFill="1" applyBorder="1" applyAlignment="1">
      <alignment horizontal="right"/>
    </xf>
    <xf numFmtId="1" fontId="6" fillId="40" borderId="25" xfId="0" applyNumberFormat="1" applyFont="1" applyFill="1" applyBorder="1" applyAlignment="1">
      <alignment horizontal="right" vertical="top" wrapText="1"/>
    </xf>
    <xf numFmtId="1" fontId="6" fillId="40" borderId="18" xfId="0" applyNumberFormat="1" applyFont="1" applyFill="1" applyBorder="1" applyAlignment="1">
      <alignment horizontal="right"/>
    </xf>
    <xf numFmtId="2" fontId="6" fillId="40" borderId="12" xfId="0" applyNumberFormat="1" applyFont="1" applyFill="1" applyBorder="1" applyAlignment="1">
      <alignment horizontal="right"/>
    </xf>
    <xf numFmtId="1" fontId="6" fillId="40" borderId="12" xfId="0" applyNumberFormat="1" applyFont="1" applyFill="1" applyBorder="1" applyAlignment="1">
      <alignment horizontal="right"/>
    </xf>
    <xf numFmtId="185" fontId="6" fillId="40" borderId="12" xfId="0" applyNumberFormat="1" applyFont="1" applyFill="1" applyBorder="1" applyAlignment="1">
      <alignment horizontal="right"/>
    </xf>
    <xf numFmtId="185" fontId="6" fillId="40" borderId="37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top" wrapText="1"/>
    </xf>
    <xf numFmtId="185" fontId="6" fillId="33" borderId="10" xfId="0" applyNumberFormat="1" applyFont="1" applyFill="1" applyBorder="1" applyAlignment="1">
      <alignment horizontal="right" vertical="center" wrapText="1"/>
    </xf>
    <xf numFmtId="185" fontId="6" fillId="33" borderId="11" xfId="0" applyNumberFormat="1" applyFont="1" applyFill="1" applyBorder="1" applyAlignment="1">
      <alignment horizontal="right" vertical="center" wrapText="1"/>
    </xf>
    <xf numFmtId="0" fontId="15" fillId="0" borderId="20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right" vertical="center" wrapText="1"/>
    </xf>
    <xf numFmtId="1" fontId="6" fillId="33" borderId="20" xfId="0" applyNumberFormat="1" applyFont="1" applyFill="1" applyBorder="1" applyAlignment="1">
      <alignment horizontal="right" vertical="top" wrapText="1"/>
    </xf>
    <xf numFmtId="185" fontId="6" fillId="33" borderId="21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1" fontId="6" fillId="33" borderId="18" xfId="0" applyNumberFormat="1" applyFont="1" applyFill="1" applyBorder="1" applyAlignment="1">
      <alignment horizontal="right" vertical="top" wrapText="1"/>
    </xf>
    <xf numFmtId="185" fontId="6" fillId="33" borderId="18" xfId="0" applyNumberFormat="1" applyFont="1" applyFill="1" applyBorder="1" applyAlignment="1">
      <alignment horizontal="right" vertical="center" wrapText="1"/>
    </xf>
    <xf numFmtId="185" fontId="6" fillId="33" borderId="19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1" fontId="6" fillId="33" borderId="12" xfId="0" applyNumberFormat="1" applyFont="1" applyFill="1" applyBorder="1" applyAlignment="1">
      <alignment horizontal="right" vertical="top" wrapText="1"/>
    </xf>
    <xf numFmtId="185" fontId="6" fillId="33" borderId="12" xfId="0" applyNumberFormat="1" applyFont="1" applyFill="1" applyBorder="1" applyAlignment="1">
      <alignment horizontal="right" vertical="center" wrapText="1"/>
    </xf>
    <xf numFmtId="185" fontId="6" fillId="33" borderId="37" xfId="0" applyNumberFormat="1" applyFont="1" applyFill="1" applyBorder="1" applyAlignment="1">
      <alignment horizontal="right" vertical="center" wrapText="1"/>
    </xf>
    <xf numFmtId="0" fontId="6" fillId="33" borderId="21" xfId="0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top" wrapText="1"/>
    </xf>
    <xf numFmtId="185" fontId="6" fillId="33" borderId="10" xfId="0" applyNumberFormat="1" applyFont="1" applyFill="1" applyBorder="1" applyAlignment="1">
      <alignment horizontal="right" vertical="top" wrapText="1"/>
    </xf>
    <xf numFmtId="185" fontId="6" fillId="33" borderId="11" xfId="0" applyNumberFormat="1" applyFont="1" applyFill="1" applyBorder="1" applyAlignment="1">
      <alignment horizontal="right" vertical="top" wrapText="1"/>
    </xf>
    <xf numFmtId="2" fontId="6" fillId="33" borderId="12" xfId="0" applyNumberFormat="1" applyFont="1" applyFill="1" applyBorder="1" applyAlignment="1">
      <alignment horizontal="right" vertical="top" wrapText="1"/>
    </xf>
    <xf numFmtId="185" fontId="6" fillId="33" borderId="12" xfId="0" applyNumberFormat="1" applyFont="1" applyFill="1" applyBorder="1" applyAlignment="1">
      <alignment horizontal="right" vertical="top" wrapText="1"/>
    </xf>
    <xf numFmtId="185" fontId="6" fillId="33" borderId="37" xfId="0" applyNumberFormat="1" applyFont="1" applyFill="1" applyBorder="1" applyAlignment="1">
      <alignment horizontal="right" vertical="top" wrapText="1"/>
    </xf>
    <xf numFmtId="0" fontId="6" fillId="41" borderId="10" xfId="0" applyFont="1" applyFill="1" applyBorder="1" applyAlignment="1">
      <alignment horizontal="right" vertical="center" wrapText="1"/>
    </xf>
    <xf numFmtId="1" fontId="6" fillId="41" borderId="10" xfId="0" applyNumberFormat="1" applyFont="1" applyFill="1" applyBorder="1" applyAlignment="1">
      <alignment horizontal="right" vertical="top" wrapText="1"/>
    </xf>
    <xf numFmtId="185" fontId="6" fillId="41" borderId="10" xfId="0" applyNumberFormat="1" applyFont="1" applyFill="1" applyBorder="1" applyAlignment="1">
      <alignment horizontal="right" vertical="center" wrapText="1"/>
    </xf>
    <xf numFmtId="185" fontId="6" fillId="41" borderId="11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41" borderId="12" xfId="0" applyFont="1" applyFill="1" applyBorder="1" applyAlignment="1">
      <alignment horizontal="right" vertical="center" wrapText="1"/>
    </xf>
    <xf numFmtId="1" fontId="6" fillId="41" borderId="12" xfId="0" applyNumberFormat="1" applyFont="1" applyFill="1" applyBorder="1" applyAlignment="1">
      <alignment horizontal="right" vertical="top" wrapText="1"/>
    </xf>
    <xf numFmtId="185" fontId="6" fillId="41" borderId="12" xfId="0" applyNumberFormat="1" applyFont="1" applyFill="1" applyBorder="1" applyAlignment="1">
      <alignment horizontal="right" vertical="center" wrapText="1"/>
    </xf>
    <xf numFmtId="185" fontId="6" fillId="41" borderId="37" xfId="0" applyNumberFormat="1" applyFont="1" applyFill="1" applyBorder="1" applyAlignment="1">
      <alignment horizontal="right" vertical="center" wrapText="1"/>
    </xf>
    <xf numFmtId="0" fontId="6" fillId="41" borderId="18" xfId="0" applyFont="1" applyFill="1" applyBorder="1" applyAlignment="1">
      <alignment horizontal="right" vertical="center" wrapText="1"/>
    </xf>
    <xf numFmtId="1" fontId="6" fillId="41" borderId="18" xfId="0" applyNumberFormat="1" applyFont="1" applyFill="1" applyBorder="1" applyAlignment="1">
      <alignment horizontal="right" vertical="top" wrapText="1"/>
    </xf>
    <xf numFmtId="185" fontId="6" fillId="41" borderId="18" xfId="0" applyNumberFormat="1" applyFont="1" applyFill="1" applyBorder="1" applyAlignment="1">
      <alignment horizontal="right" vertical="center" wrapText="1"/>
    </xf>
    <xf numFmtId="185" fontId="6" fillId="41" borderId="19" xfId="0" applyNumberFormat="1" applyFont="1" applyFill="1" applyBorder="1" applyAlignment="1">
      <alignment horizontal="right" vertical="center" wrapText="1"/>
    </xf>
    <xf numFmtId="0" fontId="6" fillId="41" borderId="20" xfId="0" applyFont="1" applyFill="1" applyBorder="1" applyAlignment="1">
      <alignment horizontal="right" vertical="center" wrapText="1"/>
    </xf>
    <xf numFmtId="1" fontId="6" fillId="41" borderId="20" xfId="0" applyNumberFormat="1" applyFont="1" applyFill="1" applyBorder="1" applyAlignment="1">
      <alignment horizontal="right" vertical="top" wrapText="1"/>
    </xf>
    <xf numFmtId="0" fontId="6" fillId="41" borderId="21" xfId="0" applyFont="1" applyFill="1" applyBorder="1" applyAlignment="1">
      <alignment horizontal="right" vertical="center" wrapText="1"/>
    </xf>
    <xf numFmtId="2" fontId="6" fillId="41" borderId="10" xfId="0" applyNumberFormat="1" applyFont="1" applyFill="1" applyBorder="1" applyAlignment="1">
      <alignment horizontal="right" vertical="top" wrapText="1"/>
    </xf>
    <xf numFmtId="185" fontId="6" fillId="41" borderId="10" xfId="0" applyNumberFormat="1" applyFont="1" applyFill="1" applyBorder="1" applyAlignment="1">
      <alignment horizontal="right" vertical="top" wrapText="1"/>
    </xf>
    <xf numFmtId="185" fontId="6" fillId="41" borderId="11" xfId="0" applyNumberFormat="1" applyFont="1" applyFill="1" applyBorder="1" applyAlignment="1">
      <alignment horizontal="right" vertical="top" wrapText="1"/>
    </xf>
    <xf numFmtId="2" fontId="6" fillId="41" borderId="18" xfId="0" applyNumberFormat="1" applyFont="1" applyFill="1" applyBorder="1" applyAlignment="1">
      <alignment horizontal="right" vertical="top" wrapText="1"/>
    </xf>
    <xf numFmtId="185" fontId="6" fillId="41" borderId="18" xfId="0" applyNumberFormat="1" applyFont="1" applyFill="1" applyBorder="1" applyAlignment="1">
      <alignment horizontal="right" vertical="top" wrapText="1"/>
    </xf>
    <xf numFmtId="185" fontId="6" fillId="41" borderId="19" xfId="0" applyNumberFormat="1" applyFont="1" applyFill="1" applyBorder="1" applyAlignment="1">
      <alignment horizontal="right" vertical="top" wrapText="1"/>
    </xf>
    <xf numFmtId="2" fontId="6" fillId="41" borderId="10" xfId="0" applyNumberFormat="1" applyFont="1" applyFill="1" applyBorder="1" applyAlignment="1">
      <alignment horizontal="right"/>
    </xf>
    <xf numFmtId="1" fontId="6" fillId="41" borderId="10" xfId="0" applyNumberFormat="1" applyFont="1" applyFill="1" applyBorder="1" applyAlignment="1">
      <alignment horizontal="right"/>
    </xf>
    <xf numFmtId="185" fontId="6" fillId="41" borderId="10" xfId="0" applyNumberFormat="1" applyFont="1" applyFill="1" applyBorder="1" applyAlignment="1">
      <alignment horizontal="right"/>
    </xf>
    <xf numFmtId="185" fontId="6" fillId="41" borderId="11" xfId="0" applyNumberFormat="1" applyFont="1" applyFill="1" applyBorder="1" applyAlignment="1">
      <alignment horizontal="right"/>
    </xf>
    <xf numFmtId="2" fontId="6" fillId="41" borderId="13" xfId="0" applyNumberFormat="1" applyFont="1" applyFill="1" applyBorder="1" applyAlignment="1">
      <alignment horizontal="right"/>
    </xf>
    <xf numFmtId="185" fontId="6" fillId="41" borderId="13" xfId="0" applyNumberFormat="1" applyFont="1" applyFill="1" applyBorder="1" applyAlignment="1">
      <alignment horizontal="right"/>
    </xf>
    <xf numFmtId="185" fontId="6" fillId="41" borderId="14" xfId="0" applyNumberFormat="1" applyFont="1" applyFill="1" applyBorder="1" applyAlignment="1">
      <alignment horizontal="right"/>
    </xf>
    <xf numFmtId="2" fontId="6" fillId="41" borderId="18" xfId="0" applyNumberFormat="1" applyFont="1" applyFill="1" applyBorder="1" applyAlignment="1">
      <alignment horizontal="right"/>
    </xf>
    <xf numFmtId="1" fontId="6" fillId="41" borderId="18" xfId="0" applyNumberFormat="1" applyFont="1" applyFill="1" applyBorder="1" applyAlignment="1">
      <alignment horizontal="right"/>
    </xf>
    <xf numFmtId="185" fontId="6" fillId="41" borderId="18" xfId="0" applyNumberFormat="1" applyFont="1" applyFill="1" applyBorder="1" applyAlignment="1">
      <alignment horizontal="right"/>
    </xf>
    <xf numFmtId="185" fontId="6" fillId="41" borderId="19" xfId="0" applyNumberFormat="1" applyFont="1" applyFill="1" applyBorder="1" applyAlignment="1">
      <alignment horizontal="right"/>
    </xf>
    <xf numFmtId="2" fontId="6" fillId="41" borderId="12" xfId="0" applyNumberFormat="1" applyFont="1" applyFill="1" applyBorder="1" applyAlignment="1">
      <alignment horizontal="right" vertical="top" wrapText="1"/>
    </xf>
    <xf numFmtId="185" fontId="6" fillId="41" borderId="12" xfId="0" applyNumberFormat="1" applyFont="1" applyFill="1" applyBorder="1" applyAlignment="1">
      <alignment horizontal="right" vertical="top" wrapText="1"/>
    </xf>
    <xf numFmtId="185" fontId="6" fillId="41" borderId="37" xfId="0" applyNumberFormat="1" applyFont="1" applyFill="1" applyBorder="1" applyAlignment="1">
      <alignment horizontal="right" vertical="top" wrapText="1"/>
    </xf>
    <xf numFmtId="1" fontId="6" fillId="41" borderId="13" xfId="0" applyNumberFormat="1" applyFont="1" applyFill="1" applyBorder="1" applyAlignment="1">
      <alignment horizontal="right"/>
    </xf>
    <xf numFmtId="2" fontId="6" fillId="41" borderId="13" xfId="0" applyNumberFormat="1" applyFont="1" applyFill="1" applyBorder="1" applyAlignment="1">
      <alignment horizontal="right" vertical="top" wrapText="1"/>
    </xf>
    <xf numFmtId="1" fontId="6" fillId="41" borderId="13" xfId="0" applyNumberFormat="1" applyFont="1" applyFill="1" applyBorder="1" applyAlignment="1">
      <alignment horizontal="right" vertical="top" wrapText="1"/>
    </xf>
    <xf numFmtId="185" fontId="6" fillId="41" borderId="13" xfId="0" applyNumberFormat="1" applyFont="1" applyFill="1" applyBorder="1" applyAlignment="1">
      <alignment horizontal="right" vertical="top" wrapText="1"/>
    </xf>
    <xf numFmtId="185" fontId="6" fillId="41" borderId="14" xfId="0" applyNumberFormat="1" applyFont="1" applyFill="1" applyBorder="1" applyAlignment="1">
      <alignment horizontal="right" vertical="top" wrapText="1"/>
    </xf>
    <xf numFmtId="2" fontId="6" fillId="41" borderId="20" xfId="0" applyNumberFormat="1" applyFont="1" applyFill="1" applyBorder="1" applyAlignment="1">
      <alignment horizontal="right" vertical="top" wrapText="1"/>
    </xf>
    <xf numFmtId="185" fontId="6" fillId="41" borderId="20" xfId="0" applyNumberFormat="1" applyFont="1" applyFill="1" applyBorder="1" applyAlignment="1">
      <alignment horizontal="right" vertical="top" wrapText="1"/>
    </xf>
    <xf numFmtId="185" fontId="6" fillId="41" borderId="21" xfId="0" applyNumberFormat="1" applyFont="1" applyFill="1" applyBorder="1" applyAlignment="1">
      <alignment horizontal="right" vertical="top" wrapText="1"/>
    </xf>
    <xf numFmtId="185" fontId="8" fillId="0" borderId="22" xfId="0" applyNumberFormat="1" applyFont="1" applyFill="1" applyBorder="1" applyAlignment="1">
      <alignment horizontal="right" vertical="top" wrapText="1"/>
    </xf>
    <xf numFmtId="1" fontId="19" fillId="41" borderId="18" xfId="0" applyNumberFormat="1" applyFont="1" applyFill="1" applyBorder="1" applyAlignment="1">
      <alignment horizontal="right" vertical="top" wrapText="1"/>
    </xf>
    <xf numFmtId="2" fontId="19" fillId="41" borderId="18" xfId="0" applyNumberFormat="1" applyFont="1" applyFill="1" applyBorder="1" applyAlignment="1">
      <alignment horizontal="right" vertical="top" wrapText="1"/>
    </xf>
    <xf numFmtId="2" fontId="6" fillId="41" borderId="12" xfId="0" applyNumberFormat="1" applyFont="1" applyFill="1" applyBorder="1" applyAlignment="1">
      <alignment horizontal="right"/>
    </xf>
    <xf numFmtId="1" fontId="6" fillId="41" borderId="12" xfId="0" applyNumberFormat="1" applyFont="1" applyFill="1" applyBorder="1" applyAlignment="1">
      <alignment horizontal="right"/>
    </xf>
    <xf numFmtId="185" fontId="6" fillId="41" borderId="12" xfId="0" applyNumberFormat="1" applyFont="1" applyFill="1" applyBorder="1" applyAlignment="1">
      <alignment horizontal="right"/>
    </xf>
    <xf numFmtId="185" fontId="6" fillId="41" borderId="37" xfId="0" applyNumberFormat="1" applyFont="1" applyFill="1" applyBorder="1" applyAlignment="1">
      <alignment horizontal="right"/>
    </xf>
    <xf numFmtId="2" fontId="12" fillId="41" borderId="18" xfId="0" applyNumberFormat="1" applyFont="1" applyFill="1" applyBorder="1" applyAlignment="1">
      <alignment horizontal="right"/>
    </xf>
    <xf numFmtId="185" fontId="12" fillId="41" borderId="19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2" fontId="6" fillId="41" borderId="20" xfId="0" applyNumberFormat="1" applyFont="1" applyFill="1" applyBorder="1" applyAlignment="1">
      <alignment horizontal="right"/>
    </xf>
    <xf numFmtId="185" fontId="6" fillId="41" borderId="20" xfId="0" applyNumberFormat="1" applyFont="1" applyFill="1" applyBorder="1" applyAlignment="1">
      <alignment horizontal="right"/>
    </xf>
    <xf numFmtId="185" fontId="6" fillId="41" borderId="21" xfId="0" applyNumberFormat="1" applyFont="1" applyFill="1" applyBorder="1" applyAlignment="1">
      <alignment horizontal="right"/>
    </xf>
    <xf numFmtId="0" fontId="6" fillId="10" borderId="12" xfId="0" applyFont="1" applyFill="1" applyBorder="1" applyAlignment="1">
      <alignment horizontal="right" vertical="center" wrapText="1"/>
    </xf>
    <xf numFmtId="1" fontId="6" fillId="10" borderId="10" xfId="0" applyNumberFormat="1" applyFont="1" applyFill="1" applyBorder="1" applyAlignment="1">
      <alignment horizontal="right" vertical="top" wrapText="1"/>
    </xf>
    <xf numFmtId="185" fontId="6" fillId="10" borderId="12" xfId="0" applyNumberFormat="1" applyFont="1" applyFill="1" applyBorder="1" applyAlignment="1">
      <alignment horizontal="right" vertical="center" wrapText="1"/>
    </xf>
    <xf numFmtId="185" fontId="6" fillId="10" borderId="37" xfId="0" applyNumberFormat="1" applyFont="1" applyFill="1" applyBorder="1" applyAlignment="1">
      <alignment horizontal="right" vertical="center" wrapText="1"/>
    </xf>
    <xf numFmtId="0" fontId="6" fillId="10" borderId="18" xfId="0" applyFont="1" applyFill="1" applyBorder="1" applyAlignment="1">
      <alignment horizontal="right" vertical="center" wrapText="1"/>
    </xf>
    <xf numFmtId="1" fontId="6" fillId="10" borderId="18" xfId="0" applyNumberFormat="1" applyFont="1" applyFill="1" applyBorder="1" applyAlignment="1">
      <alignment horizontal="right" vertical="top" wrapText="1"/>
    </xf>
    <xf numFmtId="185" fontId="6" fillId="10" borderId="18" xfId="0" applyNumberFormat="1" applyFont="1" applyFill="1" applyBorder="1" applyAlignment="1">
      <alignment horizontal="right" vertical="center" wrapText="1"/>
    </xf>
    <xf numFmtId="185" fontId="6" fillId="10" borderId="19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 wrapText="1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" fontId="6" fillId="10" borderId="20" xfId="0" applyNumberFormat="1" applyFont="1" applyFill="1" applyBorder="1" applyAlignment="1">
      <alignment horizontal="right" vertical="top" wrapText="1"/>
    </xf>
    <xf numFmtId="1" fontId="6" fillId="10" borderId="12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 wrapText="1"/>
    </xf>
    <xf numFmtId="185" fontId="8" fillId="0" borderId="17" xfId="0" applyNumberFormat="1" applyFont="1" applyFill="1" applyBorder="1" applyAlignment="1">
      <alignment horizontal="right" vertical="center" wrapText="1"/>
    </xf>
    <xf numFmtId="2" fontId="6" fillId="10" borderId="18" xfId="0" applyNumberFormat="1" applyFont="1" applyFill="1" applyBorder="1" applyAlignment="1">
      <alignment horizontal="right" vertical="top" wrapText="1"/>
    </xf>
    <xf numFmtId="185" fontId="6" fillId="10" borderId="18" xfId="0" applyNumberFormat="1" applyFont="1" applyFill="1" applyBorder="1" applyAlignment="1">
      <alignment horizontal="right" vertical="top" wrapText="1"/>
    </xf>
    <xf numFmtId="185" fontId="6" fillId="10" borderId="19" xfId="0" applyNumberFormat="1" applyFont="1" applyFill="1" applyBorder="1" applyAlignment="1">
      <alignment horizontal="right" vertical="top" wrapText="1"/>
    </xf>
    <xf numFmtId="2" fontId="6" fillId="10" borderId="12" xfId="0" applyNumberFormat="1" applyFont="1" applyFill="1" applyBorder="1" applyAlignment="1">
      <alignment horizontal="right" vertical="top" wrapText="1"/>
    </xf>
    <xf numFmtId="185" fontId="6" fillId="10" borderId="12" xfId="0" applyNumberFormat="1" applyFont="1" applyFill="1" applyBorder="1" applyAlignment="1">
      <alignment horizontal="right" vertical="top" wrapText="1"/>
    </xf>
    <xf numFmtId="185" fontId="6" fillId="10" borderId="37" xfId="0" applyNumberFormat="1" applyFont="1" applyFill="1" applyBorder="1" applyAlignment="1">
      <alignment horizontal="right" vertical="top" wrapText="1"/>
    </xf>
    <xf numFmtId="2" fontId="6" fillId="10" borderId="12" xfId="0" applyNumberFormat="1" applyFont="1" applyFill="1" applyBorder="1" applyAlignment="1">
      <alignment horizontal="right"/>
    </xf>
    <xf numFmtId="1" fontId="6" fillId="10" borderId="12" xfId="0" applyNumberFormat="1" applyFont="1" applyFill="1" applyBorder="1" applyAlignment="1">
      <alignment horizontal="right"/>
    </xf>
    <xf numFmtId="185" fontId="6" fillId="10" borderId="12" xfId="0" applyNumberFormat="1" applyFont="1" applyFill="1" applyBorder="1" applyAlignment="1">
      <alignment horizontal="right"/>
    </xf>
    <xf numFmtId="185" fontId="6" fillId="10" borderId="37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2" fontId="6" fillId="10" borderId="18" xfId="0" applyNumberFormat="1" applyFont="1" applyFill="1" applyBorder="1" applyAlignment="1">
      <alignment horizontal="right"/>
    </xf>
    <xf numFmtId="1" fontId="6" fillId="10" borderId="18" xfId="0" applyNumberFormat="1" applyFont="1" applyFill="1" applyBorder="1" applyAlignment="1">
      <alignment horizontal="right"/>
    </xf>
    <xf numFmtId="185" fontId="6" fillId="10" borderId="18" xfId="0" applyNumberFormat="1" applyFont="1" applyFill="1" applyBorder="1" applyAlignment="1">
      <alignment horizontal="right"/>
    </xf>
    <xf numFmtId="185" fontId="6" fillId="10" borderId="19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85" fontId="8" fillId="0" borderId="22" xfId="0" applyNumberFormat="1" applyFont="1" applyBorder="1" applyAlignment="1">
      <alignment horizontal="right" vertical="center" wrapText="1"/>
    </xf>
    <xf numFmtId="185" fontId="8" fillId="0" borderId="44" xfId="0" applyNumberFormat="1" applyFont="1" applyBorder="1" applyAlignment="1">
      <alignment horizontal="righ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85" fontId="8" fillId="33" borderId="32" xfId="0" applyNumberFormat="1" applyFont="1" applyFill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right" vertical="center" wrapText="1"/>
    </xf>
    <xf numFmtId="0" fontId="6" fillId="37" borderId="48" xfId="0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right" vertical="center" wrapText="1"/>
    </xf>
    <xf numFmtId="185" fontId="6" fillId="36" borderId="12" xfId="0" applyNumberFormat="1" applyFont="1" applyFill="1" applyBorder="1" applyAlignment="1">
      <alignment horizontal="right" vertical="center" wrapText="1"/>
    </xf>
    <xf numFmtId="185" fontId="6" fillId="36" borderId="37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/>
    </xf>
    <xf numFmtId="1" fontId="8" fillId="0" borderId="51" xfId="0" applyNumberFormat="1" applyFont="1" applyBorder="1" applyAlignment="1">
      <alignment horizontal="center" vertical="top" wrapText="1"/>
    </xf>
    <xf numFmtId="1" fontId="8" fillId="0" borderId="43" xfId="0" applyNumberFormat="1" applyFont="1" applyBorder="1" applyAlignment="1">
      <alignment horizontal="center" vertical="top" wrapText="1"/>
    </xf>
    <xf numFmtId="1" fontId="8" fillId="0" borderId="41" xfId="0" applyNumberFormat="1" applyFont="1" applyFill="1" applyBorder="1" applyAlignment="1">
      <alignment horizontal="center" vertical="top" wrapText="1"/>
    </xf>
    <xf numFmtId="1" fontId="8" fillId="0" borderId="35" xfId="0" applyNumberFormat="1" applyFont="1" applyFill="1" applyBorder="1" applyAlignment="1">
      <alignment horizontal="center" vertical="top" wrapText="1"/>
    </xf>
    <xf numFmtId="1" fontId="8" fillId="0" borderId="49" xfId="0" applyNumberFormat="1" applyFont="1" applyFill="1" applyBorder="1" applyAlignment="1">
      <alignment horizontal="center" vertical="top" wrapText="1"/>
    </xf>
    <xf numFmtId="1" fontId="8" fillId="0" borderId="39" xfId="0" applyNumberFormat="1" applyFont="1" applyFill="1" applyBorder="1" applyAlignment="1">
      <alignment horizontal="center" vertical="top" wrapText="1"/>
    </xf>
    <xf numFmtId="1" fontId="8" fillId="0" borderId="42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top" wrapText="1"/>
    </xf>
    <xf numFmtId="49" fontId="8" fillId="0" borderId="35" xfId="0" applyNumberFormat="1" applyFont="1" applyFill="1" applyBorder="1" applyAlignment="1">
      <alignment horizontal="center" vertical="top" wrapText="1"/>
    </xf>
    <xf numFmtId="49" fontId="8" fillId="0" borderId="49" xfId="0" applyNumberFormat="1" applyFont="1" applyFill="1" applyBorder="1" applyAlignment="1">
      <alignment horizontal="center" vertical="top" wrapText="1"/>
    </xf>
    <xf numFmtId="49" fontId="8" fillId="0" borderId="42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1" fontId="8" fillId="33" borderId="28" xfId="0" applyNumberFormat="1" applyFont="1" applyFill="1" applyBorder="1" applyAlignment="1">
      <alignment horizontal="center" vertical="top" wrapText="1"/>
    </xf>
    <xf numFmtId="1" fontId="8" fillId="0" borderId="31" xfId="0" applyNumberFormat="1" applyFont="1" applyFill="1" applyBorder="1" applyAlignment="1">
      <alignment horizontal="center" vertical="top" wrapText="1"/>
    </xf>
    <xf numFmtId="2" fontId="8" fillId="0" borderId="35" xfId="0" applyNumberFormat="1" applyFont="1" applyFill="1" applyBorder="1" applyAlignment="1">
      <alignment horizontal="center" vertical="top" wrapText="1"/>
    </xf>
    <xf numFmtId="2" fontId="8" fillId="0" borderId="49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1" fontId="8" fillId="0" borderId="31" xfId="0" applyNumberFormat="1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top" wrapText="1"/>
    </xf>
    <xf numFmtId="1" fontId="8" fillId="34" borderId="28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vertical="top" wrapText="1"/>
    </xf>
    <xf numFmtId="49" fontId="8" fillId="0" borderId="49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1" fontId="8" fillId="0" borderId="29" xfId="0" applyNumberFormat="1" applyFont="1" applyBorder="1" applyAlignment="1">
      <alignment horizontal="center" vertical="top" wrapText="1"/>
    </xf>
    <xf numFmtId="0" fontId="8" fillId="35" borderId="28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1" fontId="8" fillId="33" borderId="43" xfId="0" applyNumberFormat="1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top" wrapText="1"/>
    </xf>
    <xf numFmtId="1" fontId="1" fillId="0" borderId="39" xfId="0" applyNumberFormat="1" applyFont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1" fontId="8" fillId="35" borderId="28" xfId="0" applyNumberFormat="1" applyFont="1" applyFill="1" applyBorder="1" applyAlignment="1">
      <alignment horizontal="center" vertical="top" wrapText="1"/>
    </xf>
    <xf numFmtId="1" fontId="8" fillId="35" borderId="43" xfId="0" applyNumberFormat="1" applyFont="1" applyFill="1" applyBorder="1" applyAlignment="1">
      <alignment horizontal="center" vertical="top" wrapText="1"/>
    </xf>
    <xf numFmtId="1" fontId="1" fillId="0" borderId="49" xfId="0" applyNumberFormat="1" applyFont="1" applyBorder="1" applyAlignment="1">
      <alignment horizontal="center" vertical="top" wrapText="1"/>
    </xf>
    <xf numFmtId="2" fontId="8" fillId="0" borderId="37" xfId="0" applyNumberFormat="1" applyFont="1" applyFill="1" applyBorder="1" applyAlignment="1">
      <alignment horizontal="right" vertical="top" wrapText="1"/>
    </xf>
    <xf numFmtId="2" fontId="6" fillId="0" borderId="20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 horizontal="right" vertical="top" wrapText="1"/>
    </xf>
    <xf numFmtId="2" fontId="8" fillId="0" borderId="44" xfId="0" applyNumberFormat="1" applyFont="1" applyFill="1" applyBorder="1" applyAlignment="1">
      <alignment horizontal="right" vertical="top" wrapText="1"/>
    </xf>
    <xf numFmtId="49" fontId="8" fillId="0" borderId="42" xfId="0" applyNumberFormat="1" applyFont="1" applyFill="1" applyBorder="1" applyAlignment="1">
      <alignment horizontal="center" vertical="top" wrapText="1"/>
    </xf>
    <xf numFmtId="49" fontId="8" fillId="0" borderId="55" xfId="0" applyNumberFormat="1" applyFont="1" applyFill="1" applyBorder="1" applyAlignment="1">
      <alignment horizontal="center" vertical="top" wrapText="1"/>
    </xf>
    <xf numFmtId="2" fontId="14" fillId="0" borderId="45" xfId="0" applyNumberFormat="1" applyFont="1" applyFill="1" applyBorder="1" applyAlignment="1">
      <alignment horizontal="left" vertical="top" wrapText="1"/>
    </xf>
    <xf numFmtId="2" fontId="6" fillId="36" borderId="45" xfId="0" applyNumberFormat="1" applyFont="1" applyFill="1" applyBorder="1" applyAlignment="1">
      <alignment horizontal="right" vertical="top" wrapText="1"/>
    </xf>
    <xf numFmtId="1" fontId="6" fillId="36" borderId="45" xfId="0" applyNumberFormat="1" applyFont="1" applyFill="1" applyBorder="1" applyAlignment="1">
      <alignment horizontal="right" vertical="top" wrapText="1"/>
    </xf>
    <xf numFmtId="185" fontId="6" fillId="36" borderId="45" xfId="0" applyNumberFormat="1" applyFont="1" applyFill="1" applyBorder="1" applyAlignment="1">
      <alignment horizontal="right" vertical="top" wrapText="1"/>
    </xf>
    <xf numFmtId="185" fontId="6" fillId="36" borderId="46" xfId="0" applyNumberFormat="1" applyFont="1" applyFill="1" applyBorder="1" applyAlignment="1">
      <alignment horizontal="right" vertical="top" wrapText="1"/>
    </xf>
    <xf numFmtId="1" fontId="6" fillId="40" borderId="20" xfId="0" applyNumberFormat="1" applyFont="1" applyFill="1" applyBorder="1" applyAlignment="1">
      <alignment horizontal="right" vertical="top" wrapText="1"/>
    </xf>
    <xf numFmtId="2" fontId="16" fillId="0" borderId="12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2" fontId="8" fillId="0" borderId="25" xfId="0" applyNumberFormat="1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 horizontal="right"/>
    </xf>
    <xf numFmtId="185" fontId="8" fillId="0" borderId="25" xfId="0" applyNumberFormat="1" applyFont="1" applyFill="1" applyBorder="1" applyAlignment="1">
      <alignment horizontal="right"/>
    </xf>
    <xf numFmtId="185" fontId="8" fillId="0" borderId="48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8" fillId="0" borderId="55" xfId="0" applyFont="1" applyBorder="1" applyAlignment="1">
      <alignment horizontal="center"/>
    </xf>
    <xf numFmtId="0" fontId="14" fillId="0" borderId="45" xfId="0" applyFont="1" applyBorder="1" applyAlignment="1">
      <alignment/>
    </xf>
    <xf numFmtId="2" fontId="6" fillId="36" borderId="45" xfId="0" applyNumberFormat="1" applyFont="1" applyFill="1" applyBorder="1" applyAlignment="1">
      <alignment horizontal="right"/>
    </xf>
    <xf numFmtId="1" fontId="6" fillId="36" borderId="45" xfId="0" applyNumberFormat="1" applyFont="1" applyFill="1" applyBorder="1" applyAlignment="1">
      <alignment horizontal="right"/>
    </xf>
    <xf numFmtId="185" fontId="6" fillId="36" borderId="45" xfId="0" applyNumberFormat="1" applyFont="1" applyFill="1" applyBorder="1" applyAlignment="1">
      <alignment horizontal="right"/>
    </xf>
    <xf numFmtId="185" fontId="6" fillId="36" borderId="46" xfId="0" applyNumberFormat="1" applyFont="1" applyFill="1" applyBorder="1" applyAlignment="1">
      <alignment horizontal="right"/>
    </xf>
    <xf numFmtId="1" fontId="1" fillId="0" borderId="41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185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85" fontId="6" fillId="0" borderId="10" xfId="0" applyNumberFormat="1" applyFont="1" applyBorder="1" applyAlignment="1">
      <alignment horizontal="right"/>
    </xf>
    <xf numFmtId="185" fontId="6" fillId="0" borderId="11" xfId="0" applyNumberFormat="1" applyFont="1" applyBorder="1" applyAlignment="1">
      <alignment horizontal="right"/>
    </xf>
    <xf numFmtId="1" fontId="1" fillId="0" borderId="55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 horizontal="left" vertical="top" wrapText="1"/>
    </xf>
    <xf numFmtId="2" fontId="6" fillId="0" borderId="45" xfId="0" applyNumberFormat="1" applyFont="1" applyFill="1" applyBorder="1" applyAlignment="1">
      <alignment horizontal="right"/>
    </xf>
    <xf numFmtId="1" fontId="6" fillId="0" borderId="45" xfId="0" applyNumberFormat="1" applyFont="1" applyFill="1" applyBorder="1" applyAlignment="1">
      <alignment horizontal="right"/>
    </xf>
    <xf numFmtId="185" fontId="6" fillId="0" borderId="45" xfId="0" applyNumberFormat="1" applyFont="1" applyFill="1" applyBorder="1" applyAlignment="1">
      <alignment horizontal="right"/>
    </xf>
    <xf numFmtId="185" fontId="6" fillId="0" borderId="46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1" fillId="0" borderId="56" xfId="0" applyNumberFormat="1" applyFont="1" applyBorder="1" applyAlignment="1">
      <alignment horizontal="center" vertical="top" wrapText="1"/>
    </xf>
    <xf numFmtId="1" fontId="1" fillId="0" borderId="57" xfId="0" applyNumberFormat="1" applyFont="1" applyBorder="1" applyAlignment="1">
      <alignment horizontal="center" vertical="top" wrapText="1"/>
    </xf>
    <xf numFmtId="1" fontId="1" fillId="0" borderId="58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/>
    </xf>
    <xf numFmtId="0" fontId="8" fillId="0" borderId="58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6" fillId="0" borderId="45" xfId="0" applyNumberFormat="1" applyFont="1" applyBorder="1" applyAlignment="1">
      <alignment horizontal="right"/>
    </xf>
    <xf numFmtId="1" fontId="6" fillId="0" borderId="45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2" fontId="38" fillId="0" borderId="0" xfId="0" applyNumberFormat="1" applyFont="1" applyFill="1" applyAlignment="1">
      <alignment horizontal="right"/>
    </xf>
    <xf numFmtId="1" fontId="38" fillId="0" borderId="0" xfId="0" applyNumberFormat="1" applyFont="1" applyFill="1" applyAlignment="1">
      <alignment horizontal="right"/>
    </xf>
    <xf numFmtId="185" fontId="38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/>
    </xf>
    <xf numFmtId="185" fontId="38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vertical="center"/>
    </xf>
    <xf numFmtId="2" fontId="37" fillId="0" borderId="12" xfId="0" applyNumberFormat="1" applyFont="1" applyFill="1" applyBorder="1" applyAlignment="1">
      <alignment horizontal="center" vertical="center" wrapText="1"/>
    </xf>
    <xf numFmtId="1" fontId="37" fillId="0" borderId="12" xfId="0" applyNumberFormat="1" applyFont="1" applyFill="1" applyBorder="1" applyAlignment="1">
      <alignment horizontal="center" vertical="center" wrapText="1"/>
    </xf>
    <xf numFmtId="185" fontId="37" fillId="0" borderId="12" xfId="0" applyNumberFormat="1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horizontal="center" vertical="top" wrapText="1"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34" xfId="0" applyNumberFormat="1" applyFont="1" applyFill="1" applyBorder="1" applyAlignment="1">
      <alignment horizontal="center" vertical="top" wrapText="1"/>
    </xf>
    <xf numFmtId="1" fontId="37" fillId="0" borderId="34" xfId="0" applyNumberFormat="1" applyFont="1" applyFill="1" applyBorder="1" applyAlignment="1">
      <alignment horizontal="center" vertical="top" wrapText="1"/>
    </xf>
    <xf numFmtId="0" fontId="37" fillId="0" borderId="38" xfId="0" applyNumberFormat="1" applyFont="1" applyFill="1" applyBorder="1" applyAlignment="1">
      <alignment horizontal="center" vertical="top" wrapText="1"/>
    </xf>
    <xf numFmtId="0" fontId="38" fillId="0" borderId="0" xfId="0" applyNumberFormat="1" applyFont="1" applyFill="1" applyAlignment="1">
      <alignment/>
    </xf>
    <xf numFmtId="0" fontId="37" fillId="0" borderId="2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right" vertical="center" wrapText="1"/>
    </xf>
    <xf numFmtId="185" fontId="37" fillId="0" borderId="23" xfId="0" applyNumberFormat="1" applyFont="1" applyFill="1" applyBorder="1" applyAlignment="1">
      <alignment horizontal="right" vertical="center" wrapText="1"/>
    </xf>
    <xf numFmtId="185" fontId="37" fillId="0" borderId="26" xfId="0" applyNumberFormat="1" applyFont="1" applyFill="1" applyBorder="1" applyAlignment="1">
      <alignment horizontal="right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right" vertical="center" wrapText="1"/>
    </xf>
    <xf numFmtId="185" fontId="37" fillId="0" borderId="20" xfId="0" applyNumberFormat="1" applyFont="1" applyFill="1" applyBorder="1" applyAlignment="1">
      <alignment horizontal="right" vertical="center" wrapText="1"/>
    </xf>
    <xf numFmtId="185" fontId="37" fillId="0" borderId="21" xfId="0" applyNumberFormat="1" applyFont="1" applyFill="1" applyBorder="1" applyAlignment="1">
      <alignment horizontal="right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right" vertical="center" wrapText="1"/>
    </xf>
    <xf numFmtId="1" fontId="37" fillId="0" borderId="22" xfId="0" applyNumberFormat="1" applyFont="1" applyFill="1" applyBorder="1" applyAlignment="1">
      <alignment horizontal="right" vertical="center" wrapText="1"/>
    </xf>
    <xf numFmtId="185" fontId="37" fillId="0" borderId="22" xfId="0" applyNumberFormat="1" applyFont="1" applyFill="1" applyBorder="1" applyAlignment="1">
      <alignment horizontal="right" vertical="center" wrapText="1"/>
    </xf>
    <xf numFmtId="185" fontId="37" fillId="0" borderId="44" xfId="0" applyNumberFormat="1" applyFont="1" applyFill="1" applyBorder="1" applyAlignment="1">
      <alignment horizontal="right" vertical="center" wrapText="1"/>
    </xf>
    <xf numFmtId="0" fontId="37" fillId="0" borderId="35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right" vertical="center" wrapText="1"/>
    </xf>
    <xf numFmtId="1" fontId="38" fillId="0" borderId="10" xfId="0" applyNumberFormat="1" applyFont="1" applyFill="1" applyBorder="1" applyAlignment="1">
      <alignment horizontal="right" vertical="top" wrapText="1"/>
    </xf>
    <xf numFmtId="185" fontId="38" fillId="0" borderId="10" xfId="0" applyNumberFormat="1" applyFont="1" applyFill="1" applyBorder="1" applyAlignment="1">
      <alignment horizontal="right" vertical="center" wrapText="1"/>
    </xf>
    <xf numFmtId="185" fontId="38" fillId="0" borderId="11" xfId="0" applyNumberFormat="1" applyFont="1" applyFill="1" applyBorder="1" applyAlignment="1">
      <alignment horizontal="right" vertical="center" wrapText="1"/>
    </xf>
    <xf numFmtId="0" fontId="37" fillId="0" borderId="42" xfId="0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right" vertical="center" wrapText="1"/>
    </xf>
    <xf numFmtId="185" fontId="38" fillId="0" borderId="12" xfId="0" applyNumberFormat="1" applyFont="1" applyFill="1" applyBorder="1" applyAlignment="1">
      <alignment horizontal="right" vertical="center" wrapText="1"/>
    </xf>
    <xf numFmtId="185" fontId="38" fillId="0" borderId="37" xfId="0" applyNumberFormat="1" applyFont="1" applyFill="1" applyBorder="1" applyAlignment="1">
      <alignment horizontal="right" vertical="center" wrapText="1"/>
    </xf>
    <xf numFmtId="0" fontId="37" fillId="0" borderId="41" xfId="0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right" vertical="center" wrapText="1"/>
    </xf>
    <xf numFmtId="1" fontId="37" fillId="0" borderId="16" xfId="0" applyNumberFormat="1" applyFont="1" applyFill="1" applyBorder="1" applyAlignment="1">
      <alignment horizontal="right" vertical="top" wrapText="1"/>
    </xf>
    <xf numFmtId="185" fontId="37" fillId="0" borderId="16" xfId="0" applyNumberFormat="1" applyFont="1" applyFill="1" applyBorder="1" applyAlignment="1">
      <alignment horizontal="right" vertical="center" wrapText="1"/>
    </xf>
    <xf numFmtId="185" fontId="37" fillId="0" borderId="17" xfId="0" applyNumberFormat="1" applyFont="1" applyFill="1" applyBorder="1" applyAlignment="1">
      <alignment horizontal="right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right" vertical="center" wrapText="1"/>
    </xf>
    <xf numFmtId="1" fontId="38" fillId="0" borderId="18" xfId="0" applyNumberFormat="1" applyFont="1" applyFill="1" applyBorder="1" applyAlignment="1">
      <alignment horizontal="right" vertical="top" wrapText="1"/>
    </xf>
    <xf numFmtId="185" fontId="38" fillId="0" borderId="18" xfId="0" applyNumberFormat="1" applyFont="1" applyFill="1" applyBorder="1" applyAlignment="1">
      <alignment horizontal="right" vertical="center" wrapText="1"/>
    </xf>
    <xf numFmtId="185" fontId="38" fillId="0" borderId="19" xfId="0" applyNumberFormat="1" applyFont="1" applyFill="1" applyBorder="1" applyAlignment="1">
      <alignment horizontal="righ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right" vertical="center" wrapText="1"/>
    </xf>
    <xf numFmtId="2" fontId="38" fillId="0" borderId="18" xfId="0" applyNumberFormat="1" applyFont="1" applyFill="1" applyBorder="1" applyAlignment="1">
      <alignment horizontal="left" vertical="top" wrapText="1"/>
    </xf>
    <xf numFmtId="2" fontId="37" fillId="0" borderId="13" xfId="0" applyNumberFormat="1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center" wrapText="1"/>
    </xf>
    <xf numFmtId="1" fontId="38" fillId="0" borderId="12" xfId="0" applyNumberFormat="1" applyFont="1" applyFill="1" applyBorder="1" applyAlignment="1">
      <alignment horizontal="right" vertical="top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right" vertical="center" wrapText="1"/>
    </xf>
    <xf numFmtId="1" fontId="38" fillId="0" borderId="20" xfId="0" applyNumberFormat="1" applyFont="1" applyFill="1" applyBorder="1" applyAlignment="1">
      <alignment horizontal="right" vertical="top" wrapText="1"/>
    </xf>
    <xf numFmtId="185" fontId="38" fillId="0" borderId="20" xfId="0" applyNumberFormat="1" applyFont="1" applyFill="1" applyBorder="1" applyAlignment="1">
      <alignment horizontal="right" vertical="center" wrapText="1"/>
    </xf>
    <xf numFmtId="185" fontId="38" fillId="0" borderId="21" xfId="0" applyNumberFormat="1" applyFont="1" applyFill="1" applyBorder="1" applyAlignment="1">
      <alignment horizontal="right" vertical="center" wrapText="1"/>
    </xf>
    <xf numFmtId="1" fontId="38" fillId="0" borderId="16" xfId="0" applyNumberFormat="1" applyFont="1" applyFill="1" applyBorder="1" applyAlignment="1">
      <alignment horizontal="right" vertical="top" wrapText="1"/>
    </xf>
    <xf numFmtId="0" fontId="38" fillId="0" borderId="18" xfId="0" applyFont="1" applyFill="1" applyBorder="1" applyAlignment="1">
      <alignment horizontal="left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right" vertical="center" wrapText="1"/>
    </xf>
    <xf numFmtId="1" fontId="38" fillId="0" borderId="13" xfId="0" applyNumberFormat="1" applyFont="1" applyFill="1" applyBorder="1" applyAlignment="1">
      <alignment horizontal="right" vertical="top" wrapText="1"/>
    </xf>
    <xf numFmtId="0" fontId="37" fillId="0" borderId="14" xfId="0" applyFont="1" applyFill="1" applyBorder="1" applyAlignment="1">
      <alignment horizontal="right" vertical="center" wrapText="1"/>
    </xf>
    <xf numFmtId="1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Fill="1" applyAlignment="1">
      <alignment/>
    </xf>
    <xf numFmtId="185" fontId="37" fillId="0" borderId="0" xfId="0" applyNumberFormat="1" applyFont="1" applyFill="1" applyAlignment="1">
      <alignment/>
    </xf>
    <xf numFmtId="0" fontId="37" fillId="0" borderId="4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right" vertical="center" wrapText="1"/>
    </xf>
    <xf numFmtId="185" fontId="37" fillId="0" borderId="24" xfId="0" applyNumberFormat="1" applyFont="1" applyFill="1" applyBorder="1" applyAlignment="1">
      <alignment horizontal="right" vertical="center" wrapText="1"/>
    </xf>
    <xf numFmtId="185" fontId="37" fillId="0" borderId="32" xfId="0" applyNumberFormat="1" applyFont="1" applyFill="1" applyBorder="1" applyAlignment="1">
      <alignment horizontal="right" vertical="center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7" fillId="0" borderId="13" xfId="0" applyNumberFormat="1" applyFont="1" applyFill="1" applyBorder="1" applyAlignment="1">
      <alignment horizontal="right" vertical="top" wrapText="1"/>
    </xf>
    <xf numFmtId="1" fontId="37" fillId="0" borderId="16" xfId="0" applyNumberFormat="1" applyFont="1" applyFill="1" applyBorder="1" applyAlignment="1">
      <alignment horizontal="right" vertical="center" wrapText="1"/>
    </xf>
    <xf numFmtId="1" fontId="38" fillId="0" borderId="20" xfId="0" applyNumberFormat="1" applyFont="1" applyFill="1" applyBorder="1" applyAlignment="1">
      <alignment horizontal="right" vertical="center" wrapText="1"/>
    </xf>
    <xf numFmtId="0" fontId="38" fillId="0" borderId="21" xfId="0" applyFont="1" applyFill="1" applyBorder="1" applyAlignment="1">
      <alignment horizontal="right" vertical="center" wrapText="1"/>
    </xf>
    <xf numFmtId="1" fontId="38" fillId="0" borderId="10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right" vertical="center" wrapText="1"/>
    </xf>
    <xf numFmtId="185" fontId="37" fillId="0" borderId="13" xfId="0" applyNumberFormat="1" applyFont="1" applyFill="1" applyBorder="1" applyAlignment="1">
      <alignment horizontal="right" vertical="center" wrapText="1"/>
    </xf>
    <xf numFmtId="185" fontId="37" fillId="0" borderId="14" xfId="0" applyNumberFormat="1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185" fontId="38" fillId="0" borderId="13" xfId="0" applyNumberFormat="1" applyFont="1" applyFill="1" applyBorder="1" applyAlignment="1">
      <alignment horizontal="right" vertical="center" wrapText="1"/>
    </xf>
    <xf numFmtId="185" fontId="38" fillId="0" borderId="14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right" vertical="center" wrapText="1"/>
    </xf>
    <xf numFmtId="1" fontId="38" fillId="0" borderId="18" xfId="0" applyNumberFormat="1" applyFont="1" applyFill="1" applyBorder="1" applyAlignment="1">
      <alignment horizontal="right" vertical="center" wrapText="1"/>
    </xf>
    <xf numFmtId="185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right" vertical="top" wrapText="1"/>
    </xf>
    <xf numFmtId="0" fontId="37" fillId="0" borderId="5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right" vertical="center" wrapText="1"/>
    </xf>
    <xf numFmtId="1" fontId="38" fillId="0" borderId="25" xfId="0" applyNumberFormat="1" applyFont="1" applyFill="1" applyBorder="1" applyAlignment="1">
      <alignment horizontal="right" vertical="top" wrapText="1"/>
    </xf>
    <xf numFmtId="0" fontId="38" fillId="0" borderId="48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right" vertical="center" wrapText="1"/>
    </xf>
    <xf numFmtId="0" fontId="37" fillId="0" borderId="36" xfId="0" applyFont="1" applyFill="1" applyBorder="1" applyAlignment="1">
      <alignment horizontal="right" vertical="center" wrapText="1"/>
    </xf>
    <xf numFmtId="0" fontId="37" fillId="0" borderId="44" xfId="0" applyFont="1" applyFill="1" applyBorder="1" applyAlignment="1">
      <alignment horizontal="right" vertical="center" wrapText="1"/>
    </xf>
    <xf numFmtId="1" fontId="37" fillId="0" borderId="13" xfId="0" applyNumberFormat="1" applyFont="1" applyFill="1" applyBorder="1" applyAlignment="1">
      <alignment horizontal="right" vertical="center" wrapText="1"/>
    </xf>
    <xf numFmtId="1" fontId="38" fillId="0" borderId="22" xfId="0" applyNumberFormat="1" applyFont="1" applyFill="1" applyBorder="1" applyAlignment="1">
      <alignment horizontal="right" vertical="top" wrapText="1"/>
    </xf>
    <xf numFmtId="1" fontId="37" fillId="0" borderId="51" xfId="0" applyNumberFormat="1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left" vertical="top" wrapText="1"/>
    </xf>
    <xf numFmtId="2" fontId="38" fillId="0" borderId="30" xfId="0" applyNumberFormat="1" applyFont="1" applyFill="1" applyBorder="1" applyAlignment="1">
      <alignment horizontal="right" vertical="top" wrapText="1"/>
    </xf>
    <xf numFmtId="1" fontId="38" fillId="0" borderId="30" xfId="0" applyNumberFormat="1" applyFont="1" applyFill="1" applyBorder="1" applyAlignment="1">
      <alignment horizontal="right" vertical="top" wrapText="1"/>
    </xf>
    <xf numFmtId="185" fontId="38" fillId="0" borderId="30" xfId="0" applyNumberFormat="1" applyFont="1" applyFill="1" applyBorder="1" applyAlignment="1">
      <alignment horizontal="right" vertical="top" wrapText="1"/>
    </xf>
    <xf numFmtId="185" fontId="38" fillId="0" borderId="47" xfId="0" applyNumberFormat="1" applyFont="1" applyFill="1" applyBorder="1" applyAlignment="1">
      <alignment horizontal="right" vertical="top" wrapText="1"/>
    </xf>
    <xf numFmtId="1" fontId="37" fillId="0" borderId="43" xfId="0" applyNumberFormat="1" applyFont="1" applyFill="1" applyBorder="1" applyAlignment="1">
      <alignment horizontal="center" vertical="top" wrapText="1"/>
    </xf>
    <xf numFmtId="0" fontId="37" fillId="0" borderId="24" xfId="0" applyFont="1" applyFill="1" applyBorder="1" applyAlignment="1">
      <alignment horizontal="left" vertical="top" wrapText="1"/>
    </xf>
    <xf numFmtId="2" fontId="38" fillId="0" borderId="24" xfId="0" applyNumberFormat="1" applyFont="1" applyFill="1" applyBorder="1" applyAlignment="1">
      <alignment horizontal="right" vertical="top" wrapText="1"/>
    </xf>
    <xf numFmtId="185" fontId="38" fillId="0" borderId="24" xfId="0" applyNumberFormat="1" applyFont="1" applyFill="1" applyBorder="1" applyAlignment="1">
      <alignment horizontal="right" vertical="top" wrapText="1"/>
    </xf>
    <xf numFmtId="185" fontId="38" fillId="0" borderId="32" xfId="0" applyNumberFormat="1" applyFont="1" applyFill="1" applyBorder="1" applyAlignment="1">
      <alignment horizontal="right" vertical="top" wrapText="1"/>
    </xf>
    <xf numFmtId="1" fontId="37" fillId="0" borderId="41" xfId="0" applyNumberFormat="1" applyFont="1" applyFill="1" applyBorder="1" applyAlignment="1">
      <alignment horizontal="center" vertical="top" wrapText="1"/>
    </xf>
    <xf numFmtId="2" fontId="37" fillId="0" borderId="16" xfId="0" applyNumberFormat="1" applyFont="1" applyFill="1" applyBorder="1" applyAlignment="1">
      <alignment horizontal="right" vertical="top" wrapText="1"/>
    </xf>
    <xf numFmtId="185" fontId="37" fillId="0" borderId="16" xfId="0" applyNumberFormat="1" applyFont="1" applyFill="1" applyBorder="1" applyAlignment="1">
      <alignment horizontal="right" vertical="top" wrapText="1"/>
    </xf>
    <xf numFmtId="185" fontId="37" fillId="0" borderId="17" xfId="0" applyNumberFormat="1" applyFont="1" applyFill="1" applyBorder="1" applyAlignment="1">
      <alignment horizontal="right" vertical="top" wrapText="1"/>
    </xf>
    <xf numFmtId="1" fontId="37" fillId="0" borderId="35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right" vertical="top" wrapText="1"/>
    </xf>
    <xf numFmtId="185" fontId="38" fillId="0" borderId="10" xfId="0" applyNumberFormat="1" applyFont="1" applyFill="1" applyBorder="1" applyAlignment="1">
      <alignment horizontal="right" vertical="top" wrapText="1"/>
    </xf>
    <xf numFmtId="185" fontId="38" fillId="0" borderId="11" xfId="0" applyNumberFormat="1" applyFont="1" applyFill="1" applyBorder="1" applyAlignment="1">
      <alignment horizontal="right" vertical="top" wrapText="1"/>
    </xf>
    <xf numFmtId="2" fontId="38" fillId="0" borderId="0" xfId="0" applyNumberFormat="1" applyFont="1" applyFill="1" applyAlignment="1">
      <alignment/>
    </xf>
    <xf numFmtId="1" fontId="37" fillId="0" borderId="49" xfId="0" applyNumberFormat="1" applyFont="1" applyFill="1" applyBorder="1" applyAlignment="1">
      <alignment horizontal="center" vertical="top" wrapText="1"/>
    </xf>
    <xf numFmtId="2" fontId="38" fillId="0" borderId="18" xfId="0" applyNumberFormat="1" applyFont="1" applyFill="1" applyBorder="1" applyAlignment="1">
      <alignment horizontal="right" vertical="top" wrapText="1"/>
    </xf>
    <xf numFmtId="185" fontId="38" fillId="0" borderId="18" xfId="0" applyNumberFormat="1" applyFont="1" applyFill="1" applyBorder="1" applyAlignment="1">
      <alignment horizontal="right" vertical="top" wrapText="1"/>
    </xf>
    <xf numFmtId="185" fontId="38" fillId="0" borderId="19" xfId="0" applyNumberFormat="1" applyFont="1" applyFill="1" applyBorder="1" applyAlignment="1">
      <alignment horizontal="right" vertical="top" wrapText="1"/>
    </xf>
    <xf numFmtId="1" fontId="37" fillId="0" borderId="39" xfId="0" applyNumberFormat="1" applyFont="1" applyFill="1" applyBorder="1" applyAlignment="1">
      <alignment horizontal="center" vertical="top" wrapText="1"/>
    </xf>
    <xf numFmtId="2" fontId="37" fillId="0" borderId="13" xfId="0" applyNumberFormat="1" applyFont="1" applyFill="1" applyBorder="1" applyAlignment="1">
      <alignment/>
    </xf>
    <xf numFmtId="2" fontId="37" fillId="0" borderId="13" xfId="0" applyNumberFormat="1" applyFont="1" applyFill="1" applyBorder="1" applyAlignment="1">
      <alignment horizontal="right" vertical="top" wrapText="1"/>
    </xf>
    <xf numFmtId="185" fontId="37" fillId="0" borderId="13" xfId="0" applyNumberFormat="1" applyFont="1" applyFill="1" applyBorder="1" applyAlignment="1">
      <alignment horizontal="right" vertical="top" wrapText="1"/>
    </xf>
    <xf numFmtId="185" fontId="37" fillId="0" borderId="14" xfId="0" applyNumberFormat="1" applyFont="1" applyFill="1" applyBorder="1" applyAlignment="1">
      <alignment horizontal="right" vertical="top" wrapText="1"/>
    </xf>
    <xf numFmtId="1" fontId="37" fillId="0" borderId="4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right" vertical="top" wrapText="1"/>
    </xf>
    <xf numFmtId="185" fontId="38" fillId="0" borderId="12" xfId="0" applyNumberFormat="1" applyFont="1" applyFill="1" applyBorder="1" applyAlignment="1">
      <alignment horizontal="right" vertical="top" wrapText="1"/>
    </xf>
    <xf numFmtId="185" fontId="38" fillId="0" borderId="37" xfId="0" applyNumberFormat="1" applyFont="1" applyFill="1" applyBorder="1" applyAlignment="1">
      <alignment horizontal="right" vertical="top" wrapText="1"/>
    </xf>
    <xf numFmtId="2" fontId="37" fillId="0" borderId="16" xfId="0" applyNumberFormat="1" applyFont="1" applyFill="1" applyBorder="1" applyAlignment="1">
      <alignment/>
    </xf>
    <xf numFmtId="2" fontId="37" fillId="0" borderId="17" xfId="0" applyNumberFormat="1" applyFont="1" applyFill="1" applyBorder="1" applyAlignment="1">
      <alignment horizontal="right" vertical="top" wrapText="1"/>
    </xf>
    <xf numFmtId="0" fontId="37" fillId="0" borderId="41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2" fontId="37" fillId="0" borderId="14" xfId="0" applyNumberFormat="1" applyFont="1" applyFill="1" applyBorder="1" applyAlignment="1">
      <alignment horizontal="right" vertical="top" wrapText="1"/>
    </xf>
    <xf numFmtId="2" fontId="38" fillId="0" borderId="10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center" vertical="top" wrapText="1"/>
    </xf>
    <xf numFmtId="2" fontId="37" fillId="0" borderId="16" xfId="0" applyNumberFormat="1" applyFont="1" applyFill="1" applyBorder="1" applyAlignment="1">
      <alignment horizontal="right"/>
    </xf>
    <xf numFmtId="2" fontId="37" fillId="0" borderId="17" xfId="0" applyNumberFormat="1" applyFont="1" applyFill="1" applyBorder="1" applyAlignment="1">
      <alignment horizontal="right"/>
    </xf>
    <xf numFmtId="49" fontId="37" fillId="0" borderId="35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 horizontal="right"/>
    </xf>
    <xf numFmtId="185" fontId="38" fillId="0" borderId="10" xfId="0" applyNumberFormat="1" applyFont="1" applyFill="1" applyBorder="1" applyAlignment="1">
      <alignment horizontal="right"/>
    </xf>
    <xf numFmtId="185" fontId="38" fillId="0" borderId="11" xfId="0" applyNumberFormat="1" applyFont="1" applyFill="1" applyBorder="1" applyAlignment="1">
      <alignment horizontal="right"/>
    </xf>
    <xf numFmtId="49" fontId="37" fillId="0" borderId="49" xfId="0" applyNumberFormat="1" applyFont="1" applyFill="1" applyBorder="1" applyAlignment="1">
      <alignment horizontal="center" vertical="top" wrapText="1"/>
    </xf>
    <xf numFmtId="2" fontId="38" fillId="0" borderId="18" xfId="0" applyNumberFormat="1" applyFont="1" applyFill="1" applyBorder="1" applyAlignment="1">
      <alignment/>
    </xf>
    <xf numFmtId="2" fontId="38" fillId="0" borderId="18" xfId="0" applyNumberFormat="1" applyFont="1" applyFill="1" applyBorder="1" applyAlignment="1">
      <alignment horizontal="right"/>
    </xf>
    <xf numFmtId="185" fontId="38" fillId="0" borderId="18" xfId="0" applyNumberFormat="1" applyFont="1" applyFill="1" applyBorder="1" applyAlignment="1">
      <alignment horizontal="right"/>
    </xf>
    <xf numFmtId="185" fontId="38" fillId="0" borderId="19" xfId="0" applyNumberFormat="1" applyFont="1" applyFill="1" applyBorder="1" applyAlignment="1">
      <alignment horizontal="right"/>
    </xf>
    <xf numFmtId="2" fontId="37" fillId="0" borderId="12" xfId="0" applyNumberFormat="1" applyFont="1" applyFill="1" applyBorder="1" applyAlignment="1">
      <alignment horizontal="right" vertical="top" wrapText="1"/>
    </xf>
    <xf numFmtId="1" fontId="37" fillId="0" borderId="12" xfId="0" applyNumberFormat="1" applyFont="1" applyFill="1" applyBorder="1" applyAlignment="1">
      <alignment horizontal="right" vertical="top" wrapText="1"/>
    </xf>
    <xf numFmtId="2" fontId="37" fillId="0" borderId="37" xfId="0" applyNumberFormat="1" applyFont="1" applyFill="1" applyBorder="1" applyAlignment="1">
      <alignment horizontal="right" vertical="top" wrapText="1"/>
    </xf>
    <xf numFmtId="49" fontId="37" fillId="0" borderId="42" xfId="0" applyNumberFormat="1" applyFont="1" applyFill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/>
    </xf>
    <xf numFmtId="185" fontId="38" fillId="0" borderId="0" xfId="0" applyNumberFormat="1" applyFont="1" applyFill="1" applyBorder="1" applyAlignment="1">
      <alignment horizontal="right"/>
    </xf>
    <xf numFmtId="2" fontId="38" fillId="0" borderId="25" xfId="0" applyNumberFormat="1" applyFont="1" applyFill="1" applyBorder="1" applyAlignment="1">
      <alignment horizontal="right" vertical="top" wrapText="1"/>
    </xf>
    <xf numFmtId="185" fontId="38" fillId="0" borderId="25" xfId="0" applyNumberFormat="1" applyFont="1" applyFill="1" applyBorder="1" applyAlignment="1">
      <alignment horizontal="right" vertical="top" wrapText="1"/>
    </xf>
    <xf numFmtId="185" fontId="38" fillId="0" borderId="48" xfId="0" applyNumberFormat="1" applyFont="1" applyFill="1" applyBorder="1" applyAlignment="1">
      <alignment horizontal="right" vertical="top" wrapText="1"/>
    </xf>
    <xf numFmtId="1" fontId="37" fillId="0" borderId="28" xfId="0" applyNumberFormat="1" applyFont="1" applyFill="1" applyBorder="1" applyAlignment="1">
      <alignment horizontal="center" vertical="top" wrapText="1"/>
    </xf>
    <xf numFmtId="2" fontId="37" fillId="0" borderId="15" xfId="0" applyNumberFormat="1" applyFont="1" applyFill="1" applyBorder="1" applyAlignment="1">
      <alignment horizontal="left" vertical="top" wrapText="1"/>
    </xf>
    <xf numFmtId="2" fontId="37" fillId="0" borderId="15" xfId="0" applyNumberFormat="1" applyFont="1" applyFill="1" applyBorder="1" applyAlignment="1">
      <alignment horizontal="right" vertical="top" wrapText="1"/>
    </xf>
    <xf numFmtId="1" fontId="37" fillId="0" borderId="31" xfId="0" applyNumberFormat="1" applyFont="1" applyFill="1" applyBorder="1" applyAlignment="1">
      <alignment horizontal="center" vertical="top" wrapText="1"/>
    </xf>
    <xf numFmtId="2" fontId="37" fillId="0" borderId="20" xfId="0" applyNumberFormat="1" applyFont="1" applyFill="1" applyBorder="1" applyAlignment="1">
      <alignment horizontal="left" vertical="top" wrapText="1"/>
    </xf>
    <xf numFmtId="2" fontId="38" fillId="0" borderId="20" xfId="0" applyNumberFormat="1" applyFont="1" applyFill="1" applyBorder="1" applyAlignment="1">
      <alignment horizontal="right" vertical="top" wrapText="1"/>
    </xf>
    <xf numFmtId="185" fontId="38" fillId="0" borderId="20" xfId="0" applyNumberFormat="1" applyFont="1" applyFill="1" applyBorder="1" applyAlignment="1">
      <alignment horizontal="right" vertical="top" wrapText="1"/>
    </xf>
    <xf numFmtId="185" fontId="38" fillId="0" borderId="21" xfId="0" applyNumberFormat="1" applyFont="1" applyFill="1" applyBorder="1" applyAlignment="1">
      <alignment horizontal="right" vertical="top" wrapText="1"/>
    </xf>
    <xf numFmtId="185" fontId="37" fillId="0" borderId="16" xfId="0" applyNumberFormat="1" applyFont="1" applyFill="1" applyBorder="1" applyAlignment="1">
      <alignment horizontal="right"/>
    </xf>
    <xf numFmtId="185" fontId="37" fillId="0" borderId="17" xfId="0" applyNumberFormat="1" applyFont="1" applyFill="1" applyBorder="1" applyAlignment="1">
      <alignment horizontal="right"/>
    </xf>
    <xf numFmtId="2" fontId="38" fillId="0" borderId="20" xfId="0" applyNumberFormat="1" applyFont="1" applyFill="1" applyBorder="1" applyAlignment="1">
      <alignment/>
    </xf>
    <xf numFmtId="2" fontId="38" fillId="0" borderId="20" xfId="0" applyNumberFormat="1" applyFont="1" applyFill="1" applyBorder="1" applyAlignment="1">
      <alignment horizontal="right"/>
    </xf>
    <xf numFmtId="185" fontId="38" fillId="0" borderId="20" xfId="0" applyNumberFormat="1" applyFont="1" applyFill="1" applyBorder="1" applyAlignment="1">
      <alignment horizontal="right"/>
    </xf>
    <xf numFmtId="185" fontId="38" fillId="0" borderId="21" xfId="0" applyNumberFormat="1" applyFont="1" applyFill="1" applyBorder="1" applyAlignment="1">
      <alignment horizontal="right"/>
    </xf>
    <xf numFmtId="1" fontId="37" fillId="0" borderId="20" xfId="0" applyNumberFormat="1" applyFont="1" applyFill="1" applyBorder="1" applyAlignment="1">
      <alignment horizontal="right" vertical="top" wrapText="1"/>
    </xf>
    <xf numFmtId="2" fontId="37" fillId="0" borderId="10" xfId="0" applyNumberFormat="1" applyFont="1" applyFill="1" applyBorder="1" applyAlignment="1">
      <alignment horizontal="right" vertical="top" wrapText="1"/>
    </xf>
    <xf numFmtId="185" fontId="37" fillId="0" borderId="10" xfId="0" applyNumberFormat="1" applyFont="1" applyFill="1" applyBorder="1" applyAlignment="1">
      <alignment horizontal="right" vertical="top" wrapText="1"/>
    </xf>
    <xf numFmtId="185" fontId="37" fillId="0" borderId="11" xfId="0" applyNumberFormat="1" applyFont="1" applyFill="1" applyBorder="1" applyAlignment="1">
      <alignment horizontal="right" vertical="top" wrapText="1"/>
    </xf>
    <xf numFmtId="0" fontId="37" fillId="0" borderId="41" xfId="0" applyNumberFormat="1" applyFont="1" applyFill="1" applyBorder="1" applyAlignment="1">
      <alignment horizontal="center" vertical="top" wrapText="1"/>
    </xf>
    <xf numFmtId="2" fontId="37" fillId="0" borderId="35" xfId="0" applyNumberFormat="1" applyFont="1" applyFill="1" applyBorder="1" applyAlignment="1">
      <alignment horizontal="center" vertical="top" wrapText="1"/>
    </xf>
    <xf numFmtId="2" fontId="37" fillId="0" borderId="49" xfId="0" applyNumberFormat="1" applyFont="1" applyFill="1" applyBorder="1" applyAlignment="1">
      <alignment horizontal="center"/>
    </xf>
    <xf numFmtId="1" fontId="38" fillId="0" borderId="18" xfId="0" applyNumberFormat="1" applyFont="1" applyFill="1" applyBorder="1" applyAlignment="1">
      <alignment horizontal="right"/>
    </xf>
    <xf numFmtId="2" fontId="37" fillId="0" borderId="22" xfId="0" applyNumberFormat="1" applyFont="1" applyFill="1" applyBorder="1" applyAlignment="1">
      <alignment horizontal="right" vertical="top" wrapText="1"/>
    </xf>
    <xf numFmtId="2" fontId="37" fillId="0" borderId="44" xfId="0" applyNumberFormat="1" applyFont="1" applyFill="1" applyBorder="1" applyAlignment="1">
      <alignment horizontal="right" vertical="top" wrapText="1"/>
    </xf>
    <xf numFmtId="1" fontId="37" fillId="0" borderId="16" xfId="0" applyNumberFormat="1" applyFont="1" applyFill="1" applyBorder="1" applyAlignment="1">
      <alignment horizontal="right"/>
    </xf>
    <xf numFmtId="0" fontId="37" fillId="0" borderId="49" xfId="0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right" vertical="top" wrapText="1"/>
    </xf>
    <xf numFmtId="2" fontId="37" fillId="0" borderId="0" xfId="0" applyNumberFormat="1" applyFont="1" applyFill="1" applyAlignment="1">
      <alignment/>
    </xf>
    <xf numFmtId="0" fontId="37" fillId="0" borderId="39" xfId="0" applyFont="1" applyFill="1" applyBorder="1" applyAlignment="1">
      <alignment horizontal="center"/>
    </xf>
    <xf numFmtId="1" fontId="37" fillId="0" borderId="40" xfId="0" applyNumberFormat="1" applyFont="1" applyFill="1" applyBorder="1" applyAlignment="1">
      <alignment horizontal="center" vertical="top" wrapText="1"/>
    </xf>
    <xf numFmtId="2" fontId="37" fillId="0" borderId="22" xfId="0" applyNumberFormat="1" applyFont="1" applyFill="1" applyBorder="1" applyAlignment="1">
      <alignment horizontal="left" vertical="top" wrapText="1"/>
    </xf>
    <xf numFmtId="2" fontId="37" fillId="0" borderId="22" xfId="0" applyNumberFormat="1" applyFont="1" applyFill="1" applyBorder="1" applyAlignment="1">
      <alignment horizontal="right"/>
    </xf>
    <xf numFmtId="1" fontId="38" fillId="0" borderId="22" xfId="0" applyNumberFormat="1" applyFont="1" applyFill="1" applyBorder="1" applyAlignment="1">
      <alignment horizontal="right"/>
    </xf>
    <xf numFmtId="0" fontId="37" fillId="0" borderId="31" xfId="0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1" fontId="38" fillId="0" borderId="20" xfId="0" applyNumberFormat="1" applyFont="1" applyFill="1" applyBorder="1" applyAlignment="1">
      <alignment horizontal="right"/>
    </xf>
    <xf numFmtId="0" fontId="37" fillId="0" borderId="43" xfId="0" applyFont="1" applyFill="1" applyBorder="1" applyAlignment="1">
      <alignment horizontal="center"/>
    </xf>
    <xf numFmtId="0" fontId="37" fillId="0" borderId="24" xfId="0" applyFont="1" applyFill="1" applyBorder="1" applyAlignment="1">
      <alignment/>
    </xf>
    <xf numFmtId="2" fontId="38" fillId="0" borderId="24" xfId="0" applyNumberFormat="1" applyFont="1" applyFill="1" applyBorder="1" applyAlignment="1">
      <alignment horizontal="right"/>
    </xf>
    <xf numFmtId="1" fontId="38" fillId="0" borderId="24" xfId="0" applyNumberFormat="1" applyFont="1" applyFill="1" applyBorder="1" applyAlignment="1">
      <alignment horizontal="right"/>
    </xf>
    <xf numFmtId="185" fontId="38" fillId="0" borderId="24" xfId="0" applyNumberFormat="1" applyFont="1" applyFill="1" applyBorder="1" applyAlignment="1">
      <alignment horizontal="right"/>
    </xf>
    <xf numFmtId="185" fontId="38" fillId="0" borderId="32" xfId="0" applyNumberFormat="1" applyFont="1" applyFill="1" applyBorder="1" applyAlignment="1">
      <alignment horizontal="right"/>
    </xf>
    <xf numFmtId="185" fontId="38" fillId="0" borderId="0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2" fontId="38" fillId="0" borderId="13" xfId="0" applyNumberFormat="1" applyFont="1" applyFill="1" applyBorder="1" applyAlignment="1">
      <alignment horizontal="right" vertical="top" wrapText="1"/>
    </xf>
    <xf numFmtId="185" fontId="38" fillId="0" borderId="13" xfId="0" applyNumberFormat="1" applyFont="1" applyFill="1" applyBorder="1" applyAlignment="1">
      <alignment horizontal="right" vertical="top" wrapText="1"/>
    </xf>
    <xf numFmtId="185" fontId="38" fillId="0" borderId="14" xfId="0" applyNumberFormat="1" applyFont="1" applyFill="1" applyBorder="1" applyAlignment="1">
      <alignment horizontal="right" vertical="top" wrapText="1"/>
    </xf>
    <xf numFmtId="2" fontId="37" fillId="0" borderId="10" xfId="0" applyNumberFormat="1" applyFont="1" applyFill="1" applyBorder="1" applyAlignment="1">
      <alignment horizontal="left" vertical="top" wrapText="1"/>
    </xf>
    <xf numFmtId="49" fontId="37" fillId="0" borderId="39" xfId="0" applyNumberFormat="1" applyFont="1" applyFill="1" applyBorder="1" applyAlignment="1">
      <alignment horizontal="center" vertical="top" wrapText="1"/>
    </xf>
    <xf numFmtId="2" fontId="38" fillId="0" borderId="13" xfId="0" applyNumberFormat="1" applyFont="1" applyFill="1" applyBorder="1" applyAlignment="1">
      <alignment/>
    </xf>
    <xf numFmtId="2" fontId="38" fillId="0" borderId="13" xfId="0" applyNumberFormat="1" applyFont="1" applyFill="1" applyBorder="1" applyAlignment="1">
      <alignment horizontal="right"/>
    </xf>
    <xf numFmtId="1" fontId="38" fillId="0" borderId="13" xfId="0" applyNumberFormat="1" applyFont="1" applyFill="1" applyBorder="1" applyAlignment="1">
      <alignment horizontal="right"/>
    </xf>
    <xf numFmtId="185" fontId="38" fillId="0" borderId="13" xfId="0" applyNumberFormat="1" applyFont="1" applyFill="1" applyBorder="1" applyAlignment="1">
      <alignment horizontal="right"/>
    </xf>
    <xf numFmtId="185" fontId="38" fillId="0" borderId="14" xfId="0" applyNumberFormat="1" applyFont="1" applyFill="1" applyBorder="1" applyAlignment="1">
      <alignment horizontal="right"/>
    </xf>
    <xf numFmtId="49" fontId="37" fillId="0" borderId="49" xfId="0" applyNumberFormat="1" applyFont="1" applyFill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49" fontId="37" fillId="0" borderId="42" xfId="0" applyNumberFormat="1" applyFont="1" applyFill="1" applyBorder="1" applyAlignment="1">
      <alignment horizontal="center" vertical="top" wrapText="1"/>
    </xf>
    <xf numFmtId="49" fontId="37" fillId="0" borderId="55" xfId="0" applyNumberFormat="1" applyFont="1" applyFill="1" applyBorder="1" applyAlignment="1">
      <alignment horizontal="center" vertical="top" wrapText="1"/>
    </xf>
    <xf numFmtId="2" fontId="38" fillId="0" borderId="45" xfId="0" applyNumberFormat="1" applyFont="1" applyFill="1" applyBorder="1" applyAlignment="1">
      <alignment horizontal="left" vertical="top" wrapText="1"/>
    </xf>
    <xf numFmtId="2" fontId="38" fillId="0" borderId="45" xfId="0" applyNumberFormat="1" applyFont="1" applyFill="1" applyBorder="1" applyAlignment="1">
      <alignment horizontal="right" vertical="top" wrapText="1"/>
    </xf>
    <xf numFmtId="1" fontId="38" fillId="0" borderId="45" xfId="0" applyNumberFormat="1" applyFont="1" applyFill="1" applyBorder="1" applyAlignment="1">
      <alignment horizontal="right" vertical="top" wrapText="1"/>
    </xf>
    <xf numFmtId="185" fontId="38" fillId="0" borderId="45" xfId="0" applyNumberFormat="1" applyFont="1" applyFill="1" applyBorder="1" applyAlignment="1">
      <alignment horizontal="right" vertical="top" wrapText="1"/>
    </xf>
    <xf numFmtId="185" fontId="38" fillId="0" borderId="46" xfId="0" applyNumberFormat="1" applyFont="1" applyFill="1" applyBorder="1" applyAlignment="1">
      <alignment horizontal="right" vertical="top" wrapText="1"/>
    </xf>
    <xf numFmtId="185" fontId="42" fillId="0" borderId="15" xfId="0" applyNumberFormat="1" applyFont="1" applyFill="1" applyBorder="1" applyAlignment="1">
      <alignment horizontal="right" vertical="top" wrapText="1"/>
    </xf>
    <xf numFmtId="2" fontId="38" fillId="0" borderId="0" xfId="0" applyNumberFormat="1" applyFont="1" applyFill="1" applyBorder="1" applyAlignment="1">
      <alignment horizontal="left" vertical="top" wrapText="1"/>
    </xf>
    <xf numFmtId="0" fontId="37" fillId="0" borderId="42" xfId="0" applyFont="1" applyFill="1" applyBorder="1" applyAlignment="1">
      <alignment horizontal="center"/>
    </xf>
    <xf numFmtId="2" fontId="38" fillId="0" borderId="12" xfId="0" applyNumberFormat="1" applyFont="1" applyFill="1" applyBorder="1" applyAlignment="1">
      <alignment/>
    </xf>
    <xf numFmtId="1" fontId="38" fillId="0" borderId="12" xfId="0" applyNumberFormat="1" applyFont="1" applyFill="1" applyBorder="1" applyAlignment="1">
      <alignment horizontal="right"/>
    </xf>
    <xf numFmtId="2" fontId="37" fillId="0" borderId="16" xfId="0" applyNumberFormat="1" applyFont="1" applyFill="1" applyBorder="1" applyAlignment="1">
      <alignment/>
    </xf>
    <xf numFmtId="1" fontId="37" fillId="0" borderId="29" xfId="0" applyNumberFormat="1" applyFont="1" applyFill="1" applyBorder="1" applyAlignment="1">
      <alignment horizontal="center" vertical="top" wrapText="1"/>
    </xf>
    <xf numFmtId="2" fontId="37" fillId="0" borderId="23" xfId="0" applyNumberFormat="1" applyFont="1" applyFill="1" applyBorder="1" applyAlignment="1">
      <alignment horizontal="left" vertical="top" wrapText="1"/>
    </xf>
    <xf numFmtId="2" fontId="38" fillId="0" borderId="23" xfId="0" applyNumberFormat="1" applyFont="1" applyFill="1" applyBorder="1" applyAlignment="1">
      <alignment horizontal="right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85" fontId="38" fillId="0" borderId="23" xfId="0" applyNumberFormat="1" applyFont="1" applyFill="1" applyBorder="1" applyAlignment="1">
      <alignment horizontal="right" vertical="top" wrapText="1"/>
    </xf>
    <xf numFmtId="185" fontId="38" fillId="0" borderId="26" xfId="0" applyNumberFormat="1" applyFont="1" applyFill="1" applyBorder="1" applyAlignment="1">
      <alignment horizontal="right" vertical="top" wrapText="1"/>
    </xf>
    <xf numFmtId="0" fontId="37" fillId="0" borderId="27" xfId="0" applyFont="1" applyFill="1" applyBorder="1" applyAlignment="1">
      <alignment/>
    </xf>
    <xf numFmtId="185" fontId="37" fillId="0" borderId="15" xfId="0" applyNumberFormat="1" applyFont="1" applyFill="1" applyBorder="1" applyAlignment="1">
      <alignment horizontal="right" vertical="top" wrapText="1"/>
    </xf>
    <xf numFmtId="185" fontId="37" fillId="0" borderId="36" xfId="0" applyNumberFormat="1" applyFont="1" applyFill="1" applyBorder="1" applyAlignment="1">
      <alignment horizontal="right" vertical="top" wrapText="1"/>
    </xf>
    <xf numFmtId="0" fontId="37" fillId="0" borderId="28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2" fontId="37" fillId="0" borderId="15" xfId="0" applyNumberFormat="1" applyFont="1" applyFill="1" applyBorder="1" applyAlignment="1">
      <alignment horizontal="right"/>
    </xf>
    <xf numFmtId="185" fontId="37" fillId="0" borderId="15" xfId="0" applyNumberFormat="1" applyFont="1" applyFill="1" applyBorder="1" applyAlignment="1">
      <alignment horizontal="right"/>
    </xf>
    <xf numFmtId="185" fontId="37" fillId="0" borderId="36" xfId="0" applyNumberFormat="1" applyFont="1" applyFill="1" applyBorder="1" applyAlignment="1">
      <alignment horizontal="right"/>
    </xf>
    <xf numFmtId="0" fontId="37" fillId="0" borderId="52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left"/>
    </xf>
    <xf numFmtId="49" fontId="37" fillId="0" borderId="39" xfId="0" applyNumberFormat="1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right"/>
    </xf>
    <xf numFmtId="1" fontId="37" fillId="0" borderId="13" xfId="0" applyNumberFormat="1" applyFont="1" applyFill="1" applyBorder="1" applyAlignment="1">
      <alignment horizontal="right"/>
    </xf>
    <xf numFmtId="185" fontId="37" fillId="0" borderId="13" xfId="0" applyNumberFormat="1" applyFont="1" applyFill="1" applyBorder="1" applyAlignment="1">
      <alignment horizontal="right"/>
    </xf>
    <xf numFmtId="185" fontId="37" fillId="0" borderId="14" xfId="0" applyNumberFormat="1" applyFont="1" applyFill="1" applyBorder="1" applyAlignment="1">
      <alignment horizontal="right"/>
    </xf>
    <xf numFmtId="2" fontId="37" fillId="0" borderId="24" xfId="0" applyNumberFormat="1" applyFont="1" applyFill="1" applyBorder="1" applyAlignment="1">
      <alignment horizontal="left" vertical="top" wrapText="1"/>
    </xf>
    <xf numFmtId="2" fontId="37" fillId="0" borderId="24" xfId="0" applyNumberFormat="1" applyFont="1" applyFill="1" applyBorder="1" applyAlignment="1">
      <alignment horizontal="right" vertical="top" wrapText="1"/>
    </xf>
    <xf numFmtId="185" fontId="37" fillId="0" borderId="24" xfId="0" applyNumberFormat="1" applyFont="1" applyFill="1" applyBorder="1" applyAlignment="1">
      <alignment horizontal="right" vertical="top" wrapText="1"/>
    </xf>
    <xf numFmtId="2" fontId="37" fillId="0" borderId="0" xfId="0" applyNumberFormat="1" applyFont="1" applyFill="1" applyBorder="1" applyAlignment="1">
      <alignment horizontal="right"/>
    </xf>
    <xf numFmtId="185" fontId="37" fillId="0" borderId="0" xfId="0" applyNumberFormat="1" applyFont="1" applyFill="1" applyBorder="1" applyAlignment="1">
      <alignment horizontal="right"/>
    </xf>
    <xf numFmtId="2" fontId="37" fillId="0" borderId="13" xfId="0" applyNumberFormat="1" applyFont="1" applyFill="1" applyBorder="1" applyAlignment="1">
      <alignment wrapText="1"/>
    </xf>
    <xf numFmtId="2" fontId="38" fillId="0" borderId="20" xfId="0" applyNumberFormat="1" applyFont="1" applyFill="1" applyBorder="1" applyAlignment="1">
      <alignment horizontal="left" vertical="top" wrapText="1"/>
    </xf>
    <xf numFmtId="185" fontId="37" fillId="0" borderId="22" xfId="0" applyNumberFormat="1" applyFont="1" applyFill="1" applyBorder="1" applyAlignment="1">
      <alignment horizontal="right" vertical="top" wrapText="1"/>
    </xf>
    <xf numFmtId="1" fontId="43" fillId="0" borderId="18" xfId="0" applyNumberFormat="1" applyFont="1" applyFill="1" applyBorder="1" applyAlignment="1">
      <alignment horizontal="right" vertical="top" wrapText="1"/>
    </xf>
    <xf numFmtId="2" fontId="43" fillId="0" borderId="18" xfId="0" applyNumberFormat="1" applyFont="1" applyFill="1" applyBorder="1" applyAlignment="1">
      <alignment horizontal="right" vertical="top" wrapText="1"/>
    </xf>
    <xf numFmtId="2" fontId="38" fillId="0" borderId="12" xfId="0" applyNumberFormat="1" applyFont="1" applyFill="1" applyBorder="1" applyAlignment="1">
      <alignment horizontal="right"/>
    </xf>
    <xf numFmtId="185" fontId="38" fillId="0" borderId="12" xfId="0" applyNumberFormat="1" applyFont="1" applyFill="1" applyBorder="1" applyAlignment="1">
      <alignment horizontal="right"/>
    </xf>
    <xf numFmtId="185" fontId="38" fillId="0" borderId="37" xfId="0" applyNumberFormat="1" applyFont="1" applyFill="1" applyBorder="1" applyAlignment="1">
      <alignment horizontal="right"/>
    </xf>
    <xf numFmtId="0" fontId="37" fillId="0" borderId="53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left"/>
    </xf>
    <xf numFmtId="0" fontId="37" fillId="0" borderId="54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left"/>
    </xf>
    <xf numFmtId="2" fontId="37" fillId="0" borderId="23" xfId="0" applyNumberFormat="1" applyFont="1" applyFill="1" applyBorder="1" applyAlignment="1">
      <alignment horizontal="right"/>
    </xf>
    <xf numFmtId="1" fontId="37" fillId="0" borderId="23" xfId="0" applyNumberFormat="1" applyFont="1" applyFill="1" applyBorder="1" applyAlignment="1">
      <alignment horizontal="right"/>
    </xf>
    <xf numFmtId="185" fontId="37" fillId="0" borderId="23" xfId="0" applyNumberFormat="1" applyFont="1" applyFill="1" applyBorder="1" applyAlignment="1">
      <alignment horizontal="right"/>
    </xf>
    <xf numFmtId="185" fontId="37" fillId="0" borderId="26" xfId="0" applyNumberFormat="1" applyFont="1" applyFill="1" applyBorder="1" applyAlignment="1">
      <alignment horizontal="right"/>
    </xf>
    <xf numFmtId="0" fontId="37" fillId="0" borderId="40" xfId="0" applyFont="1" applyFill="1" applyBorder="1" applyAlignment="1">
      <alignment horizontal="center"/>
    </xf>
    <xf numFmtId="0" fontId="37" fillId="0" borderId="22" xfId="0" applyFont="1" applyFill="1" applyBorder="1" applyAlignment="1">
      <alignment/>
    </xf>
    <xf numFmtId="1" fontId="37" fillId="0" borderId="22" xfId="0" applyNumberFormat="1" applyFont="1" applyFill="1" applyBorder="1" applyAlignment="1">
      <alignment horizontal="right"/>
    </xf>
    <xf numFmtId="185" fontId="37" fillId="0" borderId="22" xfId="0" applyNumberFormat="1" applyFont="1" applyFill="1" applyBorder="1" applyAlignment="1">
      <alignment horizontal="right"/>
    </xf>
    <xf numFmtId="185" fontId="37" fillId="0" borderId="44" xfId="0" applyNumberFormat="1" applyFont="1" applyFill="1" applyBorder="1" applyAlignment="1">
      <alignment horizontal="right"/>
    </xf>
    <xf numFmtId="0" fontId="37" fillId="0" borderId="16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1" fontId="38" fillId="0" borderId="25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0" fontId="37" fillId="0" borderId="29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1" fontId="38" fillId="0" borderId="23" xfId="0" applyNumberFormat="1" applyFont="1" applyFill="1" applyBorder="1" applyAlignment="1">
      <alignment horizontal="right"/>
    </xf>
    <xf numFmtId="2" fontId="38" fillId="0" borderId="16" xfId="0" applyNumberFormat="1" applyFont="1" applyFill="1" applyBorder="1" applyAlignment="1">
      <alignment horizontal="right"/>
    </xf>
    <xf numFmtId="1" fontId="38" fillId="0" borderId="16" xfId="0" applyNumberFormat="1" applyFont="1" applyFill="1" applyBorder="1" applyAlignment="1">
      <alignment horizontal="right"/>
    </xf>
    <xf numFmtId="185" fontId="38" fillId="0" borderId="47" xfId="0" applyNumberFormat="1" applyFont="1" applyFill="1" applyBorder="1" applyAlignment="1">
      <alignment horizontal="right"/>
    </xf>
    <xf numFmtId="2" fontId="37" fillId="0" borderId="20" xfId="0" applyNumberFormat="1" applyFont="1" applyFill="1" applyBorder="1" applyAlignment="1">
      <alignment horizontal="right"/>
    </xf>
    <xf numFmtId="185" fontId="37" fillId="0" borderId="20" xfId="0" applyNumberFormat="1" applyFont="1" applyFill="1" applyBorder="1" applyAlignment="1">
      <alignment horizontal="right"/>
    </xf>
    <xf numFmtId="185" fontId="37" fillId="0" borderId="21" xfId="0" applyNumberFormat="1" applyFont="1" applyFill="1" applyBorder="1" applyAlignment="1">
      <alignment horizontal="right"/>
    </xf>
    <xf numFmtId="2" fontId="38" fillId="0" borderId="23" xfId="0" applyNumberFormat="1" applyFont="1" applyFill="1" applyBorder="1" applyAlignment="1">
      <alignment horizontal="right"/>
    </xf>
    <xf numFmtId="185" fontId="38" fillId="0" borderId="23" xfId="0" applyNumberFormat="1" applyFont="1" applyFill="1" applyBorder="1" applyAlignment="1">
      <alignment horizontal="right"/>
    </xf>
    <xf numFmtId="185" fontId="38" fillId="0" borderId="26" xfId="0" applyNumberFormat="1" applyFont="1" applyFill="1" applyBorder="1" applyAlignment="1">
      <alignment horizontal="right"/>
    </xf>
    <xf numFmtId="2" fontId="42" fillId="0" borderId="15" xfId="0" applyNumberFormat="1" applyFont="1" applyFill="1" applyBorder="1" applyAlignment="1">
      <alignment horizontal="right"/>
    </xf>
    <xf numFmtId="185" fontId="42" fillId="0" borderId="15" xfId="0" applyNumberFormat="1" applyFont="1" applyFill="1" applyBorder="1" applyAlignment="1">
      <alignment horizontal="right"/>
    </xf>
    <xf numFmtId="1" fontId="37" fillId="0" borderId="45" xfId="0" applyNumberFormat="1" applyFont="1" applyFill="1" applyBorder="1" applyAlignment="1">
      <alignment horizontal="right"/>
    </xf>
    <xf numFmtId="0" fontId="37" fillId="0" borderId="51" xfId="0" applyFont="1" applyFill="1" applyBorder="1" applyAlignment="1">
      <alignment horizontal="center"/>
    </xf>
    <xf numFmtId="0" fontId="37" fillId="0" borderId="30" xfId="0" applyFont="1" applyFill="1" applyBorder="1" applyAlignment="1">
      <alignment/>
    </xf>
    <xf numFmtId="2" fontId="38" fillId="0" borderId="30" xfId="0" applyNumberFormat="1" applyFont="1" applyFill="1" applyBorder="1" applyAlignment="1">
      <alignment horizontal="right"/>
    </xf>
    <xf numFmtId="185" fontId="38" fillId="0" borderId="30" xfId="0" applyNumberFormat="1" applyFont="1" applyFill="1" applyBorder="1" applyAlignment="1">
      <alignment horizontal="right"/>
    </xf>
    <xf numFmtId="0" fontId="37" fillId="0" borderId="13" xfId="0" applyFont="1" applyFill="1" applyBorder="1" applyAlignment="1">
      <alignment/>
    </xf>
    <xf numFmtId="2" fontId="37" fillId="0" borderId="10" xfId="0" applyNumberFormat="1" applyFont="1" applyFill="1" applyBorder="1" applyAlignment="1">
      <alignment horizontal="right"/>
    </xf>
    <xf numFmtId="1" fontId="37" fillId="0" borderId="10" xfId="0" applyNumberFormat="1" applyFont="1" applyFill="1" applyBorder="1" applyAlignment="1">
      <alignment horizontal="right"/>
    </xf>
    <xf numFmtId="185" fontId="37" fillId="0" borderId="10" xfId="0" applyNumberFormat="1" applyFont="1" applyFill="1" applyBorder="1" applyAlignment="1">
      <alignment horizontal="right"/>
    </xf>
    <xf numFmtId="185" fontId="37" fillId="0" borderId="11" xfId="0" applyNumberFormat="1" applyFont="1" applyFill="1" applyBorder="1" applyAlignment="1">
      <alignment horizontal="right"/>
    </xf>
    <xf numFmtId="1" fontId="38" fillId="0" borderId="15" xfId="0" applyNumberFormat="1" applyFont="1" applyFill="1" applyBorder="1" applyAlignment="1">
      <alignment horizontal="right"/>
    </xf>
    <xf numFmtId="185" fontId="38" fillId="0" borderId="17" xfId="0" applyNumberFormat="1" applyFont="1" applyFill="1" applyBorder="1" applyAlignment="1">
      <alignment horizontal="right"/>
    </xf>
    <xf numFmtId="1" fontId="37" fillId="0" borderId="15" xfId="0" applyNumberFormat="1" applyFont="1" applyFill="1" applyBorder="1" applyAlignment="1">
      <alignment horizontal="right"/>
    </xf>
    <xf numFmtId="0" fontId="38" fillId="0" borderId="20" xfId="0" applyFont="1" applyFill="1" applyBorder="1" applyAlignment="1">
      <alignment/>
    </xf>
    <xf numFmtId="0" fontId="37" fillId="0" borderId="50" xfId="0" applyFont="1" applyFill="1" applyBorder="1" applyAlignment="1">
      <alignment horizontal="center"/>
    </xf>
    <xf numFmtId="0" fontId="37" fillId="0" borderId="25" xfId="0" applyFont="1" applyFill="1" applyBorder="1" applyAlignment="1">
      <alignment/>
    </xf>
    <xf numFmtId="2" fontId="37" fillId="0" borderId="25" xfId="0" applyNumberFormat="1" applyFont="1" applyFill="1" applyBorder="1" applyAlignment="1">
      <alignment horizontal="right"/>
    </xf>
    <xf numFmtId="1" fontId="37" fillId="0" borderId="25" xfId="0" applyNumberFormat="1" applyFont="1" applyFill="1" applyBorder="1" applyAlignment="1">
      <alignment horizontal="right"/>
    </xf>
    <xf numFmtId="185" fontId="37" fillId="0" borderId="25" xfId="0" applyNumberFormat="1" applyFont="1" applyFill="1" applyBorder="1" applyAlignment="1">
      <alignment horizontal="right"/>
    </xf>
    <xf numFmtId="185" fontId="37" fillId="0" borderId="48" xfId="0" applyNumberFormat="1" applyFont="1" applyFill="1" applyBorder="1" applyAlignment="1">
      <alignment horizontal="right"/>
    </xf>
    <xf numFmtId="2" fontId="38" fillId="0" borderId="25" xfId="0" applyNumberFormat="1" applyFont="1" applyFill="1" applyBorder="1" applyAlignment="1">
      <alignment horizontal="right"/>
    </xf>
    <xf numFmtId="185" fontId="38" fillId="0" borderId="25" xfId="0" applyNumberFormat="1" applyFont="1" applyFill="1" applyBorder="1" applyAlignment="1">
      <alignment horizontal="right"/>
    </xf>
    <xf numFmtId="185" fontId="38" fillId="0" borderId="48" xfId="0" applyNumberFormat="1" applyFont="1" applyFill="1" applyBorder="1" applyAlignment="1">
      <alignment horizontal="right"/>
    </xf>
    <xf numFmtId="2" fontId="37" fillId="0" borderId="48" xfId="0" applyNumberFormat="1" applyFont="1" applyFill="1" applyBorder="1" applyAlignment="1">
      <alignment horizontal="right"/>
    </xf>
    <xf numFmtId="2" fontId="37" fillId="0" borderId="24" xfId="0" applyNumberFormat="1" applyFont="1" applyFill="1" applyBorder="1" applyAlignment="1">
      <alignment horizontal="right"/>
    </xf>
    <xf numFmtId="185" fontId="37" fillId="0" borderId="24" xfId="0" applyNumberFormat="1" applyFont="1" applyFill="1" applyBorder="1" applyAlignment="1">
      <alignment horizontal="right"/>
    </xf>
    <xf numFmtId="185" fontId="37" fillId="0" borderId="32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1" fontId="37" fillId="0" borderId="20" xfId="0" applyNumberFormat="1" applyFont="1" applyFill="1" applyBorder="1" applyAlignment="1">
      <alignment horizontal="right"/>
    </xf>
    <xf numFmtId="0" fontId="37" fillId="0" borderId="55" xfId="0" applyFont="1" applyFill="1" applyBorder="1" applyAlignment="1">
      <alignment horizontal="center"/>
    </xf>
    <xf numFmtId="0" fontId="38" fillId="0" borderId="45" xfId="0" applyFont="1" applyFill="1" applyBorder="1" applyAlignment="1">
      <alignment/>
    </xf>
    <xf numFmtId="2" fontId="38" fillId="0" borderId="45" xfId="0" applyNumberFormat="1" applyFont="1" applyFill="1" applyBorder="1" applyAlignment="1">
      <alignment horizontal="right"/>
    </xf>
    <xf numFmtId="1" fontId="38" fillId="0" borderId="45" xfId="0" applyNumberFormat="1" applyFont="1" applyFill="1" applyBorder="1" applyAlignment="1">
      <alignment horizontal="right"/>
    </xf>
    <xf numFmtId="185" fontId="38" fillId="0" borderId="45" xfId="0" applyNumberFormat="1" applyFont="1" applyFill="1" applyBorder="1" applyAlignment="1">
      <alignment horizontal="right"/>
    </xf>
    <xf numFmtId="185" fontId="38" fillId="0" borderId="46" xfId="0" applyNumberFormat="1" applyFont="1" applyFill="1" applyBorder="1" applyAlignment="1">
      <alignment horizontal="right"/>
    </xf>
    <xf numFmtId="185" fontId="37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 vertical="top" wrapText="1"/>
    </xf>
    <xf numFmtId="49" fontId="37" fillId="0" borderId="18" xfId="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right" vertical="center" wrapText="1"/>
    </xf>
    <xf numFmtId="49" fontId="37" fillId="0" borderId="18" xfId="0" applyNumberFormat="1" applyFont="1" applyFill="1" applyBorder="1" applyAlignment="1">
      <alignment horizontal="right" vertical="center" wrapText="1"/>
    </xf>
    <xf numFmtId="185" fontId="37" fillId="0" borderId="18" xfId="0" applyNumberFormat="1" applyFont="1" applyFill="1" applyBorder="1" applyAlignment="1">
      <alignment horizontal="right" vertical="center" wrapText="1"/>
    </xf>
    <xf numFmtId="1" fontId="42" fillId="0" borderId="39" xfId="0" applyNumberFormat="1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left" vertical="top" wrapText="1"/>
    </xf>
    <xf numFmtId="1" fontId="42" fillId="0" borderId="35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right" vertical="top" wrapText="1"/>
    </xf>
    <xf numFmtId="183" fontId="43" fillId="0" borderId="10" xfId="0" applyNumberFormat="1" applyFont="1" applyFill="1" applyBorder="1" applyAlignment="1">
      <alignment horizontal="right" vertical="top" wrapText="1"/>
    </xf>
    <xf numFmtId="185" fontId="43" fillId="0" borderId="10" xfId="0" applyNumberFormat="1" applyFont="1" applyFill="1" applyBorder="1" applyAlignment="1">
      <alignment horizontal="right" vertical="top" wrapText="1"/>
    </xf>
    <xf numFmtId="185" fontId="43" fillId="0" borderId="11" xfId="0" applyNumberFormat="1" applyFont="1" applyFill="1" applyBorder="1" applyAlignment="1">
      <alignment horizontal="right" vertical="top" wrapText="1"/>
    </xf>
    <xf numFmtId="0" fontId="37" fillId="0" borderId="15" xfId="0" applyFont="1" applyFill="1" applyBorder="1" applyAlignment="1">
      <alignment horizontal="left" vertical="top" wrapText="1"/>
    </xf>
    <xf numFmtId="2" fontId="42" fillId="0" borderId="36" xfId="0" applyNumberFormat="1" applyFont="1" applyFill="1" applyBorder="1" applyAlignment="1">
      <alignment horizontal="right" vertical="top" wrapText="1"/>
    </xf>
    <xf numFmtId="1" fontId="42" fillId="0" borderId="41" xfId="0" applyNumberFormat="1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left" vertical="top" wrapText="1"/>
    </xf>
    <xf numFmtId="185" fontId="38" fillId="0" borderId="16" xfId="0" applyNumberFormat="1" applyFont="1" applyFill="1" applyBorder="1" applyAlignment="1">
      <alignment horizontal="right"/>
    </xf>
    <xf numFmtId="1" fontId="42" fillId="0" borderId="4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left" vertical="top" wrapText="1"/>
    </xf>
    <xf numFmtId="1" fontId="42" fillId="0" borderId="55" xfId="0" applyNumberFormat="1" applyFont="1" applyFill="1" applyBorder="1" applyAlignment="1">
      <alignment horizontal="center" vertical="top" wrapText="1"/>
    </xf>
    <xf numFmtId="0" fontId="37" fillId="0" borderId="45" xfId="0" applyFont="1" applyFill="1" applyBorder="1" applyAlignment="1">
      <alignment horizontal="left" vertical="top" wrapText="1"/>
    </xf>
    <xf numFmtId="0" fontId="37" fillId="0" borderId="20" xfId="0" applyFont="1" applyFill="1" applyBorder="1" applyAlignment="1">
      <alignment horizontal="left" vertical="top" wrapText="1"/>
    </xf>
    <xf numFmtId="2" fontId="37" fillId="0" borderId="32" xfId="0" applyNumberFormat="1" applyFont="1" applyFill="1" applyBorder="1" applyAlignment="1">
      <alignment horizontal="right" vertical="top" wrapText="1"/>
    </xf>
    <xf numFmtId="1" fontId="42" fillId="0" borderId="49" xfId="0" applyNumberFormat="1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left" vertical="top" wrapText="1"/>
    </xf>
    <xf numFmtId="1" fontId="42" fillId="0" borderId="56" xfId="0" applyNumberFormat="1" applyFont="1" applyFill="1" applyBorder="1" applyAlignment="1">
      <alignment horizontal="center" vertical="top" wrapText="1"/>
    </xf>
    <xf numFmtId="1" fontId="42" fillId="0" borderId="57" xfId="0" applyNumberFormat="1" applyFont="1" applyFill="1" applyBorder="1" applyAlignment="1">
      <alignment horizontal="center" vertical="top" wrapText="1"/>
    </xf>
    <xf numFmtId="1" fontId="42" fillId="0" borderId="58" xfId="0" applyNumberFormat="1" applyFont="1" applyFill="1" applyBorder="1" applyAlignment="1">
      <alignment horizontal="center" vertical="top" wrapText="1"/>
    </xf>
    <xf numFmtId="0" fontId="37" fillId="0" borderId="58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2" fontId="37" fillId="0" borderId="36" xfId="0" applyNumberFormat="1" applyFont="1" applyFill="1" applyBorder="1" applyAlignment="1">
      <alignment horizontal="right" vertical="top" wrapText="1"/>
    </xf>
    <xf numFmtId="185" fontId="42" fillId="0" borderId="36" xfId="0" applyNumberFormat="1" applyFont="1" applyFill="1" applyBorder="1" applyAlignment="1">
      <alignment horizontal="right" vertical="top" wrapText="1"/>
    </xf>
    <xf numFmtId="185" fontId="37" fillId="0" borderId="32" xfId="0" applyNumberFormat="1" applyFont="1" applyFill="1" applyBorder="1" applyAlignment="1">
      <alignment horizontal="right" vertical="top" wrapText="1"/>
    </xf>
    <xf numFmtId="185" fontId="42" fillId="0" borderId="36" xfId="0" applyNumberFormat="1" applyFont="1" applyFill="1" applyBorder="1" applyAlignment="1">
      <alignment horizontal="right"/>
    </xf>
    <xf numFmtId="2" fontId="37" fillId="0" borderId="36" xfId="0" applyNumberFormat="1" applyFont="1" applyFill="1" applyBorder="1" applyAlignment="1">
      <alignment horizontal="right"/>
    </xf>
    <xf numFmtId="2" fontId="37" fillId="0" borderId="21" xfId="0" applyNumberFormat="1" applyFont="1" applyFill="1" applyBorder="1" applyAlignment="1">
      <alignment horizontal="right"/>
    </xf>
    <xf numFmtId="2" fontId="38" fillId="0" borderId="14" xfId="0" applyNumberFormat="1" applyFont="1" applyFill="1" applyBorder="1" applyAlignment="1">
      <alignment horizontal="right"/>
    </xf>
    <xf numFmtId="2" fontId="38" fillId="0" borderId="11" xfId="0" applyNumberFormat="1" applyFont="1" applyFill="1" applyBorder="1" applyAlignment="1">
      <alignment horizontal="right"/>
    </xf>
    <xf numFmtId="2" fontId="38" fillId="0" borderId="14" xfId="0" applyNumberFormat="1" applyFont="1" applyFill="1" applyBorder="1" applyAlignment="1">
      <alignment horizontal="right" vertical="top" wrapText="1"/>
    </xf>
    <xf numFmtId="2" fontId="8" fillId="0" borderId="5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2" fontId="8" fillId="0" borderId="59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49" fontId="8" fillId="0" borderId="59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85" fontId="8" fillId="0" borderId="59" xfId="0" applyNumberFormat="1" applyFont="1" applyBorder="1" applyAlignment="1">
      <alignment horizontal="right" vertical="center" wrapText="1"/>
    </xf>
    <xf numFmtId="185" fontId="8" fillId="0" borderId="62" xfId="0" applyNumberFormat="1" applyFont="1" applyBorder="1" applyAlignment="1">
      <alignment horizontal="right" vertical="center" wrapText="1"/>
    </xf>
    <xf numFmtId="185" fontId="8" fillId="0" borderId="10" xfId="0" applyNumberFormat="1" applyFont="1" applyBorder="1" applyAlignment="1">
      <alignment horizontal="right" vertical="top" wrapText="1"/>
    </xf>
    <xf numFmtId="185" fontId="8" fillId="0" borderId="18" xfId="0" applyNumberFormat="1" applyFont="1" applyBorder="1" applyAlignment="1">
      <alignment horizontal="right" vertical="top" wrapText="1"/>
    </xf>
    <xf numFmtId="185" fontId="8" fillId="0" borderId="11" xfId="0" applyNumberFormat="1" applyFont="1" applyBorder="1" applyAlignment="1">
      <alignment horizontal="right" vertical="top" wrapText="1"/>
    </xf>
    <xf numFmtId="185" fontId="8" fillId="0" borderId="19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5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85" fontId="8" fillId="0" borderId="59" xfId="0" applyNumberFormat="1" applyFont="1" applyBorder="1" applyAlignment="1">
      <alignment horizontal="center" vertical="center" wrapText="1"/>
    </xf>
    <xf numFmtId="185" fontId="8" fillId="0" borderId="62" xfId="0" applyNumberFormat="1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top" wrapText="1"/>
    </xf>
    <xf numFmtId="185" fontId="8" fillId="0" borderId="12" xfId="0" applyNumberFormat="1" applyFont="1" applyBorder="1" applyAlignment="1">
      <alignment horizontal="center" vertical="top" wrapText="1"/>
    </xf>
    <xf numFmtId="185" fontId="8" fillId="0" borderId="11" xfId="0" applyNumberFormat="1" applyFont="1" applyBorder="1" applyAlignment="1">
      <alignment horizontal="center" vertical="top" wrapText="1"/>
    </xf>
    <xf numFmtId="185" fontId="8" fillId="0" borderId="37" xfId="0" applyNumberFormat="1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185" fontId="37" fillId="0" borderId="10" xfId="0" applyNumberFormat="1" applyFont="1" applyFill="1" applyBorder="1" applyAlignment="1">
      <alignment horizontal="right" vertical="top" wrapText="1"/>
    </xf>
    <xf numFmtId="185" fontId="37" fillId="0" borderId="18" xfId="0" applyNumberFormat="1" applyFont="1" applyFill="1" applyBorder="1" applyAlignment="1">
      <alignment horizontal="right" vertical="top" wrapText="1"/>
    </xf>
    <xf numFmtId="185" fontId="37" fillId="0" borderId="11" xfId="0" applyNumberFormat="1" applyFont="1" applyFill="1" applyBorder="1" applyAlignment="1">
      <alignment horizontal="right" vertical="top" wrapText="1"/>
    </xf>
    <xf numFmtId="185" fontId="37" fillId="0" borderId="19" xfId="0" applyNumberFormat="1" applyFont="1" applyFill="1" applyBorder="1" applyAlignment="1">
      <alignment horizontal="right" vertical="top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1" fontId="37" fillId="0" borderId="54" xfId="0" applyNumberFormat="1" applyFont="1" applyFill="1" applyBorder="1" applyAlignment="1">
      <alignment horizontal="center" vertical="top" wrapText="1"/>
    </xf>
    <xf numFmtId="0" fontId="43" fillId="0" borderId="60" xfId="0" applyFont="1" applyFill="1" applyBorder="1" applyAlignment="1">
      <alignment horizontal="center" vertical="top" wrapText="1"/>
    </xf>
    <xf numFmtId="0" fontId="43" fillId="0" borderId="61" xfId="0" applyFont="1" applyFill="1" applyBorder="1" applyAlignment="1">
      <alignment horizontal="center" vertical="top" wrapText="1"/>
    </xf>
    <xf numFmtId="49" fontId="37" fillId="0" borderId="5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85" fontId="37" fillId="0" borderId="59" xfId="0" applyNumberFormat="1" applyFont="1" applyFill="1" applyBorder="1" applyAlignment="1">
      <alignment horizontal="center" vertical="center" wrapText="1"/>
    </xf>
    <xf numFmtId="185" fontId="37" fillId="0" borderId="62" xfId="0" applyNumberFormat="1" applyFont="1" applyFill="1" applyBorder="1" applyAlignment="1">
      <alignment horizontal="center" vertical="center" wrapText="1"/>
    </xf>
    <xf numFmtId="185" fontId="37" fillId="0" borderId="10" xfId="0" applyNumberFormat="1" applyFont="1" applyFill="1" applyBorder="1" applyAlignment="1">
      <alignment horizontal="center" vertical="top" wrapText="1"/>
    </xf>
    <xf numFmtId="185" fontId="37" fillId="0" borderId="12" xfId="0" applyNumberFormat="1" applyFont="1" applyFill="1" applyBorder="1" applyAlignment="1">
      <alignment horizontal="center" vertical="top" wrapText="1"/>
    </xf>
    <xf numFmtId="0" fontId="37" fillId="0" borderId="53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42" fillId="0" borderId="64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 vertical="top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43" xfId="0" applyNumberFormat="1" applyFont="1" applyFill="1" applyBorder="1" applyAlignment="1">
      <alignment horizontal="center" vertical="center" wrapText="1"/>
    </xf>
    <xf numFmtId="2" fontId="37" fillId="0" borderId="59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Fill="1" applyBorder="1" applyAlignment="1">
      <alignment horizontal="right" vertical="center" wrapText="1"/>
    </xf>
    <xf numFmtId="49" fontId="37" fillId="0" borderId="59" xfId="0" applyNumberFormat="1" applyFont="1" applyFill="1" applyBorder="1" applyAlignment="1">
      <alignment horizontal="right" vertical="center" wrapText="1"/>
    </xf>
    <xf numFmtId="49" fontId="37" fillId="0" borderId="10" xfId="0" applyNumberFormat="1" applyFont="1" applyFill="1" applyBorder="1" applyAlignment="1">
      <alignment horizontal="right" vertical="center" wrapText="1"/>
    </xf>
    <xf numFmtId="185" fontId="37" fillId="0" borderId="59" xfId="0" applyNumberFormat="1" applyFont="1" applyFill="1" applyBorder="1" applyAlignment="1">
      <alignment horizontal="right" vertical="center" wrapText="1"/>
    </xf>
    <xf numFmtId="185" fontId="37" fillId="0" borderId="62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49" fontId="37" fillId="0" borderId="65" xfId="0" applyNumberFormat="1" applyFont="1" applyFill="1" applyBorder="1" applyAlignment="1">
      <alignment horizontal="center" vertic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2" fontId="37" fillId="0" borderId="59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top" wrapText="1"/>
    </xf>
    <xf numFmtId="185" fontId="37" fillId="0" borderId="37" xfId="0" applyNumberFormat="1" applyFont="1" applyFill="1" applyBorder="1" applyAlignment="1">
      <alignment horizontal="center" vertical="top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zoomScale="105" zoomScaleNormal="105" zoomScalePageLayoutView="0" workbookViewId="0" topLeftCell="A16">
      <selection activeCell="K31" sqref="K31"/>
    </sheetView>
  </sheetViews>
  <sheetFormatPr defaultColWidth="9.140625" defaultRowHeight="15.75" customHeight="1"/>
  <cols>
    <col min="1" max="1" width="4.7109375" style="652" customWidth="1"/>
    <col min="2" max="2" width="27.28125" style="5" customWidth="1"/>
    <col min="3" max="3" width="10.8515625" style="201" customWidth="1"/>
    <col min="4" max="4" width="10.7109375" style="201" customWidth="1"/>
    <col min="5" max="5" width="8.421875" style="202" customWidth="1"/>
    <col min="6" max="6" width="10.8515625" style="4" customWidth="1"/>
    <col min="7" max="7" width="11.57421875" style="4" customWidth="1"/>
    <col min="8" max="8" width="11.140625" style="4" customWidth="1"/>
    <col min="9" max="9" width="9.140625" style="5" customWidth="1"/>
    <col min="10" max="10" width="10.57421875" style="5" bestFit="1" customWidth="1"/>
    <col min="11" max="11" width="12.421875" style="3" customWidth="1"/>
    <col min="12" max="12" width="11.421875" style="3" bestFit="1" customWidth="1"/>
    <col min="13" max="13" width="9.140625" style="3" customWidth="1"/>
    <col min="14" max="17" width="9.28125" style="3" bestFit="1" customWidth="1"/>
    <col min="18" max="16384" width="9.140625" style="5" customWidth="1"/>
  </cols>
  <sheetData>
    <row r="1" spans="1:8" ht="15.75" customHeight="1">
      <c r="A1" s="652" t="s">
        <v>81</v>
      </c>
      <c r="B1" s="1"/>
      <c r="H1" s="4" t="s">
        <v>180</v>
      </c>
    </row>
    <row r="2" spans="2:8" ht="15.75" customHeight="1">
      <c r="B2" s="1"/>
      <c r="H2" s="4" t="s">
        <v>181</v>
      </c>
    </row>
    <row r="3" ht="15.75" customHeight="1">
      <c r="B3" s="1"/>
    </row>
    <row r="4" spans="1:8" ht="15.75" customHeight="1">
      <c r="A4" s="1193" t="s">
        <v>179</v>
      </c>
      <c r="B4" s="1194"/>
      <c r="C4" s="1194"/>
      <c r="D4" s="1194"/>
      <c r="E4" s="1194"/>
      <c r="F4" s="1194"/>
      <c r="G4" s="1194"/>
      <c r="H4" s="1194"/>
    </row>
    <row r="5" spans="1:2" ht="15.75" customHeight="1">
      <c r="A5" s="666"/>
      <c r="B5" s="6"/>
    </row>
    <row r="6" spans="1:8" ht="15.75" customHeight="1">
      <c r="A6" s="1195" t="s">
        <v>104</v>
      </c>
      <c r="B6" s="1195"/>
      <c r="C6" s="1195"/>
      <c r="D6" s="1195"/>
      <c r="E6" s="1195"/>
      <c r="F6" s="1195"/>
      <c r="G6" s="1195"/>
      <c r="H6" s="1195"/>
    </row>
    <row r="7" spans="1:8" ht="15.75" customHeight="1">
      <c r="A7" s="1197" t="s">
        <v>211</v>
      </c>
      <c r="B7" s="1198"/>
      <c r="C7" s="1198"/>
      <c r="D7" s="1198"/>
      <c r="E7" s="1198"/>
      <c r="F7" s="1198"/>
      <c r="G7" s="1198"/>
      <c r="H7" s="1198"/>
    </row>
    <row r="8" spans="1:8" ht="15.75" customHeight="1">
      <c r="A8" s="1196" t="s">
        <v>95</v>
      </c>
      <c r="B8" s="1196"/>
      <c r="C8" s="1196"/>
      <c r="D8" s="1196"/>
      <c r="E8" s="1196"/>
      <c r="F8" s="1196"/>
      <c r="G8" s="1196"/>
      <c r="H8" s="1196"/>
    </row>
    <row r="9" ht="15.75" customHeight="1" thickBot="1"/>
    <row r="10" spans="1:8" ht="15.75" customHeight="1">
      <c r="A10" s="1211" t="s">
        <v>96</v>
      </c>
      <c r="B10" s="1171" t="s">
        <v>6</v>
      </c>
      <c r="C10" s="1167" t="s">
        <v>97</v>
      </c>
      <c r="D10" s="1167"/>
      <c r="E10" s="1169" t="s">
        <v>0</v>
      </c>
      <c r="F10" s="1169"/>
      <c r="G10" s="1202" t="s">
        <v>1</v>
      </c>
      <c r="H10" s="1203"/>
    </row>
    <row r="11" spans="1:8" ht="15.75" customHeight="1">
      <c r="A11" s="1212"/>
      <c r="B11" s="1172"/>
      <c r="C11" s="1168"/>
      <c r="D11" s="1168"/>
      <c r="E11" s="1170"/>
      <c r="F11" s="1170"/>
      <c r="G11" s="1204" t="s">
        <v>3</v>
      </c>
      <c r="H11" s="1206" t="s">
        <v>144</v>
      </c>
    </row>
    <row r="12" spans="1:8" ht="42" customHeight="1">
      <c r="A12" s="1213"/>
      <c r="B12" s="1173"/>
      <c r="C12" s="120" t="s">
        <v>141</v>
      </c>
      <c r="D12" s="120" t="s">
        <v>142</v>
      </c>
      <c r="E12" s="121" t="s">
        <v>143</v>
      </c>
      <c r="F12" s="122" t="s">
        <v>2</v>
      </c>
      <c r="G12" s="1205"/>
      <c r="H12" s="1207"/>
    </row>
    <row r="13" spans="1:17" s="62" customFormat="1" ht="16.5" customHeight="1" thickBot="1">
      <c r="A13" s="123">
        <v>1</v>
      </c>
      <c r="B13" s="124">
        <v>2</v>
      </c>
      <c r="C13" s="125">
        <v>3</v>
      </c>
      <c r="D13" s="126">
        <v>4</v>
      </c>
      <c r="E13" s="126">
        <v>5</v>
      </c>
      <c r="F13" s="125">
        <v>6</v>
      </c>
      <c r="G13" s="125">
        <v>7</v>
      </c>
      <c r="H13" s="179">
        <v>8</v>
      </c>
      <c r="K13" s="3"/>
      <c r="L13" s="3"/>
      <c r="M13" s="3"/>
      <c r="N13" s="3"/>
      <c r="O13" s="3"/>
      <c r="P13" s="3"/>
      <c r="Q13" s="3"/>
    </row>
    <row r="14" spans="1:8" ht="15.75" customHeight="1" thickBot="1">
      <c r="A14" s="1208" t="s">
        <v>98</v>
      </c>
      <c r="B14" s="1209"/>
      <c r="C14" s="1209"/>
      <c r="D14" s="1209"/>
      <c r="E14" s="1209"/>
      <c r="F14" s="1209"/>
      <c r="G14" s="1209"/>
      <c r="H14" s="1210"/>
    </row>
    <row r="15" spans="1:18" ht="15.75" customHeight="1">
      <c r="A15" s="329" t="s">
        <v>37</v>
      </c>
      <c r="B15" s="330" t="s">
        <v>7</v>
      </c>
      <c r="C15" s="331"/>
      <c r="D15" s="331"/>
      <c r="E15" s="331"/>
      <c r="F15" s="332"/>
      <c r="G15" s="332"/>
      <c r="H15" s="333"/>
      <c r="R15" s="3"/>
    </row>
    <row r="16" spans="1:8" ht="15.75" customHeight="1">
      <c r="A16" s="128"/>
      <c r="B16" s="129" t="s">
        <v>62</v>
      </c>
      <c r="C16" s="203"/>
      <c r="D16" s="203"/>
      <c r="E16" s="203"/>
      <c r="F16" s="204"/>
      <c r="G16" s="204"/>
      <c r="H16" s="205"/>
    </row>
    <row r="17" spans="1:8" ht="15.75" customHeight="1">
      <c r="A17" s="182">
        <v>1</v>
      </c>
      <c r="B17" s="183" t="s">
        <v>34</v>
      </c>
      <c r="C17" s="206">
        <f>SUM(C18:C21)</f>
        <v>14410</v>
      </c>
      <c r="D17" s="206">
        <f>SUM(D18:D21)</f>
        <v>24.900000000000002</v>
      </c>
      <c r="E17" s="198">
        <f>F17/C17*1000</f>
        <v>48.83678001387925</v>
      </c>
      <c r="F17" s="653">
        <f>SUM(F18:F21)</f>
        <v>703.7379999999999</v>
      </c>
      <c r="G17" s="206">
        <f>SUM(G18:G21)</f>
        <v>0</v>
      </c>
      <c r="H17" s="654">
        <f>SUM(H18:H21)</f>
        <v>703.7379999999999</v>
      </c>
    </row>
    <row r="18" spans="1:16" ht="15.75" customHeight="1">
      <c r="A18" s="130"/>
      <c r="B18" s="132" t="s">
        <v>114</v>
      </c>
      <c r="C18" s="404">
        <v>500</v>
      </c>
      <c r="D18" s="404">
        <v>0.65</v>
      </c>
      <c r="E18" s="405">
        <f>F18/C18*1000</f>
        <v>8.28</v>
      </c>
      <c r="F18" s="406">
        <v>4.14</v>
      </c>
      <c r="G18" s="406"/>
      <c r="H18" s="407">
        <v>4.14</v>
      </c>
      <c r="K18" s="5"/>
      <c r="L18" s="5"/>
      <c r="M18" s="5"/>
      <c r="N18" s="5"/>
      <c r="O18" s="5"/>
      <c r="P18" s="5"/>
    </row>
    <row r="19" spans="1:15" ht="15.75" customHeight="1">
      <c r="A19" s="130"/>
      <c r="B19" s="16" t="s">
        <v>117</v>
      </c>
      <c r="C19" s="561">
        <v>5702</v>
      </c>
      <c r="D19" s="561">
        <v>12</v>
      </c>
      <c r="E19" s="562">
        <f>F19/C19*1000</f>
        <v>52.36759031918625</v>
      </c>
      <c r="F19" s="563">
        <v>298.6</v>
      </c>
      <c r="G19" s="563"/>
      <c r="H19" s="564">
        <v>298.6</v>
      </c>
      <c r="K19" s="5"/>
      <c r="L19" s="5"/>
      <c r="M19" s="5"/>
      <c r="N19" s="5"/>
      <c r="O19" s="5"/>
    </row>
    <row r="20" spans="1:16" ht="15.75" customHeight="1">
      <c r="A20" s="130"/>
      <c r="B20" s="140" t="s">
        <v>118</v>
      </c>
      <c r="C20" s="207">
        <v>7606</v>
      </c>
      <c r="D20" s="207">
        <v>10.45</v>
      </c>
      <c r="E20" s="17">
        <f aca="true" t="shared" si="0" ref="E20:E26">F20/C20*1000</f>
        <v>50.668025243229025</v>
      </c>
      <c r="F20" s="208">
        <v>385.381</v>
      </c>
      <c r="G20" s="208">
        <v>0</v>
      </c>
      <c r="H20" s="209">
        <v>385.381</v>
      </c>
      <c r="K20" s="5"/>
      <c r="L20" s="5"/>
      <c r="M20" s="5"/>
      <c r="N20" s="5"/>
      <c r="O20" s="5"/>
      <c r="P20" s="5"/>
    </row>
    <row r="21" spans="1:16" ht="15.75" customHeight="1">
      <c r="A21" s="191"/>
      <c r="B21" s="192" t="s">
        <v>119</v>
      </c>
      <c r="C21" s="618">
        <v>602</v>
      </c>
      <c r="D21" s="618">
        <v>1.8</v>
      </c>
      <c r="E21" s="619">
        <f t="shared" si="0"/>
        <v>25.941860465116278</v>
      </c>
      <c r="F21" s="620">
        <v>15.617</v>
      </c>
      <c r="G21" s="620"/>
      <c r="H21" s="621">
        <v>15.617</v>
      </c>
      <c r="K21" s="5"/>
      <c r="L21" s="5"/>
      <c r="M21" s="5"/>
      <c r="N21" s="5"/>
      <c r="O21" s="5"/>
      <c r="P21" s="5"/>
    </row>
    <row r="22" spans="1:8" ht="15.75" customHeight="1">
      <c r="A22" s="188">
        <v>2</v>
      </c>
      <c r="B22" s="40" t="s">
        <v>91</v>
      </c>
      <c r="C22" s="213">
        <f>SUM(C23)</f>
        <v>12</v>
      </c>
      <c r="D22" s="213">
        <f>SUM(D23)</f>
        <v>0.1</v>
      </c>
      <c r="E22" s="42">
        <f t="shared" si="0"/>
        <v>86</v>
      </c>
      <c r="F22" s="220">
        <f>SUM(F23)</f>
        <v>1.032</v>
      </c>
      <c r="G22" s="220">
        <f>SUM(G23)</f>
        <v>0</v>
      </c>
      <c r="H22" s="221">
        <f>SUM(H23)</f>
        <v>1.032</v>
      </c>
    </row>
    <row r="23" spans="1:8" ht="15.75" customHeight="1">
      <c r="A23" s="317"/>
      <c r="B23" s="141" t="s">
        <v>118</v>
      </c>
      <c r="C23" s="214">
        <v>12</v>
      </c>
      <c r="D23" s="214">
        <v>0.1</v>
      </c>
      <c r="E23" s="47">
        <f t="shared" si="0"/>
        <v>86</v>
      </c>
      <c r="F23" s="215">
        <v>1.032</v>
      </c>
      <c r="G23" s="215"/>
      <c r="H23" s="216">
        <v>1.032</v>
      </c>
    </row>
    <row r="24" spans="1:8" ht="15.75" customHeight="1">
      <c r="A24" s="188">
        <v>3</v>
      </c>
      <c r="B24" s="185" t="s">
        <v>22</v>
      </c>
      <c r="C24" s="213">
        <f>SUM(C25:C29)</f>
        <v>18905</v>
      </c>
      <c r="D24" s="213">
        <f>SUM(D25:D29)</f>
        <v>59.449999999999996</v>
      </c>
      <c r="E24" s="42">
        <f t="shared" si="0"/>
        <v>42.926157101295956</v>
      </c>
      <c r="F24" s="213">
        <f>SUM(F25:F29)</f>
        <v>811.5190000000001</v>
      </c>
      <c r="G24" s="213">
        <f>SUM(G25:G29)</f>
        <v>0</v>
      </c>
      <c r="H24" s="360">
        <f>SUM(H25:H29)</f>
        <v>810.1590000000001</v>
      </c>
    </row>
    <row r="25" spans="1:8" ht="15.75" customHeight="1">
      <c r="A25" s="130"/>
      <c r="B25" s="133" t="s">
        <v>147</v>
      </c>
      <c r="C25" s="404">
        <v>462</v>
      </c>
      <c r="D25" s="404">
        <v>1.15</v>
      </c>
      <c r="E25" s="405">
        <f t="shared" si="0"/>
        <v>22.5</v>
      </c>
      <c r="F25" s="406">
        <v>10.395</v>
      </c>
      <c r="G25" s="406"/>
      <c r="H25" s="407">
        <v>10.395</v>
      </c>
    </row>
    <row r="26" spans="1:8" ht="15.75" customHeight="1">
      <c r="A26" s="130"/>
      <c r="B26" s="168" t="s">
        <v>136</v>
      </c>
      <c r="C26" s="490">
        <v>432</v>
      </c>
      <c r="D26" s="490">
        <v>1</v>
      </c>
      <c r="E26" s="491">
        <f t="shared" si="0"/>
        <v>12.5</v>
      </c>
      <c r="F26" s="492">
        <v>5.4</v>
      </c>
      <c r="G26" s="492"/>
      <c r="H26" s="493">
        <v>5.4</v>
      </c>
    </row>
    <row r="27" spans="1:8" ht="15.75" customHeight="1">
      <c r="A27" s="130"/>
      <c r="B27" s="16" t="s">
        <v>117</v>
      </c>
      <c r="C27" s="561">
        <v>7239</v>
      </c>
      <c r="D27" s="561">
        <v>20</v>
      </c>
      <c r="E27" s="562">
        <f>F27/C27*1000</f>
        <v>36.525763226965054</v>
      </c>
      <c r="F27" s="563">
        <v>264.41</v>
      </c>
      <c r="G27" s="563"/>
      <c r="H27" s="564">
        <v>264.41</v>
      </c>
    </row>
    <row r="28" spans="1:8" ht="15.75" customHeight="1">
      <c r="A28" s="130"/>
      <c r="B28" s="141" t="s">
        <v>118</v>
      </c>
      <c r="C28" s="207">
        <v>4825</v>
      </c>
      <c r="D28" s="207">
        <v>13</v>
      </c>
      <c r="E28" s="17">
        <f aca="true" t="shared" si="1" ref="E28:E50">F28/C28*1000</f>
        <v>59.726839378238346</v>
      </c>
      <c r="F28" s="208">
        <v>288.182</v>
      </c>
      <c r="G28" s="208"/>
      <c r="H28" s="209">
        <v>286.822</v>
      </c>
    </row>
    <row r="29" spans="1:8" ht="15.75" customHeight="1">
      <c r="A29" s="317"/>
      <c r="B29" s="189" t="s">
        <v>119</v>
      </c>
      <c r="C29" s="622">
        <v>5947</v>
      </c>
      <c r="D29" s="622">
        <v>24.299999999999997</v>
      </c>
      <c r="E29" s="623">
        <f t="shared" si="1"/>
        <v>40.88313435345553</v>
      </c>
      <c r="F29" s="624">
        <v>243.13200000000003</v>
      </c>
      <c r="G29" s="624"/>
      <c r="H29" s="625">
        <v>243.13200000000003</v>
      </c>
    </row>
    <row r="30" spans="1:8" ht="15.75" customHeight="1">
      <c r="A30" s="188">
        <v>4</v>
      </c>
      <c r="B30" s="35" t="s">
        <v>92</v>
      </c>
      <c r="C30" s="213">
        <f>SUM(C31)</f>
        <v>150</v>
      </c>
      <c r="D30" s="213">
        <f>SUM(D31)</f>
        <v>0.35</v>
      </c>
      <c r="E30" s="42">
        <f t="shared" si="1"/>
        <v>20.080000000000002</v>
      </c>
      <c r="F30" s="220">
        <f>SUM(F31)</f>
        <v>3.012</v>
      </c>
      <c r="G30" s="220">
        <f>SUM(G31)</f>
        <v>0</v>
      </c>
      <c r="H30" s="221">
        <f>SUM(H31)</f>
        <v>3.012</v>
      </c>
    </row>
    <row r="31" spans="1:8" ht="15.75" customHeight="1">
      <c r="A31" s="191"/>
      <c r="B31" s="187" t="s">
        <v>118</v>
      </c>
      <c r="C31" s="210">
        <v>150</v>
      </c>
      <c r="D31" s="210">
        <v>0.35</v>
      </c>
      <c r="E31" s="28">
        <f t="shared" si="1"/>
        <v>20.080000000000002</v>
      </c>
      <c r="F31" s="211">
        <v>3.012</v>
      </c>
      <c r="G31" s="211"/>
      <c r="H31" s="212">
        <v>3.012</v>
      </c>
    </row>
    <row r="32" spans="1:8" ht="15.75" customHeight="1">
      <c r="A32" s="188">
        <v>5</v>
      </c>
      <c r="B32" s="185" t="s">
        <v>106</v>
      </c>
      <c r="C32" s="213">
        <f>C33</f>
        <v>45</v>
      </c>
      <c r="D32" s="213">
        <f>D33</f>
        <v>0.5</v>
      </c>
      <c r="E32" s="42">
        <f t="shared" si="1"/>
        <v>17</v>
      </c>
      <c r="F32" s="213">
        <f>F33</f>
        <v>0.765</v>
      </c>
      <c r="G32" s="213">
        <f>G33</f>
        <v>0</v>
      </c>
      <c r="H32" s="360">
        <f>H33</f>
        <v>0.765</v>
      </c>
    </row>
    <row r="33" spans="1:8" ht="15.75" customHeight="1">
      <c r="A33" s="317"/>
      <c r="B33" s="132" t="s">
        <v>114</v>
      </c>
      <c r="C33" s="408">
        <v>45</v>
      </c>
      <c r="D33" s="408">
        <v>0.5</v>
      </c>
      <c r="E33" s="409">
        <f t="shared" si="1"/>
        <v>17</v>
      </c>
      <c r="F33" s="410">
        <v>0.765</v>
      </c>
      <c r="G33" s="410"/>
      <c r="H33" s="411">
        <v>0.765</v>
      </c>
    </row>
    <row r="34" spans="1:8" ht="15.75" customHeight="1">
      <c r="A34" s="188">
        <v>6</v>
      </c>
      <c r="B34" s="185" t="s">
        <v>23</v>
      </c>
      <c r="C34" s="213">
        <f>SUM(C35:C37)</f>
        <v>272</v>
      </c>
      <c r="D34" s="213">
        <f>SUM(D35:D37)</f>
        <v>4</v>
      </c>
      <c r="E34" s="42">
        <f t="shared" si="1"/>
        <v>50.36764705882352</v>
      </c>
      <c r="F34" s="213">
        <f>SUM(F35:F37)</f>
        <v>13.7</v>
      </c>
      <c r="G34" s="213">
        <f>SUM(G35:G37)</f>
        <v>0</v>
      </c>
      <c r="H34" s="360">
        <f>SUM(H35:H37)</f>
        <v>13.7</v>
      </c>
    </row>
    <row r="35" spans="1:8" ht="15.75" customHeight="1">
      <c r="A35" s="130"/>
      <c r="B35" s="184" t="s">
        <v>222</v>
      </c>
      <c r="C35" s="561">
        <v>40</v>
      </c>
      <c r="D35" s="561">
        <v>1</v>
      </c>
      <c r="E35" s="562">
        <f>F35/C35*1000</f>
        <v>2.5</v>
      </c>
      <c r="F35" s="563">
        <v>0.1</v>
      </c>
      <c r="G35" s="563"/>
      <c r="H35" s="564">
        <v>0.1</v>
      </c>
    </row>
    <row r="36" spans="1:8" ht="15.75" customHeight="1">
      <c r="A36" s="128"/>
      <c r="B36" s="626" t="s">
        <v>118</v>
      </c>
      <c r="C36" s="627">
        <v>132</v>
      </c>
      <c r="D36" s="627">
        <v>1</v>
      </c>
      <c r="E36" s="58">
        <f t="shared" si="1"/>
        <v>59.84848484848485</v>
      </c>
      <c r="F36" s="628">
        <v>7.9</v>
      </c>
      <c r="G36" s="628"/>
      <c r="H36" s="629">
        <v>7.9</v>
      </c>
    </row>
    <row r="37" spans="1:8" ht="15.75" customHeight="1">
      <c r="A37" s="317"/>
      <c r="B37" s="189" t="s">
        <v>119</v>
      </c>
      <c r="C37" s="622">
        <v>100</v>
      </c>
      <c r="D37" s="622">
        <v>2</v>
      </c>
      <c r="E37" s="630">
        <f t="shared" si="1"/>
        <v>57</v>
      </c>
      <c r="F37" s="624">
        <v>5.7</v>
      </c>
      <c r="G37" s="624"/>
      <c r="H37" s="625">
        <v>5.7</v>
      </c>
    </row>
    <row r="38" spans="1:8" ht="15.75" customHeight="1">
      <c r="A38" s="188">
        <v>7</v>
      </c>
      <c r="B38" s="185" t="s">
        <v>88</v>
      </c>
      <c r="C38" s="213">
        <f>SUM(C39)</f>
        <v>36</v>
      </c>
      <c r="D38" s="213">
        <f>SUM(D39)</f>
        <v>0.1</v>
      </c>
      <c r="E38" s="61">
        <f t="shared" si="1"/>
        <v>1.8055555555555556</v>
      </c>
      <c r="F38" s="220">
        <f>SUM(F39)</f>
        <v>0.065</v>
      </c>
      <c r="G38" s="220">
        <f>SUM(G39)</f>
        <v>0</v>
      </c>
      <c r="H38" s="221">
        <f>SUM(H39)</f>
        <v>0.065</v>
      </c>
    </row>
    <row r="39" spans="1:8" ht="15.75" customHeight="1">
      <c r="A39" s="317"/>
      <c r="B39" s="190" t="s">
        <v>118</v>
      </c>
      <c r="C39" s="214">
        <v>36</v>
      </c>
      <c r="D39" s="214">
        <v>0.1</v>
      </c>
      <c r="E39" s="47">
        <f t="shared" si="1"/>
        <v>1.8055555555555556</v>
      </c>
      <c r="F39" s="215">
        <v>0.065</v>
      </c>
      <c r="G39" s="215"/>
      <c r="H39" s="216">
        <v>0.065</v>
      </c>
    </row>
    <row r="40" spans="1:8" ht="15.75" customHeight="1">
      <c r="A40" s="180" t="s">
        <v>12</v>
      </c>
      <c r="B40" s="181" t="s">
        <v>57</v>
      </c>
      <c r="C40" s="217">
        <f>SUM(C41:C41)</f>
        <v>265</v>
      </c>
      <c r="D40" s="217">
        <f>SUM(D41:D41)</f>
        <v>3</v>
      </c>
      <c r="E40" s="30">
        <f t="shared" si="1"/>
        <v>15.09433962264151</v>
      </c>
      <c r="F40" s="217">
        <f>SUM(F41:F41)</f>
        <v>4</v>
      </c>
      <c r="G40" s="217">
        <f>SUM(G41:G41)</f>
        <v>0</v>
      </c>
      <c r="H40" s="312">
        <f>SUM(H41:H41)</f>
        <v>4</v>
      </c>
    </row>
    <row r="41" spans="1:8" ht="15.75" customHeight="1">
      <c r="A41" s="130"/>
      <c r="B41" s="184" t="s">
        <v>222</v>
      </c>
      <c r="C41" s="561">
        <v>265</v>
      </c>
      <c r="D41" s="561">
        <v>3</v>
      </c>
      <c r="E41" s="562">
        <f>F41/C41*1000</f>
        <v>15.09433962264151</v>
      </c>
      <c r="F41" s="563">
        <v>4</v>
      </c>
      <c r="G41" s="563"/>
      <c r="H41" s="564">
        <v>4</v>
      </c>
    </row>
    <row r="42" spans="1:8" ht="15.75" customHeight="1">
      <c r="A42" s="188">
        <v>10</v>
      </c>
      <c r="B42" s="185" t="s">
        <v>218</v>
      </c>
      <c r="C42" s="213">
        <f>C43</f>
        <v>325</v>
      </c>
      <c r="D42" s="213">
        <f>D43</f>
        <v>0.5</v>
      </c>
      <c r="E42" s="84">
        <f t="shared" si="1"/>
        <v>13</v>
      </c>
      <c r="F42" s="213">
        <f>F43</f>
        <v>4.225</v>
      </c>
      <c r="G42" s="213">
        <f>G43</f>
        <v>0</v>
      </c>
      <c r="H42" s="360">
        <f>H43</f>
        <v>4.225</v>
      </c>
    </row>
    <row r="43" spans="1:8" ht="15.75" customHeight="1">
      <c r="A43" s="317"/>
      <c r="B43" s="412" t="s">
        <v>114</v>
      </c>
      <c r="C43" s="408">
        <v>325</v>
      </c>
      <c r="D43" s="408">
        <v>0.5</v>
      </c>
      <c r="E43" s="409">
        <f t="shared" si="1"/>
        <v>13</v>
      </c>
      <c r="F43" s="410">
        <v>4.225</v>
      </c>
      <c r="G43" s="410"/>
      <c r="H43" s="411">
        <v>4.225</v>
      </c>
    </row>
    <row r="44" spans="1:8" ht="15.75" customHeight="1">
      <c r="A44" s="188">
        <v>11</v>
      </c>
      <c r="B44" s="185" t="s">
        <v>219</v>
      </c>
      <c r="C44" s="213">
        <f>C45</f>
        <v>320</v>
      </c>
      <c r="D44" s="213">
        <f>D45</f>
        <v>0.5</v>
      </c>
      <c r="E44" s="84">
        <f t="shared" si="1"/>
        <v>12</v>
      </c>
      <c r="F44" s="213">
        <f>F45</f>
        <v>3.84</v>
      </c>
      <c r="G44" s="213">
        <f>G45</f>
        <v>0</v>
      </c>
      <c r="H44" s="360">
        <f>H45</f>
        <v>3.84</v>
      </c>
    </row>
    <row r="45" spans="1:8" ht="15.75" customHeight="1">
      <c r="A45" s="317"/>
      <c r="B45" s="412" t="s">
        <v>114</v>
      </c>
      <c r="C45" s="408">
        <v>320</v>
      </c>
      <c r="D45" s="408">
        <v>0.5</v>
      </c>
      <c r="E45" s="409">
        <f t="shared" si="1"/>
        <v>12</v>
      </c>
      <c r="F45" s="410">
        <v>3.84</v>
      </c>
      <c r="G45" s="410"/>
      <c r="H45" s="411">
        <v>3.84</v>
      </c>
    </row>
    <row r="46" spans="1:8" ht="15.75" customHeight="1">
      <c r="A46" s="188">
        <v>12</v>
      </c>
      <c r="B46" s="185" t="s">
        <v>158</v>
      </c>
      <c r="C46" s="213">
        <f>SUM(C47)</f>
        <v>285</v>
      </c>
      <c r="D46" s="213">
        <f>SUM(D47)</f>
        <v>0.3</v>
      </c>
      <c r="E46" s="42">
        <f t="shared" si="1"/>
        <v>2</v>
      </c>
      <c r="F46" s="220">
        <f>SUM(F47)</f>
        <v>0.57</v>
      </c>
      <c r="G46" s="220">
        <f>SUM(G47)</f>
        <v>0</v>
      </c>
      <c r="H46" s="221">
        <f>SUM(H47)</f>
        <v>0.57</v>
      </c>
    </row>
    <row r="47" spans="1:8" ht="15.75" customHeight="1">
      <c r="A47" s="317"/>
      <c r="B47" s="190" t="s">
        <v>118</v>
      </c>
      <c r="C47" s="214">
        <v>285</v>
      </c>
      <c r="D47" s="214">
        <v>0.3</v>
      </c>
      <c r="E47" s="47">
        <f t="shared" si="1"/>
        <v>2</v>
      </c>
      <c r="F47" s="215">
        <v>0.57</v>
      </c>
      <c r="G47" s="215"/>
      <c r="H47" s="216">
        <v>0.57</v>
      </c>
    </row>
    <row r="48" spans="1:8" ht="15.75" customHeight="1">
      <c r="A48" s="188">
        <v>13</v>
      </c>
      <c r="B48" s="185" t="s">
        <v>24</v>
      </c>
      <c r="C48" s="213">
        <f>SUM(C49)</f>
        <v>175</v>
      </c>
      <c r="D48" s="213">
        <f>SUM(D49)</f>
        <v>1</v>
      </c>
      <c r="E48" s="42">
        <f t="shared" si="1"/>
        <v>31</v>
      </c>
      <c r="F48" s="220">
        <f>SUM(F49)</f>
        <v>5.425</v>
      </c>
      <c r="G48" s="220">
        <f>SUM(G49)</f>
        <v>0</v>
      </c>
      <c r="H48" s="221">
        <f>SUM(H49)</f>
        <v>5.425</v>
      </c>
    </row>
    <row r="49" spans="1:8" ht="15.75" customHeight="1">
      <c r="A49" s="317"/>
      <c r="B49" s="190" t="s">
        <v>118</v>
      </c>
      <c r="C49" s="214">
        <v>175</v>
      </c>
      <c r="D49" s="214">
        <v>1</v>
      </c>
      <c r="E49" s="47">
        <f t="shared" si="1"/>
        <v>31</v>
      </c>
      <c r="F49" s="215">
        <v>5.425</v>
      </c>
      <c r="G49" s="215"/>
      <c r="H49" s="216">
        <v>5.425</v>
      </c>
    </row>
    <row r="50" spans="1:8" ht="15.75" customHeight="1">
      <c r="A50" s="188">
        <v>14</v>
      </c>
      <c r="B50" s="185" t="s">
        <v>25</v>
      </c>
      <c r="C50" s="213">
        <f>SUM(C51:C52)</f>
        <v>5990</v>
      </c>
      <c r="D50" s="213">
        <f>SUM(D51:D52)</f>
        <v>9.65</v>
      </c>
      <c r="E50" s="42">
        <f t="shared" si="1"/>
        <v>61.883138564273786</v>
      </c>
      <c r="F50" s="213">
        <f>SUM(F51:F52)</f>
        <v>370.67999999999995</v>
      </c>
      <c r="G50" s="213">
        <f>SUM(G51:G52)</f>
        <v>0</v>
      </c>
      <c r="H50" s="360">
        <f>SUM(H51:H52)</f>
        <v>309.88</v>
      </c>
    </row>
    <row r="51" spans="1:8" ht="15.75" customHeight="1">
      <c r="A51" s="130"/>
      <c r="B51" s="184" t="s">
        <v>117</v>
      </c>
      <c r="C51" s="561">
        <v>2650</v>
      </c>
      <c r="D51" s="561">
        <v>5</v>
      </c>
      <c r="E51" s="562">
        <f>F51/C51*1000</f>
        <v>67.37358490566038</v>
      </c>
      <c r="F51" s="563">
        <v>178.54</v>
      </c>
      <c r="G51" s="563"/>
      <c r="H51" s="564">
        <v>117.74</v>
      </c>
    </row>
    <row r="52" spans="1:8" ht="15.75" customHeight="1">
      <c r="A52" s="130"/>
      <c r="B52" s="141" t="s">
        <v>118</v>
      </c>
      <c r="C52" s="207">
        <v>3340</v>
      </c>
      <c r="D52" s="207">
        <v>4.65</v>
      </c>
      <c r="E52" s="17">
        <f>F52/C52*1000</f>
        <v>57.52694610778443</v>
      </c>
      <c r="F52" s="208">
        <v>192.14</v>
      </c>
      <c r="G52" s="208"/>
      <c r="H52" s="209">
        <v>192.14</v>
      </c>
    </row>
    <row r="53" spans="1:17" s="8" customFormat="1" ht="15.75" customHeight="1">
      <c r="A53" s="188">
        <v>15</v>
      </c>
      <c r="B53" s="185" t="s">
        <v>59</v>
      </c>
      <c r="C53" s="213">
        <f>SUM(C54:C56)</f>
        <v>783</v>
      </c>
      <c r="D53" s="213">
        <f>SUM(D54:D56)</f>
        <v>5.3</v>
      </c>
      <c r="E53" s="61">
        <f>F53/C53*1000</f>
        <v>34.73818646232439</v>
      </c>
      <c r="F53" s="213">
        <f>SUM(F54:F56)</f>
        <v>27.2</v>
      </c>
      <c r="G53" s="213">
        <f>SUM(G54:G56)</f>
        <v>16.8</v>
      </c>
      <c r="H53" s="360">
        <f>SUM(H54:H56)</f>
        <v>10.399999999999999</v>
      </c>
      <c r="K53" s="142"/>
      <c r="L53" s="142"/>
      <c r="M53" s="142"/>
      <c r="N53" s="142"/>
      <c r="O53" s="142"/>
      <c r="P53" s="142"/>
      <c r="Q53" s="142"/>
    </row>
    <row r="54" spans="1:8" ht="15.75" customHeight="1">
      <c r="A54" s="130"/>
      <c r="B54" s="184" t="s">
        <v>117</v>
      </c>
      <c r="C54" s="561">
        <v>483</v>
      </c>
      <c r="D54" s="561">
        <v>4</v>
      </c>
      <c r="E54" s="562">
        <f>F54/C54*1000</f>
        <v>18.840579710144926</v>
      </c>
      <c r="F54" s="563">
        <v>9.1</v>
      </c>
      <c r="G54" s="563">
        <v>4</v>
      </c>
      <c r="H54" s="564">
        <v>5.1</v>
      </c>
    </row>
    <row r="55" spans="1:8" ht="15.75" customHeight="1">
      <c r="A55" s="191"/>
      <c r="B55" s="187" t="s">
        <v>118</v>
      </c>
      <c r="C55" s="210">
        <v>200</v>
      </c>
      <c r="D55" s="210">
        <v>1</v>
      </c>
      <c r="E55" s="17">
        <f>F55/C55*1000</f>
        <v>64</v>
      </c>
      <c r="F55" s="211">
        <v>12.8</v>
      </c>
      <c r="G55" s="211">
        <v>12.8</v>
      </c>
      <c r="H55" s="212"/>
    </row>
    <row r="56" spans="1:8" ht="15.75" customHeight="1">
      <c r="A56" s="317"/>
      <c r="B56" s="189" t="s">
        <v>119</v>
      </c>
      <c r="C56" s="622">
        <v>100</v>
      </c>
      <c r="D56" s="622">
        <v>0.3</v>
      </c>
      <c r="E56" s="623">
        <v>53</v>
      </c>
      <c r="F56" s="624">
        <v>5.3</v>
      </c>
      <c r="G56" s="624"/>
      <c r="H56" s="625">
        <v>5.3</v>
      </c>
    </row>
    <row r="57" spans="1:8" ht="15.75" customHeight="1">
      <c r="A57" s="308"/>
      <c r="B57" s="309" t="s">
        <v>165</v>
      </c>
      <c r="C57" s="310">
        <f>C17+C22+C24+C30+C32+C34+C38+C40+C42+C44+C46+C48+C50+C53</f>
        <v>41973</v>
      </c>
      <c r="D57" s="310">
        <f>D17+D22+D24+D30+D32+D34+D38+D40+D42+D44+D46+D48+D50+D53</f>
        <v>109.64999999999999</v>
      </c>
      <c r="E57" s="310"/>
      <c r="F57" s="311">
        <f>F17+F22+F24+F30+F32+F34+F38+F40+F42+F44+F46+F48+F50+F53</f>
        <v>1949.771</v>
      </c>
      <c r="G57" s="311">
        <f>G17+G22+G24+G30+G32+G34+G38+G40+G42+G44+G46+G48+G50+G53</f>
        <v>16.8</v>
      </c>
      <c r="H57" s="657">
        <f>H17+H22+H24+H30+H32+H34+H38+H40+H42+H44+H46+H48+H50+H53</f>
        <v>1870.8110000000001</v>
      </c>
    </row>
    <row r="58" spans="1:8" ht="15.75" customHeight="1">
      <c r="A58" s="197"/>
      <c r="B58" s="304" t="s">
        <v>63</v>
      </c>
      <c r="C58" s="305"/>
      <c r="D58" s="305"/>
      <c r="E58" s="303"/>
      <c r="F58" s="306"/>
      <c r="G58" s="306"/>
      <c r="H58" s="307"/>
    </row>
    <row r="59" spans="1:8" ht="15.75" customHeight="1">
      <c r="A59" s="180">
        <v>1</v>
      </c>
      <c r="B59" s="181" t="s">
        <v>39</v>
      </c>
      <c r="C59" s="217">
        <f>SUM(C60:C65)</f>
        <v>90808</v>
      </c>
      <c r="D59" s="217">
        <f>SUM(D60:D65)</f>
        <v>254.1</v>
      </c>
      <c r="E59" s="37">
        <f aca="true" t="shared" si="2" ref="E59:E78">F59/C59*1000</f>
        <v>14.16593251695886</v>
      </c>
      <c r="F59" s="217">
        <f>SUM(F60:F65)</f>
        <v>1286.38</v>
      </c>
      <c r="G59" s="217">
        <f>SUM(G60:G65)</f>
        <v>1202.075</v>
      </c>
      <c r="H59" s="312">
        <f>SUM(H60:H65)</f>
        <v>42.08</v>
      </c>
    </row>
    <row r="60" spans="1:8" ht="15.75" customHeight="1">
      <c r="A60" s="130"/>
      <c r="B60" s="133" t="s">
        <v>147</v>
      </c>
      <c r="C60" s="404">
        <v>4955</v>
      </c>
      <c r="D60" s="404">
        <v>9</v>
      </c>
      <c r="E60" s="405">
        <f t="shared" si="2"/>
        <v>18.60141271442987</v>
      </c>
      <c r="F60" s="406">
        <v>92.17</v>
      </c>
      <c r="G60" s="406">
        <v>70.74</v>
      </c>
      <c r="H60" s="407"/>
    </row>
    <row r="61" spans="1:8" ht="15.75" customHeight="1">
      <c r="A61" s="130"/>
      <c r="B61" s="163" t="s">
        <v>115</v>
      </c>
      <c r="C61" s="538">
        <v>47172</v>
      </c>
      <c r="D61" s="538">
        <v>96</v>
      </c>
      <c r="E61" s="539">
        <f t="shared" si="2"/>
        <v>7.844060035614347</v>
      </c>
      <c r="F61" s="540">
        <v>370.02</v>
      </c>
      <c r="G61" s="540">
        <v>370.02</v>
      </c>
      <c r="H61" s="541"/>
    </row>
    <row r="62" spans="1:8" ht="15.75" customHeight="1">
      <c r="A62" s="130"/>
      <c r="B62" s="168" t="s">
        <v>116</v>
      </c>
      <c r="C62" s="490">
        <v>8880</v>
      </c>
      <c r="D62" s="490">
        <v>26</v>
      </c>
      <c r="E62" s="491">
        <f t="shared" si="2"/>
        <v>22.486486486486488</v>
      </c>
      <c r="F62" s="492">
        <v>199.68</v>
      </c>
      <c r="G62" s="492">
        <v>188.68</v>
      </c>
      <c r="H62" s="493"/>
    </row>
    <row r="63" spans="1:15" ht="15.75" customHeight="1">
      <c r="A63" s="130"/>
      <c r="B63" s="184" t="s">
        <v>117</v>
      </c>
      <c r="C63" s="561">
        <v>5099</v>
      </c>
      <c r="D63" s="561">
        <v>24</v>
      </c>
      <c r="E63" s="562">
        <f t="shared" si="2"/>
        <v>18.676211021768975</v>
      </c>
      <c r="F63" s="563">
        <v>95.23</v>
      </c>
      <c r="G63" s="563">
        <v>93.03</v>
      </c>
      <c r="H63" s="564"/>
      <c r="K63" s="5"/>
      <c r="L63" s="5"/>
      <c r="M63" s="5"/>
      <c r="N63" s="5"/>
      <c r="O63" s="5"/>
    </row>
    <row r="64" spans="1:16" ht="15.75" customHeight="1">
      <c r="A64" s="130"/>
      <c r="B64" s="141" t="s">
        <v>118</v>
      </c>
      <c r="C64" s="207">
        <v>6047</v>
      </c>
      <c r="D64" s="207">
        <v>22.7</v>
      </c>
      <c r="E64" s="17">
        <f t="shared" si="2"/>
        <v>28.555647428476927</v>
      </c>
      <c r="F64" s="208">
        <v>172.676</v>
      </c>
      <c r="G64" s="208">
        <v>138.381</v>
      </c>
      <c r="H64" s="209">
        <v>26.7</v>
      </c>
      <c r="K64" s="5"/>
      <c r="L64" s="5"/>
      <c r="M64" s="5"/>
      <c r="N64" s="5"/>
      <c r="O64" s="5"/>
      <c r="P64" s="5"/>
    </row>
    <row r="65" spans="1:15" ht="15.75" customHeight="1">
      <c r="A65" s="191"/>
      <c r="B65" s="192" t="s">
        <v>119</v>
      </c>
      <c r="C65" s="618">
        <v>18655</v>
      </c>
      <c r="D65" s="618">
        <v>76.4</v>
      </c>
      <c r="E65" s="631">
        <f t="shared" si="2"/>
        <v>19.115733047440365</v>
      </c>
      <c r="F65" s="620">
        <v>356.604</v>
      </c>
      <c r="G65" s="620">
        <v>341.224</v>
      </c>
      <c r="H65" s="621">
        <v>15.38</v>
      </c>
      <c r="K65" s="5"/>
      <c r="L65" s="5"/>
      <c r="M65" s="5"/>
      <c r="N65" s="5"/>
      <c r="O65" s="5"/>
    </row>
    <row r="66" spans="1:17" s="8" customFormat="1" ht="15.75" customHeight="1">
      <c r="A66" s="188">
        <v>2</v>
      </c>
      <c r="B66" s="40" t="s">
        <v>220</v>
      </c>
      <c r="C66" s="213">
        <f>SUM(C67)</f>
        <v>500</v>
      </c>
      <c r="D66" s="213">
        <f>SUM(D67)</f>
        <v>0.5</v>
      </c>
      <c r="E66" s="42">
        <f t="shared" si="2"/>
        <v>13</v>
      </c>
      <c r="F66" s="220">
        <f>SUM(F67)</f>
        <v>6.5</v>
      </c>
      <c r="G66" s="220">
        <f>SUM(G67)</f>
        <v>4.5</v>
      </c>
      <c r="H66" s="221">
        <f>SUM(H67)</f>
        <v>0</v>
      </c>
      <c r="K66" s="142"/>
      <c r="L66" s="142"/>
      <c r="M66" s="142"/>
      <c r="N66" s="142"/>
      <c r="O66" s="142"/>
      <c r="P66" s="142"/>
      <c r="Q66" s="142"/>
    </row>
    <row r="67" spans="1:8" ht="15.75" customHeight="1">
      <c r="A67" s="317"/>
      <c r="B67" s="412" t="s">
        <v>147</v>
      </c>
      <c r="C67" s="408">
        <v>500</v>
      </c>
      <c r="D67" s="408">
        <v>0.5</v>
      </c>
      <c r="E67" s="409">
        <f t="shared" si="2"/>
        <v>13</v>
      </c>
      <c r="F67" s="410">
        <v>6.5</v>
      </c>
      <c r="G67" s="410">
        <v>4.5</v>
      </c>
      <c r="H67" s="411"/>
    </row>
    <row r="68" spans="1:17" s="8" customFormat="1" ht="15.75" customHeight="1">
      <c r="A68" s="188">
        <v>3</v>
      </c>
      <c r="B68" s="40" t="s">
        <v>66</v>
      </c>
      <c r="C68" s="213">
        <f>SUM(C69:C71)</f>
        <v>580</v>
      </c>
      <c r="D68" s="213">
        <f>SUM(D69:D71)</f>
        <v>2.05</v>
      </c>
      <c r="E68" s="42">
        <f t="shared" si="2"/>
        <v>20.113793103448277</v>
      </c>
      <c r="F68" s="220">
        <f>SUM(F69:F71)</f>
        <v>11.666</v>
      </c>
      <c r="G68" s="220">
        <f>SUM(G69:G71)</f>
        <v>10.22</v>
      </c>
      <c r="H68" s="221">
        <f>SUM(H69:H71)</f>
        <v>1.446</v>
      </c>
      <c r="K68" s="142"/>
      <c r="L68" s="142"/>
      <c r="M68" s="142"/>
      <c r="N68" s="142"/>
      <c r="O68" s="142"/>
      <c r="P68" s="142"/>
      <c r="Q68" s="142"/>
    </row>
    <row r="69" spans="1:8" ht="15.75" customHeight="1">
      <c r="A69" s="128"/>
      <c r="B69" s="369" t="s">
        <v>147</v>
      </c>
      <c r="C69" s="413">
        <v>15</v>
      </c>
      <c r="D69" s="413">
        <v>0.05</v>
      </c>
      <c r="E69" s="414">
        <f t="shared" si="2"/>
        <v>56.4</v>
      </c>
      <c r="F69" s="415">
        <v>0.846</v>
      </c>
      <c r="G69" s="415"/>
      <c r="H69" s="416">
        <v>0.846</v>
      </c>
    </row>
    <row r="70" spans="1:8" ht="15.75" customHeight="1">
      <c r="A70" s="130"/>
      <c r="B70" s="184" t="s">
        <v>222</v>
      </c>
      <c r="C70" s="561">
        <v>440</v>
      </c>
      <c r="D70" s="561">
        <v>1</v>
      </c>
      <c r="E70" s="562">
        <f t="shared" si="2"/>
        <v>19.545454545454543</v>
      </c>
      <c r="F70" s="563">
        <v>8.6</v>
      </c>
      <c r="G70" s="563">
        <v>8</v>
      </c>
      <c r="H70" s="564">
        <v>0.6</v>
      </c>
    </row>
    <row r="71" spans="1:8" ht="15.75" customHeight="1">
      <c r="A71" s="317"/>
      <c r="B71" s="141" t="s">
        <v>118</v>
      </c>
      <c r="C71" s="214">
        <v>125</v>
      </c>
      <c r="D71" s="214">
        <v>1</v>
      </c>
      <c r="E71" s="47">
        <f t="shared" si="2"/>
        <v>17.76</v>
      </c>
      <c r="F71" s="215">
        <v>2.22</v>
      </c>
      <c r="G71" s="215">
        <v>2.22</v>
      </c>
      <c r="H71" s="216"/>
    </row>
    <row r="72" spans="1:8" ht="15.75" customHeight="1">
      <c r="A72" s="188">
        <v>4</v>
      </c>
      <c r="B72" s="185" t="s">
        <v>176</v>
      </c>
      <c r="C72" s="213">
        <f>SUM(C73)</f>
        <v>175.25</v>
      </c>
      <c r="D72" s="213">
        <f>SUM(D73)</f>
        <v>9</v>
      </c>
      <c r="E72" s="200">
        <f t="shared" si="2"/>
        <v>128.67332382310983</v>
      </c>
      <c r="F72" s="213">
        <f>SUM(F73)</f>
        <v>22.55</v>
      </c>
      <c r="G72" s="213">
        <f>SUM(G73)</f>
        <v>7.6</v>
      </c>
      <c r="H72" s="360">
        <f>SUM(H73)</f>
        <v>14.95</v>
      </c>
    </row>
    <row r="73" spans="1:8" ht="15.75" customHeight="1">
      <c r="A73" s="191"/>
      <c r="B73" s="318" t="s">
        <v>202</v>
      </c>
      <c r="C73" s="566">
        <v>175.25</v>
      </c>
      <c r="D73" s="566">
        <v>9</v>
      </c>
      <c r="E73" s="567">
        <f t="shared" si="2"/>
        <v>128.67332382310983</v>
      </c>
      <c r="F73" s="568">
        <v>22.55</v>
      </c>
      <c r="G73" s="568">
        <v>7.6</v>
      </c>
      <c r="H73" s="569">
        <v>14.95</v>
      </c>
    </row>
    <row r="74" spans="1:8" ht="15.75" customHeight="1">
      <c r="A74" s="655">
        <v>5</v>
      </c>
      <c r="B74" s="632" t="s">
        <v>120</v>
      </c>
      <c r="C74" s="633">
        <f>C75</f>
        <v>372</v>
      </c>
      <c r="D74" s="633">
        <f>D75</f>
        <v>1</v>
      </c>
      <c r="E74" s="42">
        <f t="shared" si="2"/>
        <v>34.40860215053763</v>
      </c>
      <c r="F74" s="634">
        <f>F75</f>
        <v>12.8</v>
      </c>
      <c r="G74" s="634">
        <f>G75</f>
        <v>10.45</v>
      </c>
      <c r="H74" s="635">
        <f>H75</f>
        <v>2.35</v>
      </c>
    </row>
    <row r="75" spans="1:8" ht="15.75" customHeight="1">
      <c r="A75" s="656"/>
      <c r="B75" s="192" t="s">
        <v>119</v>
      </c>
      <c r="C75" s="622">
        <v>372</v>
      </c>
      <c r="D75" s="622">
        <v>1</v>
      </c>
      <c r="E75" s="623">
        <f t="shared" si="2"/>
        <v>34.40860215053763</v>
      </c>
      <c r="F75" s="624">
        <v>12.8</v>
      </c>
      <c r="G75" s="624">
        <v>10.45</v>
      </c>
      <c r="H75" s="625">
        <v>2.35</v>
      </c>
    </row>
    <row r="76" spans="1:14" ht="15.75" customHeight="1">
      <c r="A76" s="188">
        <v>6</v>
      </c>
      <c r="B76" s="185" t="s">
        <v>27</v>
      </c>
      <c r="C76" s="213">
        <f>SUM(C77:C81)</f>
        <v>14508</v>
      </c>
      <c r="D76" s="213">
        <f>SUM(D77:D81)</f>
        <v>375.65</v>
      </c>
      <c r="E76" s="200">
        <f t="shared" si="2"/>
        <v>17.6552247036118</v>
      </c>
      <c r="F76" s="213">
        <f>SUM(F77:F81)</f>
        <v>256.142</v>
      </c>
      <c r="G76" s="213">
        <f>SUM(G77:G81)</f>
        <v>239.19</v>
      </c>
      <c r="H76" s="360">
        <f>SUM(H77:H81)</f>
        <v>1.5</v>
      </c>
      <c r="K76" s="5"/>
      <c r="L76" s="5"/>
      <c r="M76" s="5"/>
      <c r="N76" s="5"/>
    </row>
    <row r="77" spans="1:8" ht="15.75" customHeight="1">
      <c r="A77" s="128"/>
      <c r="B77" s="133" t="s">
        <v>147</v>
      </c>
      <c r="C77" s="413">
        <v>1512</v>
      </c>
      <c r="D77" s="413">
        <v>45</v>
      </c>
      <c r="E77" s="417">
        <f t="shared" si="2"/>
        <v>23.76984126984127</v>
      </c>
      <c r="F77" s="415">
        <v>35.94</v>
      </c>
      <c r="G77" s="415">
        <v>35.94</v>
      </c>
      <c r="H77" s="418"/>
    </row>
    <row r="78" spans="1:8" ht="15.75" customHeight="1">
      <c r="A78" s="128"/>
      <c r="B78" s="494" t="s">
        <v>136</v>
      </c>
      <c r="C78" s="490">
        <v>2780</v>
      </c>
      <c r="D78" s="490">
        <v>66</v>
      </c>
      <c r="E78" s="496">
        <f t="shared" si="2"/>
        <v>11.618705035971223</v>
      </c>
      <c r="F78" s="492">
        <v>32.3</v>
      </c>
      <c r="G78" s="492">
        <v>32.3</v>
      </c>
      <c r="H78" s="495"/>
    </row>
    <row r="79" spans="1:8" ht="15.75" customHeight="1">
      <c r="A79" s="191"/>
      <c r="B79" s="318" t="s">
        <v>117</v>
      </c>
      <c r="C79" s="566">
        <v>3920</v>
      </c>
      <c r="D79" s="566">
        <v>90</v>
      </c>
      <c r="E79" s="567">
        <f aca="true" t="shared" si="3" ref="E79:E164">F79/C79*1000</f>
        <v>7.98469387755102</v>
      </c>
      <c r="F79" s="568">
        <v>31.3</v>
      </c>
      <c r="G79" s="568">
        <v>31.3</v>
      </c>
      <c r="H79" s="569"/>
    </row>
    <row r="80" spans="1:8" ht="15.75" customHeight="1">
      <c r="A80" s="191"/>
      <c r="B80" s="187" t="s">
        <v>118</v>
      </c>
      <c r="C80" s="210">
        <v>2622</v>
      </c>
      <c r="D80" s="210">
        <v>64.65</v>
      </c>
      <c r="E80" s="28">
        <f t="shared" si="3"/>
        <v>31.52631578947369</v>
      </c>
      <c r="F80" s="211">
        <v>82.662</v>
      </c>
      <c r="G80" s="211">
        <v>67.21</v>
      </c>
      <c r="H80" s="212"/>
    </row>
    <row r="81" spans="1:8" ht="15.75" customHeight="1">
      <c r="A81" s="656"/>
      <c r="B81" s="189" t="s">
        <v>119</v>
      </c>
      <c r="C81" s="622">
        <v>3674</v>
      </c>
      <c r="D81" s="622">
        <v>110</v>
      </c>
      <c r="E81" s="623">
        <f t="shared" si="3"/>
        <v>20.125204137180184</v>
      </c>
      <c r="F81" s="624">
        <v>73.94</v>
      </c>
      <c r="G81" s="624">
        <v>72.44</v>
      </c>
      <c r="H81" s="625">
        <v>1.5</v>
      </c>
    </row>
    <row r="82" spans="1:17" s="8" customFormat="1" ht="15.75" customHeight="1">
      <c r="A82" s="188">
        <v>7</v>
      </c>
      <c r="B82" s="185" t="s">
        <v>168</v>
      </c>
      <c r="C82" s="213">
        <f>SUM(C83:C84)</f>
        <v>2414</v>
      </c>
      <c r="D82" s="213">
        <f>SUM(D83:D84)</f>
        <v>6</v>
      </c>
      <c r="E82" s="42">
        <f t="shared" si="3"/>
        <v>4.4693454846727425</v>
      </c>
      <c r="F82" s="213">
        <f>SUM(F83:F84)</f>
        <v>10.789</v>
      </c>
      <c r="G82" s="213">
        <f>SUM(G83:G84)</f>
        <v>10.789</v>
      </c>
      <c r="H82" s="360">
        <f>SUM(H83:H84)</f>
        <v>0</v>
      </c>
      <c r="K82" s="142"/>
      <c r="L82" s="142"/>
      <c r="M82" s="142"/>
      <c r="N82" s="142"/>
      <c r="O82" s="142"/>
      <c r="P82" s="142"/>
      <c r="Q82" s="142"/>
    </row>
    <row r="83" spans="1:8" ht="15.75" customHeight="1">
      <c r="A83" s="128"/>
      <c r="B83" s="542" t="s">
        <v>115</v>
      </c>
      <c r="C83" s="543">
        <v>494</v>
      </c>
      <c r="D83" s="543">
        <v>4</v>
      </c>
      <c r="E83" s="544">
        <f t="shared" si="3"/>
        <v>12.429149797570851</v>
      </c>
      <c r="F83" s="543">
        <v>6.14</v>
      </c>
      <c r="G83" s="543">
        <v>6.14</v>
      </c>
      <c r="H83" s="545"/>
    </row>
    <row r="84" spans="1:8" ht="15.75" customHeight="1">
      <c r="A84" s="317"/>
      <c r="B84" s="497" t="s">
        <v>116</v>
      </c>
      <c r="C84" s="498">
        <v>1920</v>
      </c>
      <c r="D84" s="498">
        <v>2</v>
      </c>
      <c r="E84" s="499">
        <f t="shared" si="3"/>
        <v>2.4213541666666667</v>
      </c>
      <c r="F84" s="500">
        <v>4.649</v>
      </c>
      <c r="G84" s="500">
        <v>4.649</v>
      </c>
      <c r="H84" s="501"/>
    </row>
    <row r="85" spans="1:8" ht="15.75" customHeight="1">
      <c r="A85" s="180">
        <v>8</v>
      </c>
      <c r="B85" s="181" t="s">
        <v>28</v>
      </c>
      <c r="C85" s="217">
        <f>SUM(C86:C86)</f>
        <v>386</v>
      </c>
      <c r="D85" s="217">
        <f>SUM(D86:D86)</f>
        <v>6.46</v>
      </c>
      <c r="E85" s="37">
        <f t="shared" si="3"/>
        <v>28.417098445595855</v>
      </c>
      <c r="F85" s="218">
        <f>SUM(F86:F86)</f>
        <v>10.969</v>
      </c>
      <c r="G85" s="218">
        <f>SUM(G86:G86)</f>
        <v>10.669</v>
      </c>
      <c r="H85" s="219">
        <f>SUM(H86:H86)</f>
        <v>0</v>
      </c>
    </row>
    <row r="86" spans="1:8" ht="15.75" customHeight="1">
      <c r="A86" s="317"/>
      <c r="B86" s="190" t="s">
        <v>118</v>
      </c>
      <c r="C86" s="214">
        <v>386</v>
      </c>
      <c r="D86" s="214">
        <v>6.46</v>
      </c>
      <c r="E86" s="47">
        <f t="shared" si="3"/>
        <v>28.417098445595855</v>
      </c>
      <c r="F86" s="215">
        <v>10.969</v>
      </c>
      <c r="G86" s="215">
        <v>10.669</v>
      </c>
      <c r="H86" s="216"/>
    </row>
    <row r="87" spans="1:8" ht="15.75" customHeight="1">
      <c r="A87" s="180">
        <v>9</v>
      </c>
      <c r="B87" s="181" t="s">
        <v>72</v>
      </c>
      <c r="C87" s="217">
        <f>SUM(C88:C92)</f>
        <v>7082</v>
      </c>
      <c r="D87" s="217">
        <f>SUM(D88:D92)</f>
        <v>1166</v>
      </c>
      <c r="E87" s="37">
        <f t="shared" si="3"/>
        <v>16.001694436599834</v>
      </c>
      <c r="F87" s="218">
        <f>SUM(F88:F92)</f>
        <v>113.32400000000001</v>
      </c>
      <c r="G87" s="218">
        <f>SUM(G88:G92)</f>
        <v>105.602</v>
      </c>
      <c r="H87" s="219">
        <f>SUM(H88:H92)</f>
        <v>1.292</v>
      </c>
    </row>
    <row r="88" spans="1:8" ht="15.75" customHeight="1">
      <c r="A88" s="180"/>
      <c r="B88" s="133" t="s">
        <v>147</v>
      </c>
      <c r="C88" s="419">
        <v>2310</v>
      </c>
      <c r="D88" s="419">
        <v>328</v>
      </c>
      <c r="E88" s="420">
        <f t="shared" si="3"/>
        <v>19.878787878787882</v>
      </c>
      <c r="F88" s="421">
        <v>45.92</v>
      </c>
      <c r="G88" s="421">
        <v>41.92</v>
      </c>
      <c r="H88" s="422"/>
    </row>
    <row r="89" spans="1:8" ht="15.75" customHeight="1">
      <c r="A89" s="130"/>
      <c r="B89" s="168" t="s">
        <v>116</v>
      </c>
      <c r="C89" s="490">
        <v>500</v>
      </c>
      <c r="D89" s="490">
        <v>90</v>
      </c>
      <c r="E89" s="491">
        <f t="shared" si="3"/>
        <v>13.78</v>
      </c>
      <c r="F89" s="492">
        <v>6.89</v>
      </c>
      <c r="G89" s="492">
        <v>6.56</v>
      </c>
      <c r="H89" s="493"/>
    </row>
    <row r="90" spans="1:8" ht="15.75" customHeight="1">
      <c r="A90" s="130"/>
      <c r="B90" s="184" t="s">
        <v>222</v>
      </c>
      <c r="C90" s="561">
        <v>450</v>
      </c>
      <c r="D90" s="561">
        <v>45</v>
      </c>
      <c r="E90" s="562">
        <f t="shared" si="3"/>
        <v>8.666666666666666</v>
      </c>
      <c r="F90" s="563">
        <v>3.9</v>
      </c>
      <c r="G90" s="563">
        <v>3.8</v>
      </c>
      <c r="H90" s="564"/>
    </row>
    <row r="91" spans="1:8" ht="15.75" customHeight="1">
      <c r="A91" s="130"/>
      <c r="B91" s="141" t="s">
        <v>118</v>
      </c>
      <c r="C91" s="207">
        <v>500</v>
      </c>
      <c r="D91" s="207">
        <v>100</v>
      </c>
      <c r="E91" s="17">
        <f t="shared" si="3"/>
        <v>46</v>
      </c>
      <c r="F91" s="208">
        <v>23</v>
      </c>
      <c r="G91" s="208">
        <v>21</v>
      </c>
      <c r="H91" s="209"/>
    </row>
    <row r="92" spans="1:8" ht="15.75" customHeight="1">
      <c r="A92" s="317"/>
      <c r="B92" s="176" t="s">
        <v>119</v>
      </c>
      <c r="C92" s="622">
        <v>3322</v>
      </c>
      <c r="D92" s="622">
        <v>603</v>
      </c>
      <c r="E92" s="623">
        <f t="shared" si="3"/>
        <v>10.118603251053582</v>
      </c>
      <c r="F92" s="624">
        <v>33.614</v>
      </c>
      <c r="G92" s="624">
        <v>32.321999999999996</v>
      </c>
      <c r="H92" s="625">
        <v>1.292</v>
      </c>
    </row>
    <row r="93" spans="1:8" ht="15.75" customHeight="1">
      <c r="A93" s="180">
        <v>10</v>
      </c>
      <c r="B93" s="181" t="s">
        <v>199</v>
      </c>
      <c r="C93" s="217">
        <f>SUM(C94)</f>
        <v>1100</v>
      </c>
      <c r="D93" s="217">
        <f>SUM(D94)</f>
        <v>500</v>
      </c>
      <c r="E93" s="37">
        <f t="shared" si="3"/>
        <v>27.27272727272727</v>
      </c>
      <c r="F93" s="217">
        <f>SUM(F94)</f>
        <v>30</v>
      </c>
      <c r="G93" s="217">
        <f>SUM(G94)</f>
        <v>30</v>
      </c>
      <c r="H93" s="312">
        <f>SUM(H94)</f>
        <v>0</v>
      </c>
    </row>
    <row r="94" spans="1:8" ht="15.75" customHeight="1">
      <c r="A94" s="317"/>
      <c r="B94" s="194" t="s">
        <v>115</v>
      </c>
      <c r="C94" s="546">
        <v>1100</v>
      </c>
      <c r="D94" s="546">
        <v>500</v>
      </c>
      <c r="E94" s="547">
        <f t="shared" si="3"/>
        <v>27.27272727272727</v>
      </c>
      <c r="F94" s="548">
        <v>30</v>
      </c>
      <c r="G94" s="548">
        <v>30</v>
      </c>
      <c r="H94" s="549"/>
    </row>
    <row r="95" spans="1:8" ht="15.75" customHeight="1">
      <c r="A95" s="180">
        <v>11</v>
      </c>
      <c r="B95" s="181" t="s">
        <v>186</v>
      </c>
      <c r="C95" s="217">
        <f>SUM(C96:C101)</f>
        <v>25862</v>
      </c>
      <c r="D95" s="217">
        <f>SUM(D96:D101)</f>
        <v>3604.6</v>
      </c>
      <c r="E95" s="37">
        <f t="shared" si="3"/>
        <v>18.237607300286133</v>
      </c>
      <c r="F95" s="217">
        <f>SUM(F96:F101)</f>
        <v>471.66099999999994</v>
      </c>
      <c r="G95" s="217">
        <f>SUM(G96:G101)</f>
        <v>459.781</v>
      </c>
      <c r="H95" s="312">
        <f>SUM(H96:H101)</f>
        <v>5.16</v>
      </c>
    </row>
    <row r="96" spans="1:8" ht="15.75" customHeight="1">
      <c r="A96" s="180"/>
      <c r="B96" s="133" t="s">
        <v>147</v>
      </c>
      <c r="C96" s="419">
        <v>3276</v>
      </c>
      <c r="D96" s="419">
        <v>445</v>
      </c>
      <c r="E96" s="420">
        <f t="shared" si="3"/>
        <v>22.15903540903541</v>
      </c>
      <c r="F96" s="419">
        <v>72.593</v>
      </c>
      <c r="G96" s="419">
        <v>72.593</v>
      </c>
      <c r="H96" s="423"/>
    </row>
    <row r="97" spans="1:8" ht="15.75" customHeight="1">
      <c r="A97" s="130"/>
      <c r="B97" s="163" t="s">
        <v>115</v>
      </c>
      <c r="C97" s="538">
        <v>577</v>
      </c>
      <c r="D97" s="538">
        <v>100</v>
      </c>
      <c r="E97" s="539">
        <f t="shared" si="3"/>
        <v>18.422876949740033</v>
      </c>
      <c r="F97" s="540">
        <v>10.63</v>
      </c>
      <c r="G97" s="540">
        <v>10.63</v>
      </c>
      <c r="H97" s="541"/>
    </row>
    <row r="98" spans="1:8" ht="15.75" customHeight="1">
      <c r="A98" s="130"/>
      <c r="B98" s="168" t="s">
        <v>116</v>
      </c>
      <c r="C98" s="490">
        <v>1620</v>
      </c>
      <c r="D98" s="490">
        <v>146</v>
      </c>
      <c r="E98" s="491">
        <f t="shared" si="3"/>
        <v>11.419753086419753</v>
      </c>
      <c r="F98" s="492">
        <v>18.5</v>
      </c>
      <c r="G98" s="492">
        <v>18.5</v>
      </c>
      <c r="H98" s="493"/>
    </row>
    <row r="99" spans="1:8" ht="15.75" customHeight="1">
      <c r="A99" s="130"/>
      <c r="B99" s="184" t="s">
        <v>117</v>
      </c>
      <c r="C99" s="561">
        <v>11171</v>
      </c>
      <c r="D99" s="561">
        <v>1540</v>
      </c>
      <c r="E99" s="562">
        <f t="shared" si="3"/>
        <v>16.865992301494945</v>
      </c>
      <c r="F99" s="563">
        <v>188.41</v>
      </c>
      <c r="G99" s="563">
        <v>188.41</v>
      </c>
      <c r="H99" s="564"/>
    </row>
    <row r="100" spans="1:8" ht="15.75" customHeight="1">
      <c r="A100" s="130"/>
      <c r="B100" s="141" t="s">
        <v>118</v>
      </c>
      <c r="C100" s="207">
        <v>2469</v>
      </c>
      <c r="D100" s="207">
        <v>483.6</v>
      </c>
      <c r="E100" s="17">
        <f t="shared" si="3"/>
        <v>15.25273390036452</v>
      </c>
      <c r="F100" s="208">
        <v>37.659</v>
      </c>
      <c r="G100" s="208">
        <v>30.939</v>
      </c>
      <c r="H100" s="209"/>
    </row>
    <row r="101" spans="1:8" ht="15.75" customHeight="1">
      <c r="A101" s="317"/>
      <c r="B101" s="176" t="s">
        <v>119</v>
      </c>
      <c r="C101" s="622">
        <v>6749</v>
      </c>
      <c r="D101" s="622">
        <v>890</v>
      </c>
      <c r="E101" s="623">
        <f t="shared" si="3"/>
        <v>21.317084012446287</v>
      </c>
      <c r="F101" s="624">
        <v>143.869</v>
      </c>
      <c r="G101" s="624">
        <v>138.709</v>
      </c>
      <c r="H101" s="625">
        <v>5.16</v>
      </c>
    </row>
    <row r="102" spans="1:17" s="8" customFormat="1" ht="15.75" customHeight="1">
      <c r="A102" s="188">
        <v>12</v>
      </c>
      <c r="B102" s="40" t="s">
        <v>40</v>
      </c>
      <c r="C102" s="213">
        <f>SUM(C103:C106)</f>
        <v>8067</v>
      </c>
      <c r="D102" s="213">
        <f>SUM(D103:D106)</f>
        <v>1737</v>
      </c>
      <c r="E102" s="42">
        <f t="shared" si="3"/>
        <v>27.466592289574812</v>
      </c>
      <c r="F102" s="220">
        <f>SUM(F103:F106)</f>
        <v>221.573</v>
      </c>
      <c r="G102" s="220">
        <f>SUM(G103:G106)</f>
        <v>203.42000000000002</v>
      </c>
      <c r="H102" s="221">
        <f>SUM(H103:H106)</f>
        <v>3.5</v>
      </c>
      <c r="K102" s="142"/>
      <c r="L102" s="142"/>
      <c r="M102" s="142"/>
      <c r="N102" s="142"/>
      <c r="O102" s="142"/>
      <c r="P102" s="142"/>
      <c r="Q102" s="142"/>
    </row>
    <row r="103" spans="1:8" ht="15.75" customHeight="1">
      <c r="A103" s="191"/>
      <c r="B103" s="502" t="s">
        <v>147</v>
      </c>
      <c r="C103" s="503">
        <v>270</v>
      </c>
      <c r="D103" s="503">
        <v>25</v>
      </c>
      <c r="E103" s="428">
        <f t="shared" si="3"/>
        <v>24.444444444444443</v>
      </c>
      <c r="F103" s="504">
        <v>6.6</v>
      </c>
      <c r="G103" s="504">
        <v>6.6</v>
      </c>
      <c r="H103" s="505"/>
    </row>
    <row r="104" spans="1:8" ht="15.75" customHeight="1">
      <c r="A104" s="191"/>
      <c r="B104" s="163" t="s">
        <v>115</v>
      </c>
      <c r="C104" s="550">
        <v>135</v>
      </c>
      <c r="D104" s="550">
        <v>23</v>
      </c>
      <c r="E104" s="551">
        <f t="shared" si="3"/>
        <v>26.296296296296294</v>
      </c>
      <c r="F104" s="552">
        <v>3.55</v>
      </c>
      <c r="G104" s="552">
        <v>3.55</v>
      </c>
      <c r="H104" s="553"/>
    </row>
    <row r="105" spans="1:8" ht="15.75" customHeight="1">
      <c r="A105" s="191"/>
      <c r="B105" s="167" t="s">
        <v>116</v>
      </c>
      <c r="C105" s="506">
        <v>5954</v>
      </c>
      <c r="D105" s="506">
        <v>1475</v>
      </c>
      <c r="E105" s="517">
        <f t="shared" si="3"/>
        <v>28.240342626805507</v>
      </c>
      <c r="F105" s="507">
        <v>168.143</v>
      </c>
      <c r="G105" s="507">
        <v>153.49</v>
      </c>
      <c r="H105" s="508"/>
    </row>
    <row r="106" spans="1:8" ht="15.75" customHeight="1">
      <c r="A106" s="317"/>
      <c r="B106" s="176" t="s">
        <v>119</v>
      </c>
      <c r="C106" s="622">
        <v>1708</v>
      </c>
      <c r="D106" s="622">
        <v>214</v>
      </c>
      <c r="E106" s="623">
        <f t="shared" si="3"/>
        <v>25.339578454332553</v>
      </c>
      <c r="F106" s="624">
        <v>43.28</v>
      </c>
      <c r="G106" s="624">
        <v>39.78</v>
      </c>
      <c r="H106" s="625">
        <v>3.5</v>
      </c>
    </row>
    <row r="107" spans="1:8" ht="15.75" customHeight="1">
      <c r="A107" s="180">
        <v>13</v>
      </c>
      <c r="B107" s="181" t="s">
        <v>41</v>
      </c>
      <c r="C107" s="217">
        <f>SUM(C108:C111)</f>
        <v>21945</v>
      </c>
      <c r="D107" s="217">
        <f>SUM(D108:D111)</f>
        <v>3261</v>
      </c>
      <c r="E107" s="37">
        <f t="shared" si="3"/>
        <v>18.650079744816583</v>
      </c>
      <c r="F107" s="217">
        <f>SUM(F108:F111)</f>
        <v>409.27599999999995</v>
      </c>
      <c r="G107" s="217">
        <f>SUM(G108:G111)</f>
        <v>398.307</v>
      </c>
      <c r="H107" s="312">
        <f>SUM(H108:H111)</f>
        <v>1.6099999999999999</v>
      </c>
    </row>
    <row r="108" spans="1:8" ht="15.75" customHeight="1">
      <c r="A108" s="130"/>
      <c r="B108" s="163" t="s">
        <v>115</v>
      </c>
      <c r="C108" s="538">
        <v>3120</v>
      </c>
      <c r="D108" s="538">
        <v>300</v>
      </c>
      <c r="E108" s="539">
        <f t="shared" si="3"/>
        <v>12.164102564102564</v>
      </c>
      <c r="F108" s="540">
        <v>37.952</v>
      </c>
      <c r="G108" s="540">
        <v>37.952</v>
      </c>
      <c r="H108" s="541"/>
    </row>
    <row r="109" spans="1:8" ht="15.75" customHeight="1">
      <c r="A109" s="191"/>
      <c r="B109" s="494" t="s">
        <v>116</v>
      </c>
      <c r="C109" s="506">
        <v>11943</v>
      </c>
      <c r="D109" s="506">
        <v>1800</v>
      </c>
      <c r="E109" s="491">
        <f t="shared" si="3"/>
        <v>14.770660638030645</v>
      </c>
      <c r="F109" s="507">
        <v>176.406</v>
      </c>
      <c r="G109" s="507">
        <v>170.047</v>
      </c>
      <c r="H109" s="508"/>
    </row>
    <row r="110" spans="1:8" ht="15.75" customHeight="1">
      <c r="A110" s="191"/>
      <c r="B110" s="187" t="s">
        <v>118</v>
      </c>
      <c r="C110" s="210">
        <v>3000</v>
      </c>
      <c r="D110" s="210">
        <v>400</v>
      </c>
      <c r="E110" s="28">
        <f t="shared" si="3"/>
        <v>24.66933333333333</v>
      </c>
      <c r="F110" s="211">
        <v>74.008</v>
      </c>
      <c r="G110" s="211">
        <v>71.008</v>
      </c>
      <c r="H110" s="212"/>
    </row>
    <row r="111" spans="1:8" ht="15.75" customHeight="1">
      <c r="A111" s="317"/>
      <c r="B111" s="176" t="s">
        <v>119</v>
      </c>
      <c r="C111" s="622">
        <v>3882</v>
      </c>
      <c r="D111" s="622">
        <v>761</v>
      </c>
      <c r="E111" s="623">
        <f t="shared" si="3"/>
        <v>31.146316331787737</v>
      </c>
      <c r="F111" s="624">
        <v>120.91</v>
      </c>
      <c r="G111" s="624">
        <v>119.3</v>
      </c>
      <c r="H111" s="625">
        <v>1.6099999999999999</v>
      </c>
    </row>
    <row r="112" spans="1:8" ht="15.75" customHeight="1">
      <c r="A112" s="180">
        <v>14</v>
      </c>
      <c r="B112" s="181" t="s">
        <v>29</v>
      </c>
      <c r="C112" s="217">
        <f>SUM(C113:C116)</f>
        <v>2622</v>
      </c>
      <c r="D112" s="217">
        <f>SUM(D113:D116)</f>
        <v>479</v>
      </c>
      <c r="E112" s="30">
        <f t="shared" si="3"/>
        <v>14.359267734553775</v>
      </c>
      <c r="F112" s="217">
        <f>SUM(F113:F116)</f>
        <v>37.65</v>
      </c>
      <c r="G112" s="217">
        <f>SUM(G113:G116)</f>
        <v>36.480000000000004</v>
      </c>
      <c r="H112" s="312">
        <f>SUM(H113:H116)</f>
        <v>0.1</v>
      </c>
    </row>
    <row r="113" spans="1:8" ht="15.75" customHeight="1">
      <c r="A113" s="130"/>
      <c r="B113" s="163" t="s">
        <v>115</v>
      </c>
      <c r="C113" s="538">
        <v>987</v>
      </c>
      <c r="D113" s="538">
        <v>205</v>
      </c>
      <c r="E113" s="539">
        <f t="shared" si="3"/>
        <v>3.242147922998987</v>
      </c>
      <c r="F113" s="540">
        <v>3.2</v>
      </c>
      <c r="G113" s="540">
        <v>3.2</v>
      </c>
      <c r="H113" s="541"/>
    </row>
    <row r="114" spans="1:8" ht="15.75" customHeight="1">
      <c r="A114" s="130"/>
      <c r="B114" s="184" t="s">
        <v>117</v>
      </c>
      <c r="C114" s="561">
        <v>324</v>
      </c>
      <c r="D114" s="561">
        <v>54</v>
      </c>
      <c r="E114" s="562">
        <f t="shared" si="3"/>
        <v>22.962962962962962</v>
      </c>
      <c r="F114" s="563">
        <v>7.44</v>
      </c>
      <c r="G114" s="563">
        <v>7.37</v>
      </c>
      <c r="H114" s="564"/>
    </row>
    <row r="115" spans="1:8" ht="15.75" customHeight="1">
      <c r="A115" s="130"/>
      <c r="B115" s="141" t="s">
        <v>118</v>
      </c>
      <c r="C115" s="207">
        <v>755</v>
      </c>
      <c r="D115" s="207">
        <v>130</v>
      </c>
      <c r="E115" s="17">
        <f t="shared" si="3"/>
        <v>17.76158940397351</v>
      </c>
      <c r="F115" s="370">
        <v>13.41</v>
      </c>
      <c r="G115" s="370">
        <v>12.41</v>
      </c>
      <c r="H115" s="371"/>
    </row>
    <row r="116" spans="1:8" ht="15.75" customHeight="1">
      <c r="A116" s="317"/>
      <c r="B116" s="176" t="s">
        <v>119</v>
      </c>
      <c r="C116" s="622">
        <v>556</v>
      </c>
      <c r="D116" s="622">
        <v>90</v>
      </c>
      <c r="E116" s="623">
        <f t="shared" si="3"/>
        <v>24.46043165467626</v>
      </c>
      <c r="F116" s="624">
        <v>13.6</v>
      </c>
      <c r="G116" s="624">
        <v>13.5</v>
      </c>
      <c r="H116" s="625">
        <v>0.1</v>
      </c>
    </row>
    <row r="117" spans="1:17" s="8" customFormat="1" ht="15.75" customHeight="1">
      <c r="A117" s="180">
        <v>15</v>
      </c>
      <c r="B117" s="181" t="s">
        <v>73</v>
      </c>
      <c r="C117" s="217">
        <f>SUM(C118:C123)</f>
        <v>30769</v>
      </c>
      <c r="D117" s="217">
        <f>SUM(D118:D123)</f>
        <v>5912</v>
      </c>
      <c r="E117" s="37">
        <f t="shared" si="3"/>
        <v>17.9858298937242</v>
      </c>
      <c r="F117" s="218">
        <f>SUM(F118:F123)</f>
        <v>553.406</v>
      </c>
      <c r="G117" s="218">
        <f>SUM(G118:G123)</f>
        <v>538.34</v>
      </c>
      <c r="H117" s="219">
        <f>SUM(H118:H123)</f>
        <v>6.5</v>
      </c>
      <c r="K117" s="142"/>
      <c r="L117" s="142"/>
      <c r="M117" s="142"/>
      <c r="N117" s="142"/>
      <c r="O117" s="142"/>
      <c r="P117" s="142"/>
      <c r="Q117" s="142"/>
    </row>
    <row r="118" spans="1:8" ht="15.75" customHeight="1">
      <c r="A118" s="130"/>
      <c r="B118" s="133" t="s">
        <v>147</v>
      </c>
      <c r="C118" s="404">
        <v>2832</v>
      </c>
      <c r="D118" s="404">
        <v>520</v>
      </c>
      <c r="E118" s="405">
        <f t="shared" si="3"/>
        <v>12.685734463276837</v>
      </c>
      <c r="F118" s="406">
        <v>35.926</v>
      </c>
      <c r="G118" s="406">
        <v>29.23</v>
      </c>
      <c r="H118" s="407"/>
    </row>
    <row r="119" spans="1:8" ht="15.75" customHeight="1">
      <c r="A119" s="130"/>
      <c r="B119" s="163" t="s">
        <v>115</v>
      </c>
      <c r="C119" s="538">
        <v>8376</v>
      </c>
      <c r="D119" s="538">
        <v>1250</v>
      </c>
      <c r="E119" s="539">
        <f t="shared" si="3"/>
        <v>9.078796561604584</v>
      </c>
      <c r="F119" s="540">
        <v>76.044</v>
      </c>
      <c r="G119" s="540">
        <v>76.044</v>
      </c>
      <c r="H119" s="541"/>
    </row>
    <row r="120" spans="1:8" ht="15.75" customHeight="1">
      <c r="A120" s="130"/>
      <c r="B120" s="168" t="s">
        <v>116</v>
      </c>
      <c r="C120" s="490">
        <v>4220</v>
      </c>
      <c r="D120" s="490">
        <v>680</v>
      </c>
      <c r="E120" s="491">
        <f t="shared" si="3"/>
        <v>16.018957345971565</v>
      </c>
      <c r="F120" s="492">
        <v>67.6</v>
      </c>
      <c r="G120" s="492">
        <v>66.67</v>
      </c>
      <c r="H120" s="493"/>
    </row>
    <row r="121" spans="1:10" ht="15.75" customHeight="1">
      <c r="A121" s="130"/>
      <c r="B121" s="184" t="s">
        <v>117</v>
      </c>
      <c r="C121" s="561">
        <v>384</v>
      </c>
      <c r="D121" s="561">
        <v>110</v>
      </c>
      <c r="E121" s="562">
        <f t="shared" si="3"/>
        <v>16.927083333333332</v>
      </c>
      <c r="F121" s="563">
        <v>6.5</v>
      </c>
      <c r="G121" s="563">
        <v>3.6</v>
      </c>
      <c r="H121" s="564">
        <v>2.9</v>
      </c>
      <c r="J121" s="3"/>
    </row>
    <row r="122" spans="1:8" ht="15.75" customHeight="1">
      <c r="A122" s="191"/>
      <c r="B122" s="141" t="s">
        <v>118</v>
      </c>
      <c r="C122" s="210">
        <v>455</v>
      </c>
      <c r="D122" s="210">
        <v>85</v>
      </c>
      <c r="E122" s="17">
        <f t="shared" si="3"/>
        <v>19.64835164835165</v>
      </c>
      <c r="F122" s="211">
        <v>8.94</v>
      </c>
      <c r="G122" s="211">
        <v>8</v>
      </c>
      <c r="H122" s="212"/>
    </row>
    <row r="123" spans="1:8" ht="15.75" customHeight="1">
      <c r="A123" s="317"/>
      <c r="B123" s="176" t="s">
        <v>119</v>
      </c>
      <c r="C123" s="622">
        <v>14502</v>
      </c>
      <c r="D123" s="622">
        <v>3267</v>
      </c>
      <c r="E123" s="623">
        <f t="shared" si="3"/>
        <v>24.713556750792993</v>
      </c>
      <c r="F123" s="624">
        <v>358.39599999999996</v>
      </c>
      <c r="G123" s="624">
        <v>354.796</v>
      </c>
      <c r="H123" s="625">
        <v>3.6</v>
      </c>
    </row>
    <row r="124" spans="1:8" ht="15.75" customHeight="1">
      <c r="A124" s="180">
        <v>16</v>
      </c>
      <c r="B124" s="181" t="s">
        <v>42</v>
      </c>
      <c r="C124" s="217">
        <f>SUM(C125:C127)</f>
        <v>105</v>
      </c>
      <c r="D124" s="217">
        <f>SUM(D125:D127)</f>
        <v>19.5</v>
      </c>
      <c r="E124" s="37">
        <f t="shared" si="3"/>
        <v>5.371428571428572</v>
      </c>
      <c r="F124" s="217">
        <f>SUM(F125:F127)</f>
        <v>0.5640000000000001</v>
      </c>
      <c r="G124" s="217">
        <f>SUM(G125:G127)</f>
        <v>0.5640000000000001</v>
      </c>
      <c r="H124" s="312">
        <f>SUM(H125:H127)</f>
        <v>0</v>
      </c>
    </row>
    <row r="125" spans="1:8" ht="15.75" customHeight="1">
      <c r="A125" s="130"/>
      <c r="B125" s="184" t="s">
        <v>117</v>
      </c>
      <c r="C125" s="561">
        <v>9</v>
      </c>
      <c r="D125" s="561">
        <v>5</v>
      </c>
      <c r="E125" s="562">
        <f t="shared" si="3"/>
        <v>11.11111111111111</v>
      </c>
      <c r="F125" s="563">
        <v>0.1</v>
      </c>
      <c r="G125" s="563">
        <v>0.1</v>
      </c>
      <c r="H125" s="564"/>
    </row>
    <row r="126" spans="1:8" ht="15.75" customHeight="1">
      <c r="A126" s="191"/>
      <c r="B126" s="187" t="s">
        <v>118</v>
      </c>
      <c r="C126" s="210">
        <v>55</v>
      </c>
      <c r="D126" s="210">
        <v>2.5</v>
      </c>
      <c r="E126" s="28">
        <f t="shared" si="3"/>
        <v>2</v>
      </c>
      <c r="F126" s="211">
        <v>0.11</v>
      </c>
      <c r="G126" s="211">
        <v>0.11</v>
      </c>
      <c r="H126" s="212"/>
    </row>
    <row r="127" spans="1:8" ht="15.75" customHeight="1">
      <c r="A127" s="317"/>
      <c r="B127" s="176" t="s">
        <v>119</v>
      </c>
      <c r="C127" s="622">
        <v>41</v>
      </c>
      <c r="D127" s="622">
        <v>12</v>
      </c>
      <c r="E127" s="623">
        <f t="shared" si="3"/>
        <v>8.634146341463413</v>
      </c>
      <c r="F127" s="624">
        <v>0.354</v>
      </c>
      <c r="G127" s="624">
        <v>0.354</v>
      </c>
      <c r="H127" s="625"/>
    </row>
    <row r="128" spans="1:8" ht="15.75" customHeight="1">
      <c r="A128" s="180">
        <v>17</v>
      </c>
      <c r="B128" s="181" t="s">
        <v>30</v>
      </c>
      <c r="C128" s="217">
        <f>SUM(C129:C130)</f>
        <v>481</v>
      </c>
      <c r="D128" s="217">
        <f>SUM(D129:D130)</f>
        <v>124</v>
      </c>
      <c r="E128" s="37">
        <f t="shared" si="3"/>
        <v>22.644490644490645</v>
      </c>
      <c r="F128" s="217">
        <f>SUM(F129:F130)</f>
        <v>10.892</v>
      </c>
      <c r="G128" s="217">
        <f>SUM(G129:G130)</f>
        <v>9.636</v>
      </c>
      <c r="H128" s="312">
        <f>SUM(H129:H130)</f>
        <v>0</v>
      </c>
    </row>
    <row r="129" spans="1:8" ht="15" customHeight="1">
      <c r="A129" s="130"/>
      <c r="B129" s="133" t="s">
        <v>147</v>
      </c>
      <c r="C129" s="404">
        <v>166</v>
      </c>
      <c r="D129" s="404">
        <v>50</v>
      </c>
      <c r="E129" s="405">
        <f t="shared" si="3"/>
        <v>13.80722891566265</v>
      </c>
      <c r="F129" s="406">
        <v>2.292</v>
      </c>
      <c r="G129" s="406">
        <v>1.836</v>
      </c>
      <c r="H129" s="407"/>
    </row>
    <row r="130" spans="1:8" ht="15.75" customHeight="1">
      <c r="A130" s="317"/>
      <c r="B130" s="313" t="s">
        <v>117</v>
      </c>
      <c r="C130" s="570">
        <v>315</v>
      </c>
      <c r="D130" s="570">
        <v>74</v>
      </c>
      <c r="E130" s="571">
        <f t="shared" si="3"/>
        <v>27.3015873015873</v>
      </c>
      <c r="F130" s="572">
        <v>8.6</v>
      </c>
      <c r="G130" s="572">
        <v>7.8</v>
      </c>
      <c r="H130" s="573"/>
    </row>
    <row r="131" spans="1:17" ht="15.75" customHeight="1">
      <c r="A131" s="180">
        <v>18</v>
      </c>
      <c r="B131" s="181" t="s">
        <v>31</v>
      </c>
      <c r="C131" s="217">
        <f>SUM(C132:C133)</f>
        <v>1203.5</v>
      </c>
      <c r="D131" s="217">
        <f>SUM(D132:D133)</f>
        <v>1.955</v>
      </c>
      <c r="E131" s="37">
        <f t="shared" si="3"/>
        <v>36.04902368093062</v>
      </c>
      <c r="F131" s="217">
        <f>SUM(F132:F133)</f>
        <v>43.385</v>
      </c>
      <c r="G131" s="217">
        <f>SUM(G132:G133)</f>
        <v>38.309999999999995</v>
      </c>
      <c r="H131" s="312">
        <f>SUM(H132:H133)</f>
        <v>5</v>
      </c>
      <c r="K131" s="5"/>
      <c r="L131" s="5"/>
      <c r="M131" s="5"/>
      <c r="N131" s="5"/>
      <c r="O131" s="5"/>
      <c r="P131" s="5"/>
      <c r="Q131" s="5"/>
    </row>
    <row r="132" spans="1:17" ht="15.75" customHeight="1">
      <c r="A132" s="130"/>
      <c r="B132" s="141" t="s">
        <v>118</v>
      </c>
      <c r="C132" s="207">
        <v>213.5</v>
      </c>
      <c r="D132" s="207">
        <v>0.255</v>
      </c>
      <c r="E132" s="17">
        <f t="shared" si="3"/>
        <v>17.962529274004684</v>
      </c>
      <c r="F132" s="208">
        <v>3.835</v>
      </c>
      <c r="G132" s="208">
        <v>3.76</v>
      </c>
      <c r="H132" s="209"/>
      <c r="K132" s="5"/>
      <c r="L132" s="5"/>
      <c r="M132" s="5"/>
      <c r="N132" s="5"/>
      <c r="O132" s="5"/>
      <c r="P132" s="5"/>
      <c r="Q132" s="5"/>
    </row>
    <row r="133" spans="1:17" ht="15.75" customHeight="1">
      <c r="A133" s="317"/>
      <c r="B133" s="176" t="s">
        <v>119</v>
      </c>
      <c r="C133" s="622">
        <v>990</v>
      </c>
      <c r="D133" s="622">
        <v>1.7</v>
      </c>
      <c r="E133" s="623">
        <f t="shared" si="3"/>
        <v>39.94949494949495</v>
      </c>
      <c r="F133" s="624">
        <v>39.55</v>
      </c>
      <c r="G133" s="624">
        <v>34.55</v>
      </c>
      <c r="H133" s="625">
        <v>5</v>
      </c>
      <c r="K133" s="5"/>
      <c r="L133" s="5"/>
      <c r="M133" s="5"/>
      <c r="N133" s="5"/>
      <c r="O133" s="5"/>
      <c r="P133" s="5"/>
      <c r="Q133" s="5"/>
    </row>
    <row r="134" spans="1:17" ht="15.75" customHeight="1">
      <c r="A134" s="655">
        <v>19</v>
      </c>
      <c r="B134" s="40" t="s">
        <v>99</v>
      </c>
      <c r="C134" s="633">
        <f>C135</f>
        <v>2</v>
      </c>
      <c r="D134" s="633">
        <f>D135</f>
        <v>0</v>
      </c>
      <c r="E134" s="42">
        <f t="shared" si="3"/>
        <v>23.5</v>
      </c>
      <c r="F134" s="634">
        <f>F135</f>
        <v>0.047</v>
      </c>
      <c r="G134" s="634">
        <f>G135</f>
        <v>0.047</v>
      </c>
      <c r="H134" s="635">
        <f>H135</f>
        <v>0</v>
      </c>
      <c r="K134" s="5"/>
      <c r="L134" s="5"/>
      <c r="M134" s="5"/>
      <c r="N134" s="5"/>
      <c r="O134" s="5"/>
      <c r="P134" s="5"/>
      <c r="Q134" s="5"/>
    </row>
    <row r="135" spans="1:17" ht="15.75" customHeight="1">
      <c r="A135" s="656"/>
      <c r="B135" s="176" t="s">
        <v>119</v>
      </c>
      <c r="C135" s="622">
        <v>2</v>
      </c>
      <c r="D135" s="622">
        <v>0</v>
      </c>
      <c r="E135" s="623">
        <f t="shared" si="3"/>
        <v>23.5</v>
      </c>
      <c r="F135" s="624">
        <v>0.047</v>
      </c>
      <c r="G135" s="624">
        <v>0.047</v>
      </c>
      <c r="H135" s="625"/>
      <c r="K135" s="5"/>
      <c r="L135" s="5"/>
      <c r="M135" s="5"/>
      <c r="N135" s="5"/>
      <c r="O135" s="5"/>
      <c r="P135" s="5"/>
      <c r="Q135" s="5"/>
    </row>
    <row r="136" spans="1:17" ht="15.75" customHeight="1">
      <c r="A136" s="188">
        <v>20</v>
      </c>
      <c r="B136" s="40" t="s">
        <v>221</v>
      </c>
      <c r="C136" s="213">
        <f>SUM(C137)</f>
        <v>12.5</v>
      </c>
      <c r="D136" s="213">
        <f>SUM(D137)</f>
        <v>0.1</v>
      </c>
      <c r="E136" s="42">
        <f t="shared" si="3"/>
        <v>2.96</v>
      </c>
      <c r="F136" s="220">
        <f>SUM(F137)</f>
        <v>0.037</v>
      </c>
      <c r="G136" s="220">
        <f>SUM(G137)</f>
        <v>0.037</v>
      </c>
      <c r="H136" s="221">
        <f>SUM(H137)</f>
        <v>0</v>
      </c>
      <c r="K136" s="5"/>
      <c r="L136" s="5"/>
      <c r="M136" s="5"/>
      <c r="N136" s="5"/>
      <c r="O136" s="5"/>
      <c r="P136" s="5"/>
      <c r="Q136" s="5"/>
    </row>
    <row r="137" spans="1:17" ht="15.75" customHeight="1">
      <c r="A137" s="317"/>
      <c r="B137" s="412" t="s">
        <v>147</v>
      </c>
      <c r="C137" s="408">
        <v>12.5</v>
      </c>
      <c r="D137" s="408">
        <v>0.1</v>
      </c>
      <c r="E137" s="409">
        <f t="shared" si="3"/>
        <v>2.96</v>
      </c>
      <c r="F137" s="410">
        <v>0.037</v>
      </c>
      <c r="G137" s="410">
        <v>0.037</v>
      </c>
      <c r="H137" s="411"/>
      <c r="K137" s="5"/>
      <c r="L137" s="5"/>
      <c r="M137" s="5"/>
      <c r="N137" s="5"/>
      <c r="O137" s="5"/>
      <c r="P137" s="5"/>
      <c r="Q137" s="5"/>
    </row>
    <row r="138" spans="1:17" ht="15.75" customHeight="1">
      <c r="A138" s="180">
        <v>21</v>
      </c>
      <c r="B138" s="181" t="s">
        <v>32</v>
      </c>
      <c r="C138" s="217">
        <f>SUM(C139:C140)</f>
        <v>421.5</v>
      </c>
      <c r="D138" s="217">
        <f>SUM(D139:D140)</f>
        <v>1.123</v>
      </c>
      <c r="E138" s="37">
        <f t="shared" si="3"/>
        <v>40.41755634638197</v>
      </c>
      <c r="F138" s="217">
        <f>SUM(F139:F140)</f>
        <v>17.036</v>
      </c>
      <c r="G138" s="217">
        <f>SUM(G139:G140)</f>
        <v>12.989</v>
      </c>
      <c r="H138" s="312">
        <f>SUM(H139:H140)</f>
        <v>4</v>
      </c>
      <c r="K138" s="5"/>
      <c r="L138" s="5"/>
      <c r="M138" s="5"/>
      <c r="N138" s="5"/>
      <c r="O138" s="5"/>
      <c r="P138" s="5"/>
      <c r="Q138" s="5"/>
    </row>
    <row r="139" spans="1:17" ht="15.75" customHeight="1">
      <c r="A139" s="130"/>
      <c r="B139" s="141" t="s">
        <v>118</v>
      </c>
      <c r="C139" s="207">
        <v>57.5</v>
      </c>
      <c r="D139" s="207">
        <v>0.123</v>
      </c>
      <c r="E139" s="17">
        <f t="shared" si="3"/>
        <v>24.97391304347826</v>
      </c>
      <c r="F139" s="208">
        <v>1.436</v>
      </c>
      <c r="G139" s="208">
        <v>1.229</v>
      </c>
      <c r="H139" s="209">
        <v>0.16</v>
      </c>
      <c r="K139" s="5"/>
      <c r="L139" s="5"/>
      <c r="M139" s="5"/>
      <c r="N139" s="5"/>
      <c r="O139" s="5"/>
      <c r="P139" s="5"/>
      <c r="Q139" s="5"/>
    </row>
    <row r="140" spans="1:17" ht="15.75" customHeight="1">
      <c r="A140" s="317"/>
      <c r="B140" s="176" t="s">
        <v>119</v>
      </c>
      <c r="C140" s="622">
        <v>364</v>
      </c>
      <c r="D140" s="622">
        <v>1</v>
      </c>
      <c r="E140" s="623">
        <f t="shared" si="3"/>
        <v>42.857142857142854</v>
      </c>
      <c r="F140" s="624">
        <v>15.6</v>
      </c>
      <c r="G140" s="624">
        <v>11.76</v>
      </c>
      <c r="H140" s="625">
        <v>3.84</v>
      </c>
      <c r="K140" s="5"/>
      <c r="L140" s="5"/>
      <c r="M140" s="5"/>
      <c r="N140" s="5"/>
      <c r="O140" s="5"/>
      <c r="P140" s="5"/>
      <c r="Q140" s="5"/>
    </row>
    <row r="141" spans="1:17" ht="15.75" customHeight="1">
      <c r="A141" s="180">
        <v>22</v>
      </c>
      <c r="B141" s="181" t="s">
        <v>65</v>
      </c>
      <c r="C141" s="217">
        <f>SUM(C142:C143)</f>
        <v>269</v>
      </c>
      <c r="D141" s="217">
        <f>SUM(D142:D143)</f>
        <v>5</v>
      </c>
      <c r="E141" s="37">
        <f t="shared" si="3"/>
        <v>4.933085501858736</v>
      </c>
      <c r="F141" s="217">
        <f>SUM(F142:F143)</f>
        <v>1.327</v>
      </c>
      <c r="G141" s="217">
        <f>SUM(G142:G143)</f>
        <v>1.327</v>
      </c>
      <c r="H141" s="312">
        <f>SUM(H142:H143)</f>
        <v>0</v>
      </c>
      <c r="K141" s="5"/>
      <c r="L141" s="5"/>
      <c r="M141" s="5"/>
      <c r="N141" s="5"/>
      <c r="O141" s="5"/>
      <c r="P141" s="5"/>
      <c r="Q141" s="5"/>
    </row>
    <row r="142" spans="1:17" ht="15.75" customHeight="1">
      <c r="A142" s="130"/>
      <c r="B142" s="184" t="s">
        <v>117</v>
      </c>
      <c r="C142" s="561">
        <v>204</v>
      </c>
      <c r="D142" s="561">
        <v>4</v>
      </c>
      <c r="E142" s="562">
        <f t="shared" si="3"/>
        <v>5.980392156862745</v>
      </c>
      <c r="F142" s="563">
        <v>1.22</v>
      </c>
      <c r="G142" s="563">
        <v>1.22</v>
      </c>
      <c r="H142" s="564"/>
      <c r="K142" s="5"/>
      <c r="L142" s="5"/>
      <c r="M142" s="5"/>
      <c r="N142" s="5"/>
      <c r="O142" s="5"/>
      <c r="P142" s="5"/>
      <c r="Q142" s="5"/>
    </row>
    <row r="143" spans="1:17" ht="15.75" customHeight="1">
      <c r="A143" s="317"/>
      <c r="B143" s="190" t="s">
        <v>118</v>
      </c>
      <c r="C143" s="214">
        <v>65</v>
      </c>
      <c r="D143" s="214">
        <v>1</v>
      </c>
      <c r="E143" s="47">
        <f t="shared" si="3"/>
        <v>1.646153846153846</v>
      </c>
      <c r="F143" s="215">
        <v>0.107</v>
      </c>
      <c r="G143" s="215">
        <v>0.107</v>
      </c>
      <c r="H143" s="216"/>
      <c r="K143" s="5"/>
      <c r="L143" s="5"/>
      <c r="M143" s="5"/>
      <c r="N143" s="5"/>
      <c r="O143" s="5"/>
      <c r="P143" s="5"/>
      <c r="Q143" s="5"/>
    </row>
    <row r="144" spans="1:17" ht="15.75" customHeight="1">
      <c r="A144" s="180">
        <v>23</v>
      </c>
      <c r="B144" s="181" t="s">
        <v>43</v>
      </c>
      <c r="C144" s="217">
        <f>SUM(C145:C148)</f>
        <v>5468</v>
      </c>
      <c r="D144" s="217">
        <f>SUM(D145:D148)</f>
        <v>137</v>
      </c>
      <c r="E144" s="37">
        <f t="shared" si="3"/>
        <v>10.690929041697148</v>
      </c>
      <c r="F144" s="217">
        <f>SUM(F145:F148)</f>
        <v>58.458</v>
      </c>
      <c r="G144" s="217">
        <f>SUM(G145:G148)</f>
        <v>56.33500000000001</v>
      </c>
      <c r="H144" s="312">
        <f>SUM(H145:H148)</f>
        <v>1.96</v>
      </c>
      <c r="K144" s="5"/>
      <c r="L144" s="5"/>
      <c r="M144" s="5"/>
      <c r="N144" s="5"/>
      <c r="O144" s="5"/>
      <c r="P144" s="5"/>
      <c r="Q144" s="5"/>
    </row>
    <row r="145" spans="1:17" ht="15.75" customHeight="1">
      <c r="A145" s="130"/>
      <c r="B145" s="163" t="s">
        <v>115</v>
      </c>
      <c r="C145" s="538">
        <v>2996</v>
      </c>
      <c r="D145" s="538">
        <v>109</v>
      </c>
      <c r="E145" s="539">
        <f t="shared" si="3"/>
        <v>4.629839786381843</v>
      </c>
      <c r="F145" s="540">
        <v>13.871</v>
      </c>
      <c r="G145" s="540">
        <v>13.871</v>
      </c>
      <c r="H145" s="541"/>
      <c r="K145" s="5"/>
      <c r="L145" s="5"/>
      <c r="M145" s="5"/>
      <c r="N145" s="5"/>
      <c r="O145" s="5"/>
      <c r="P145" s="5"/>
      <c r="Q145" s="5"/>
    </row>
    <row r="146" spans="1:17" ht="15.75" customHeight="1">
      <c r="A146" s="130"/>
      <c r="B146" s="168" t="s">
        <v>116</v>
      </c>
      <c r="C146" s="490">
        <v>800</v>
      </c>
      <c r="D146" s="490">
        <v>14</v>
      </c>
      <c r="E146" s="491">
        <f t="shared" si="3"/>
        <v>18.758750000000003</v>
      </c>
      <c r="F146" s="492">
        <v>15.007</v>
      </c>
      <c r="G146" s="492">
        <v>14.844</v>
      </c>
      <c r="H146" s="493"/>
      <c r="K146" s="5"/>
      <c r="L146" s="5"/>
      <c r="M146" s="5"/>
      <c r="N146" s="5"/>
      <c r="O146" s="5"/>
      <c r="P146" s="5"/>
      <c r="Q146" s="5"/>
    </row>
    <row r="147" spans="1:17" ht="15.75" customHeight="1">
      <c r="A147" s="130"/>
      <c r="B147" s="184" t="s">
        <v>117</v>
      </c>
      <c r="C147" s="561">
        <v>556</v>
      </c>
      <c r="D147" s="561">
        <v>4</v>
      </c>
      <c r="E147" s="562">
        <f t="shared" si="3"/>
        <v>14.388489208633095</v>
      </c>
      <c r="F147" s="563">
        <v>8</v>
      </c>
      <c r="G147" s="563">
        <v>8</v>
      </c>
      <c r="H147" s="564"/>
      <c r="K147" s="5"/>
      <c r="L147" s="5"/>
      <c r="M147" s="5"/>
      <c r="N147" s="5"/>
      <c r="O147" s="5"/>
      <c r="P147" s="5"/>
      <c r="Q147" s="5"/>
    </row>
    <row r="148" spans="1:17" ht="15.75" customHeight="1">
      <c r="A148" s="317"/>
      <c r="B148" s="176" t="s">
        <v>119</v>
      </c>
      <c r="C148" s="622">
        <v>1116</v>
      </c>
      <c r="D148" s="622">
        <v>10</v>
      </c>
      <c r="E148" s="623">
        <f t="shared" si="3"/>
        <v>19.33691756272401</v>
      </c>
      <c r="F148" s="624">
        <v>21.58</v>
      </c>
      <c r="G148" s="624">
        <v>19.62</v>
      </c>
      <c r="H148" s="625">
        <v>1.96</v>
      </c>
      <c r="K148" s="5"/>
      <c r="L148" s="5"/>
      <c r="M148" s="5"/>
      <c r="N148" s="5"/>
      <c r="O148" s="5"/>
      <c r="P148" s="5"/>
      <c r="Q148" s="5"/>
    </row>
    <row r="149" spans="1:8" ht="15.75" customHeight="1">
      <c r="A149" s="180">
        <v>24</v>
      </c>
      <c r="B149" s="181" t="s">
        <v>50</v>
      </c>
      <c r="C149" s="217">
        <f>SUM(C150:C151)</f>
        <v>678</v>
      </c>
      <c r="D149" s="217">
        <f>SUM(D150:D151)</f>
        <v>3</v>
      </c>
      <c r="E149" s="37">
        <f t="shared" si="3"/>
        <v>7.109144542772862</v>
      </c>
      <c r="F149" s="217">
        <f>SUM(F150:F151)</f>
        <v>4.82</v>
      </c>
      <c r="G149" s="217">
        <f>SUM(G150:G151)</f>
        <v>4.72</v>
      </c>
      <c r="H149" s="312">
        <f>SUM(H150:H151)</f>
        <v>0</v>
      </c>
    </row>
    <row r="150" spans="1:8" ht="15.75" customHeight="1">
      <c r="A150" s="130"/>
      <c r="B150" s="163" t="s">
        <v>115</v>
      </c>
      <c r="C150" s="538">
        <v>128</v>
      </c>
      <c r="D150" s="538">
        <v>2</v>
      </c>
      <c r="E150" s="539">
        <f t="shared" si="3"/>
        <v>3.28125</v>
      </c>
      <c r="F150" s="540">
        <v>0.42</v>
      </c>
      <c r="G150" s="540">
        <v>0.42</v>
      </c>
      <c r="H150" s="541"/>
    </row>
    <row r="151" spans="1:8" ht="15.75" customHeight="1">
      <c r="A151" s="317"/>
      <c r="B151" s="190" t="s">
        <v>118</v>
      </c>
      <c r="C151" s="214">
        <v>550</v>
      </c>
      <c r="D151" s="214">
        <v>1</v>
      </c>
      <c r="E151" s="47">
        <f t="shared" si="3"/>
        <v>8</v>
      </c>
      <c r="F151" s="215">
        <v>4.4</v>
      </c>
      <c r="G151" s="215">
        <v>4.3</v>
      </c>
      <c r="H151" s="216"/>
    </row>
    <row r="152" spans="1:8" ht="15.75" customHeight="1">
      <c r="A152" s="180">
        <v>25</v>
      </c>
      <c r="B152" s="181" t="s">
        <v>89</v>
      </c>
      <c r="C152" s="217">
        <f>SUM(C153:C154)</f>
        <v>3900</v>
      </c>
      <c r="D152" s="217">
        <f>SUM(D153:D154)</f>
        <v>310</v>
      </c>
      <c r="E152" s="37">
        <f t="shared" si="3"/>
        <v>1.8564102564102565</v>
      </c>
      <c r="F152" s="217">
        <f>SUM(F153:F154)</f>
        <v>7.24</v>
      </c>
      <c r="G152" s="217">
        <f>SUM(G153:G154)</f>
        <v>5.84</v>
      </c>
      <c r="H152" s="312">
        <f>SUM(H153:H154)</f>
        <v>0</v>
      </c>
    </row>
    <row r="153" spans="1:8" ht="15.75" customHeight="1">
      <c r="A153" s="128"/>
      <c r="B153" s="163" t="s">
        <v>115</v>
      </c>
      <c r="C153" s="543">
        <v>100</v>
      </c>
      <c r="D153" s="543">
        <v>10</v>
      </c>
      <c r="E153" s="544"/>
      <c r="F153" s="543">
        <v>0.24</v>
      </c>
      <c r="G153" s="543">
        <v>0.24</v>
      </c>
      <c r="H153" s="554"/>
    </row>
    <row r="154" spans="1:8" ht="15">
      <c r="A154" s="317"/>
      <c r="B154" s="497" t="s">
        <v>116</v>
      </c>
      <c r="C154" s="498">
        <v>3800</v>
      </c>
      <c r="D154" s="498">
        <v>300</v>
      </c>
      <c r="E154" s="509">
        <f t="shared" si="3"/>
        <v>1.8421052631578947</v>
      </c>
      <c r="F154" s="500">
        <v>7</v>
      </c>
      <c r="G154" s="500">
        <v>5.6</v>
      </c>
      <c r="H154" s="501"/>
    </row>
    <row r="155" spans="1:8" ht="15.75" customHeight="1">
      <c r="A155" s="180">
        <v>26</v>
      </c>
      <c r="B155" s="181" t="s">
        <v>49</v>
      </c>
      <c r="C155" s="217">
        <f>SUM(C156:C156)</f>
        <v>72.5</v>
      </c>
      <c r="D155" s="217">
        <f>SUM(D156:D156)</f>
        <v>0.117</v>
      </c>
      <c r="E155" s="30">
        <f t="shared" si="3"/>
        <v>15.475862068965519</v>
      </c>
      <c r="F155" s="217">
        <f>SUM(F156:F156)</f>
        <v>1.122</v>
      </c>
      <c r="G155" s="217">
        <f>SUM(G156:G156)</f>
        <v>1.1</v>
      </c>
      <c r="H155" s="312">
        <f>SUM(H156:H156)</f>
        <v>0.02</v>
      </c>
    </row>
    <row r="156" spans="1:16" ht="15.75" customHeight="1">
      <c r="A156" s="317"/>
      <c r="B156" s="190" t="s">
        <v>118</v>
      </c>
      <c r="C156" s="214">
        <v>72.5</v>
      </c>
      <c r="D156" s="214">
        <v>0.117</v>
      </c>
      <c r="E156" s="47">
        <f t="shared" si="3"/>
        <v>15.475862068965519</v>
      </c>
      <c r="F156" s="215">
        <v>1.122</v>
      </c>
      <c r="G156" s="215">
        <v>1.1</v>
      </c>
      <c r="H156" s="216">
        <v>0.02</v>
      </c>
      <c r="K156" s="108"/>
      <c r="L156" s="108"/>
      <c r="M156" s="108"/>
      <c r="N156" s="108"/>
      <c r="O156" s="108"/>
      <c r="P156" s="108"/>
    </row>
    <row r="157" spans="1:16" ht="15.75" customHeight="1">
      <c r="A157" s="180">
        <v>27</v>
      </c>
      <c r="B157" s="181" t="s">
        <v>112</v>
      </c>
      <c r="C157" s="217">
        <f>SUM(C158:C159)</f>
        <v>4504</v>
      </c>
      <c r="D157" s="217">
        <f>SUM(D158:D159)</f>
        <v>1.5</v>
      </c>
      <c r="E157" s="37">
        <f t="shared" si="3"/>
        <v>11.425843694493784</v>
      </c>
      <c r="F157" s="217">
        <f>SUM(F158:F159)</f>
        <v>51.462</v>
      </c>
      <c r="G157" s="217">
        <f>SUM(G158:G159)</f>
        <v>51.462</v>
      </c>
      <c r="H157" s="312">
        <f>SUM(H158:H159)</f>
        <v>0</v>
      </c>
      <c r="K157" s="143"/>
      <c r="L157" s="143"/>
      <c r="M157" s="144"/>
      <c r="N157" s="143"/>
      <c r="O157" s="143"/>
      <c r="P157" s="143"/>
    </row>
    <row r="158" spans="1:16" ht="15.75" customHeight="1">
      <c r="A158" s="191"/>
      <c r="B158" s="187" t="s">
        <v>118</v>
      </c>
      <c r="C158" s="210">
        <v>4500</v>
      </c>
      <c r="D158" s="210">
        <v>1.5</v>
      </c>
      <c r="E158" s="28">
        <f t="shared" si="3"/>
        <v>11.431555555555557</v>
      </c>
      <c r="F158" s="211">
        <v>51.442</v>
      </c>
      <c r="G158" s="211">
        <v>51.442</v>
      </c>
      <c r="H158" s="212"/>
      <c r="K158" s="108"/>
      <c r="L158" s="108"/>
      <c r="M158" s="108"/>
      <c r="N158" s="108"/>
      <c r="O158" s="108"/>
      <c r="P158" s="108"/>
    </row>
    <row r="159" spans="1:16" ht="15.75" customHeight="1">
      <c r="A159" s="317"/>
      <c r="B159" s="176" t="s">
        <v>119</v>
      </c>
      <c r="C159" s="622">
        <v>4</v>
      </c>
      <c r="D159" s="622">
        <v>0</v>
      </c>
      <c r="E159" s="623">
        <f t="shared" si="3"/>
        <v>5</v>
      </c>
      <c r="F159" s="624">
        <v>0.02</v>
      </c>
      <c r="G159" s="624">
        <v>0.02</v>
      </c>
      <c r="H159" s="625"/>
      <c r="K159" s="108"/>
      <c r="L159" s="108"/>
      <c r="M159" s="108"/>
      <c r="N159" s="108"/>
      <c r="O159" s="108"/>
      <c r="P159" s="108"/>
    </row>
    <row r="160" spans="1:8" ht="15.75" customHeight="1">
      <c r="A160" s="180">
        <v>28</v>
      </c>
      <c r="B160" s="181" t="s">
        <v>188</v>
      </c>
      <c r="C160" s="217">
        <f>SUM(C161)</f>
        <v>250</v>
      </c>
      <c r="D160" s="217">
        <f>SUM(D161)</f>
        <v>1</v>
      </c>
      <c r="E160" s="37">
        <f t="shared" si="3"/>
        <v>8.084</v>
      </c>
      <c r="F160" s="217">
        <f>SUM(F161)</f>
        <v>2.021</v>
      </c>
      <c r="G160" s="217">
        <f>SUM(G161)</f>
        <v>2.021</v>
      </c>
      <c r="H160" s="312">
        <f>SUM(H161)</f>
        <v>0</v>
      </c>
    </row>
    <row r="161" spans="1:8" ht="15.75" customHeight="1">
      <c r="A161" s="317"/>
      <c r="B161" s="190" t="s">
        <v>118</v>
      </c>
      <c r="C161" s="214">
        <v>250</v>
      </c>
      <c r="D161" s="214">
        <v>1</v>
      </c>
      <c r="E161" s="47">
        <f t="shared" si="3"/>
        <v>8.084</v>
      </c>
      <c r="F161" s="215">
        <v>2.021</v>
      </c>
      <c r="G161" s="215">
        <v>2.021</v>
      </c>
      <c r="H161" s="216"/>
    </row>
    <row r="162" spans="1:17" s="8" customFormat="1" ht="15.75" customHeight="1">
      <c r="A162" s="180">
        <v>29</v>
      </c>
      <c r="B162" s="181" t="s">
        <v>191</v>
      </c>
      <c r="C162" s="217">
        <f>SUM(C163)</f>
        <v>60</v>
      </c>
      <c r="D162" s="217">
        <f>SUM(D163)</f>
        <v>0.2</v>
      </c>
      <c r="E162" s="37">
        <f t="shared" si="3"/>
        <v>21.666666666666668</v>
      </c>
      <c r="F162" s="217">
        <f>SUM(F163)</f>
        <v>1.3</v>
      </c>
      <c r="G162" s="217">
        <f>SUM(G163)</f>
        <v>1.3</v>
      </c>
      <c r="H162" s="312">
        <f>SUM(H163)</f>
        <v>0</v>
      </c>
      <c r="K162" s="142"/>
      <c r="L162" s="142"/>
      <c r="M162" s="142"/>
      <c r="N162" s="142"/>
      <c r="O162" s="142"/>
      <c r="P162" s="142"/>
      <c r="Q162" s="142"/>
    </row>
    <row r="163" spans="1:8" ht="15.75" customHeight="1">
      <c r="A163" s="317"/>
      <c r="B163" s="176" t="s">
        <v>119</v>
      </c>
      <c r="C163" s="622">
        <v>60</v>
      </c>
      <c r="D163" s="622">
        <v>0.2</v>
      </c>
      <c r="E163" s="623">
        <f t="shared" si="3"/>
        <v>21.666666666666668</v>
      </c>
      <c r="F163" s="624">
        <v>1.3</v>
      </c>
      <c r="G163" s="624">
        <v>1.3</v>
      </c>
      <c r="H163" s="625"/>
    </row>
    <row r="164" spans="1:8" ht="15.75" customHeight="1">
      <c r="A164" s="180">
        <v>30</v>
      </c>
      <c r="B164" s="181" t="s">
        <v>154</v>
      </c>
      <c r="C164" s="217">
        <f>SUM(C165:C165)</f>
        <v>45</v>
      </c>
      <c r="D164" s="217">
        <f>SUM(D165:D165)</f>
        <v>0.8</v>
      </c>
      <c r="E164" s="37">
        <f t="shared" si="3"/>
        <v>3.111111111111111</v>
      </c>
      <c r="F164" s="217">
        <f>SUM(F165:F165)</f>
        <v>0.14</v>
      </c>
      <c r="G164" s="217">
        <f>SUM(G165:G165)</f>
        <v>0.14</v>
      </c>
      <c r="H164" s="312">
        <f>SUM(H165:H165)</f>
        <v>0</v>
      </c>
    </row>
    <row r="165" spans="1:8" ht="15.75" customHeight="1">
      <c r="A165" s="317"/>
      <c r="B165" s="190" t="s">
        <v>118</v>
      </c>
      <c r="C165" s="214">
        <v>45</v>
      </c>
      <c r="D165" s="214">
        <v>0.8</v>
      </c>
      <c r="E165" s="47">
        <f aca="true" t="shared" si="4" ref="E165:E180">F165/C165*1000</f>
        <v>3.111111111111111</v>
      </c>
      <c r="F165" s="215">
        <v>0.14</v>
      </c>
      <c r="G165" s="215">
        <v>0.14</v>
      </c>
      <c r="H165" s="216"/>
    </row>
    <row r="166" spans="1:8" ht="15.75" customHeight="1">
      <c r="A166" s="188">
        <v>31</v>
      </c>
      <c r="B166" s="185" t="s">
        <v>33</v>
      </c>
      <c r="C166" s="213">
        <f>C167</f>
        <v>420</v>
      </c>
      <c r="D166" s="213">
        <f>D167</f>
        <v>3</v>
      </c>
      <c r="E166" s="61">
        <f t="shared" si="4"/>
        <v>0.7928571428571429</v>
      </c>
      <c r="F166" s="213">
        <f>F167</f>
        <v>0.333</v>
      </c>
      <c r="G166" s="213">
        <f>G167</f>
        <v>0.333</v>
      </c>
      <c r="H166" s="360">
        <f>H167</f>
        <v>0</v>
      </c>
    </row>
    <row r="167" spans="1:8" ht="15.75" customHeight="1">
      <c r="A167" s="658"/>
      <c r="B167" s="659" t="s">
        <v>147</v>
      </c>
      <c r="C167" s="660">
        <v>420</v>
      </c>
      <c r="D167" s="660">
        <v>3</v>
      </c>
      <c r="E167" s="435">
        <f t="shared" si="4"/>
        <v>0.7928571428571429</v>
      </c>
      <c r="F167" s="660">
        <v>0.333</v>
      </c>
      <c r="G167" s="660">
        <v>0.333</v>
      </c>
      <c r="H167" s="661"/>
    </row>
    <row r="168" spans="1:8" ht="15.75" customHeight="1">
      <c r="A168" s="180">
        <v>32</v>
      </c>
      <c r="B168" s="181" t="s">
        <v>139</v>
      </c>
      <c r="C168" s="217">
        <f>SUM(C169:C173)</f>
        <v>2592.3</v>
      </c>
      <c r="D168" s="217">
        <f>SUM(D169:D173)</f>
        <v>84.835</v>
      </c>
      <c r="E168" s="37">
        <f t="shared" si="4"/>
        <v>18.33082590749527</v>
      </c>
      <c r="F168" s="217">
        <f>SUM(F169:F173)</f>
        <v>47.519</v>
      </c>
      <c r="G168" s="217">
        <f>SUM(G169:G173)</f>
        <v>47.135999999999996</v>
      </c>
      <c r="H168" s="312">
        <f>SUM(H169:H173)</f>
        <v>0.38</v>
      </c>
    </row>
    <row r="169" spans="1:8" ht="15.75" customHeight="1">
      <c r="A169" s="130"/>
      <c r="B169" s="133" t="s">
        <v>147</v>
      </c>
      <c r="C169" s="404">
        <v>410</v>
      </c>
      <c r="D169" s="404">
        <v>7.7</v>
      </c>
      <c r="E169" s="405">
        <f t="shared" si="4"/>
        <v>18.741463414634147</v>
      </c>
      <c r="F169" s="406">
        <v>7.684</v>
      </c>
      <c r="G169" s="406">
        <v>7.684</v>
      </c>
      <c r="H169" s="407"/>
    </row>
    <row r="170" spans="1:8" ht="15.75" customHeight="1">
      <c r="A170" s="130"/>
      <c r="B170" s="163" t="s">
        <v>115</v>
      </c>
      <c r="C170" s="538">
        <v>72</v>
      </c>
      <c r="D170" s="538">
        <v>1</v>
      </c>
      <c r="E170" s="539">
        <f t="shared" si="4"/>
        <v>17.22222222222222</v>
      </c>
      <c r="F170" s="540">
        <v>1.24</v>
      </c>
      <c r="G170" s="540">
        <v>1.24</v>
      </c>
      <c r="H170" s="541"/>
    </row>
    <row r="171" spans="1:8" ht="15.75" customHeight="1">
      <c r="A171" s="130"/>
      <c r="B171" s="184" t="s">
        <v>117</v>
      </c>
      <c r="C171" s="561">
        <v>1474.3</v>
      </c>
      <c r="D171" s="561">
        <v>62</v>
      </c>
      <c r="E171" s="562">
        <f t="shared" si="4"/>
        <v>13.57932578172692</v>
      </c>
      <c r="F171" s="563">
        <v>20.02</v>
      </c>
      <c r="G171" s="563">
        <v>20.02</v>
      </c>
      <c r="H171" s="564"/>
    </row>
    <row r="172" spans="1:8" ht="15.75" customHeight="1">
      <c r="A172" s="130"/>
      <c r="B172" s="141" t="s">
        <v>118</v>
      </c>
      <c r="C172" s="207">
        <v>64</v>
      </c>
      <c r="D172" s="207">
        <v>0.335</v>
      </c>
      <c r="E172" s="17">
        <f t="shared" si="4"/>
        <v>37.546875</v>
      </c>
      <c r="F172" s="208">
        <v>2.403</v>
      </c>
      <c r="G172" s="208">
        <v>2.22</v>
      </c>
      <c r="H172" s="209">
        <v>0.18</v>
      </c>
    </row>
    <row r="173" spans="1:8" ht="15.75" customHeight="1">
      <c r="A173" s="317"/>
      <c r="B173" s="189" t="s">
        <v>119</v>
      </c>
      <c r="C173" s="622">
        <v>572</v>
      </c>
      <c r="D173" s="622">
        <v>13.8</v>
      </c>
      <c r="E173" s="623">
        <f t="shared" si="4"/>
        <v>28.272727272727273</v>
      </c>
      <c r="F173" s="624">
        <v>16.172</v>
      </c>
      <c r="G173" s="624">
        <v>15.972</v>
      </c>
      <c r="H173" s="625">
        <v>0.2</v>
      </c>
    </row>
    <row r="174" spans="1:17" s="8" customFormat="1" ht="15.75" customHeight="1">
      <c r="A174" s="188">
        <v>33</v>
      </c>
      <c r="B174" s="40" t="s">
        <v>74</v>
      </c>
      <c r="C174" s="213">
        <f>SUM(C175)</f>
        <v>28</v>
      </c>
      <c r="D174" s="213">
        <f>SUM(D175)</f>
        <v>1</v>
      </c>
      <c r="E174" s="42">
        <f t="shared" si="4"/>
        <v>1</v>
      </c>
      <c r="F174" s="220">
        <f>SUM(F175)</f>
        <v>0.028</v>
      </c>
      <c r="G174" s="220">
        <f>SUM(G175)</f>
        <v>0.028</v>
      </c>
      <c r="H174" s="221">
        <f>SUM(H175)</f>
        <v>0</v>
      </c>
      <c r="K174" s="142"/>
      <c r="L174" s="142"/>
      <c r="M174" s="142"/>
      <c r="N174" s="142"/>
      <c r="O174" s="142"/>
      <c r="P174" s="142"/>
      <c r="Q174" s="142"/>
    </row>
    <row r="175" spans="1:8" ht="15.75" customHeight="1">
      <c r="A175" s="317"/>
      <c r="B175" s="412" t="s">
        <v>147</v>
      </c>
      <c r="C175" s="408">
        <v>28</v>
      </c>
      <c r="D175" s="408">
        <v>1</v>
      </c>
      <c r="E175" s="409">
        <f t="shared" si="4"/>
        <v>1</v>
      </c>
      <c r="F175" s="410">
        <v>0.028</v>
      </c>
      <c r="G175" s="410">
        <v>0.028</v>
      </c>
      <c r="H175" s="411"/>
    </row>
    <row r="176" spans="1:8" ht="15.75" customHeight="1">
      <c r="A176" s="180">
        <v>34</v>
      </c>
      <c r="B176" s="181" t="s">
        <v>48</v>
      </c>
      <c r="C176" s="217">
        <f>SUM(C177:C177)</f>
        <v>2040</v>
      </c>
      <c r="D176" s="217">
        <f>SUM(D177:D177)</f>
        <v>7</v>
      </c>
      <c r="E176" s="37">
        <f t="shared" si="4"/>
        <v>4.950980392156862</v>
      </c>
      <c r="F176" s="217">
        <f>SUM(F177:F177)</f>
        <v>10.1</v>
      </c>
      <c r="G176" s="217">
        <f>SUM(G177:G177)</f>
        <v>10.1</v>
      </c>
      <c r="H176" s="312">
        <f>SUM(H177:H177)</f>
        <v>0</v>
      </c>
    </row>
    <row r="177" spans="1:8" ht="15.75" customHeight="1">
      <c r="A177" s="191"/>
      <c r="B177" s="494" t="s">
        <v>116</v>
      </c>
      <c r="C177" s="506">
        <v>2040</v>
      </c>
      <c r="D177" s="506">
        <v>7</v>
      </c>
      <c r="E177" s="517">
        <f t="shared" si="4"/>
        <v>4.950980392156862</v>
      </c>
      <c r="F177" s="507">
        <v>10.1</v>
      </c>
      <c r="G177" s="507">
        <v>10.1</v>
      </c>
      <c r="H177" s="508"/>
    </row>
    <row r="178" spans="1:17" s="8" customFormat="1" ht="15.75" customHeight="1">
      <c r="A178" s="188">
        <v>35</v>
      </c>
      <c r="B178" s="185" t="s">
        <v>64</v>
      </c>
      <c r="C178" s="213">
        <f>SUM(C179:C180)</f>
        <v>10734</v>
      </c>
      <c r="D178" s="213">
        <f>SUM(D179:D180)</f>
        <v>104</v>
      </c>
      <c r="E178" s="42">
        <f t="shared" si="4"/>
        <v>12.972610396869758</v>
      </c>
      <c r="F178" s="213">
        <f>SUM(F179:F180)</f>
        <v>139.248</v>
      </c>
      <c r="G178" s="213">
        <f>SUM(G179:G180)</f>
        <v>119.015</v>
      </c>
      <c r="H178" s="360">
        <f>SUM(H179:H180)</f>
        <v>18.63</v>
      </c>
      <c r="K178" s="142"/>
      <c r="L178" s="142"/>
      <c r="M178" s="142"/>
      <c r="N178" s="142"/>
      <c r="O178" s="142"/>
      <c r="P178" s="142"/>
      <c r="Q178" s="142"/>
    </row>
    <row r="179" spans="1:8" ht="15.75" customHeight="1">
      <c r="A179" s="130"/>
      <c r="B179" s="168" t="s">
        <v>116</v>
      </c>
      <c r="C179" s="490">
        <v>7200</v>
      </c>
      <c r="D179" s="490">
        <v>59</v>
      </c>
      <c r="E179" s="491">
        <f t="shared" si="4"/>
        <v>7.904166666666667</v>
      </c>
      <c r="F179" s="492">
        <v>56.91</v>
      </c>
      <c r="G179" s="492">
        <v>37.667</v>
      </c>
      <c r="H179" s="493">
        <v>17.64</v>
      </c>
    </row>
    <row r="180" spans="1:17" ht="15.75" customHeight="1">
      <c r="A180" s="317"/>
      <c r="B180" s="189" t="s">
        <v>119</v>
      </c>
      <c r="C180" s="622">
        <v>3534</v>
      </c>
      <c r="D180" s="622">
        <v>45</v>
      </c>
      <c r="E180" s="623">
        <f t="shared" si="4"/>
        <v>23.29881154499151</v>
      </c>
      <c r="F180" s="624">
        <v>82.338</v>
      </c>
      <c r="G180" s="624">
        <v>81.348</v>
      </c>
      <c r="H180" s="625">
        <v>0.99</v>
      </c>
      <c r="P180" s="5"/>
      <c r="Q180" s="5"/>
    </row>
    <row r="181" spans="1:17" ht="15.75" customHeight="1">
      <c r="A181" s="308"/>
      <c r="B181" s="309" t="s">
        <v>167</v>
      </c>
      <c r="C181" s="310">
        <f>C59+C66+C68+C72+C74+C76+C82+C85+C87+C93+C95+C102+C107+C112+C117+C124+C128+C131+C134+C136+C138+C141+C144+C149+C152+C155+C157+C160+C162+C164+C166+C168+C174+C176+C178</f>
        <v>240476.55</v>
      </c>
      <c r="D181" s="310">
        <f>D59+D66+D68+D72+D74+D76+D82+D85+D87+D93+D95+D102+D107+D112+D117+D124+D128+D131+D134+D136+D138+D141+D144+D149+D152+D155+D157+D160+D162+D164+D166+D168+D174+D176+D178</f>
        <v>18119.489999999998</v>
      </c>
      <c r="E181" s="310"/>
      <c r="F181" s="310">
        <f>F59+F66+F68+F72+F74+F76+F82+F85+F87+F93+F95+F102+F107+F112+F117+F124+F128+F131+F134+F136+F138+F141+F144+F149+F152+F155+F157+F160+F162+F164+F166+F168+F174+F176+F178</f>
        <v>3851.7649999999994</v>
      </c>
      <c r="G181" s="310">
        <f>G59+G66+G68+G72+G74+G76+G82+G85+G87+G93+G95+G102+G107+G112+G117+G124+G128+G131+G134+G136+G138+G141+G144+G149+G152+G155+G157+G160+G162+G164+G166+G168+G174+G176+G178</f>
        <v>3629.863</v>
      </c>
      <c r="H181" s="361">
        <f>H59+H66+H68+H72+H74+H76+H82+H85+H87+H93+H95+H102+H107+H112+H117+H124+H128+H131+H134+H136+H138+H141+H144+H149+H152+H155+H157+H160+H162+H164+H166+H168+H174+H176+H178</f>
        <v>110.47799999999998</v>
      </c>
      <c r="P181" s="5"/>
      <c r="Q181" s="5"/>
    </row>
    <row r="182" spans="1:17" ht="15.75" customHeight="1">
      <c r="A182" s="197"/>
      <c r="B182" s="304" t="s">
        <v>60</v>
      </c>
      <c r="C182" s="305"/>
      <c r="D182" s="305"/>
      <c r="E182" s="303" t="e">
        <f aca="true" t="shared" si="5" ref="E182:E189">F182/C182*1000</f>
        <v>#DIV/0!</v>
      </c>
      <c r="F182" s="306"/>
      <c r="G182" s="306"/>
      <c r="H182" s="307"/>
      <c r="P182" s="5"/>
      <c r="Q182" s="5"/>
    </row>
    <row r="183" spans="1:17" ht="15.75" customHeight="1">
      <c r="A183" s="188">
        <v>1</v>
      </c>
      <c r="B183" s="185" t="s">
        <v>223</v>
      </c>
      <c r="C183" s="213">
        <f>C184</f>
        <v>1440</v>
      </c>
      <c r="D183" s="213">
        <f>D184</f>
        <v>10</v>
      </c>
      <c r="E183" s="61">
        <f t="shared" si="5"/>
        <v>4</v>
      </c>
      <c r="F183" s="220">
        <f>F184</f>
        <v>5.76</v>
      </c>
      <c r="G183" s="220">
        <f>G184</f>
        <v>5.76</v>
      </c>
      <c r="H183" s="221">
        <f>H184</f>
        <v>0</v>
      </c>
      <c r="P183" s="5"/>
      <c r="Q183" s="5"/>
    </row>
    <row r="184" spans="1:17" ht="15.75" customHeight="1">
      <c r="A184" s="317"/>
      <c r="B184" s="313" t="s">
        <v>222</v>
      </c>
      <c r="C184" s="570">
        <v>1440</v>
      </c>
      <c r="D184" s="570">
        <v>10</v>
      </c>
      <c r="E184" s="571">
        <f t="shared" si="5"/>
        <v>4</v>
      </c>
      <c r="F184" s="572">
        <v>5.76</v>
      </c>
      <c r="G184" s="572">
        <v>5.76</v>
      </c>
      <c r="H184" s="573"/>
      <c r="P184" s="5"/>
      <c r="Q184" s="5"/>
    </row>
    <row r="185" spans="1:17" ht="15.75" customHeight="1">
      <c r="A185" s="180">
        <v>2</v>
      </c>
      <c r="B185" s="181" t="s">
        <v>87</v>
      </c>
      <c r="C185" s="217">
        <f>SUM(C186)</f>
        <v>640</v>
      </c>
      <c r="D185" s="217">
        <f>SUM(D186)</f>
        <v>0.42</v>
      </c>
      <c r="E185" s="37">
        <f t="shared" si="5"/>
        <v>37</v>
      </c>
      <c r="F185" s="217">
        <f>SUM(F186)</f>
        <v>23.68</v>
      </c>
      <c r="G185" s="217">
        <f>SUM(G186)</f>
        <v>23.68</v>
      </c>
      <c r="H185" s="312">
        <f>SUM(H186)</f>
        <v>0</v>
      </c>
      <c r="P185" s="5"/>
      <c r="Q185" s="5"/>
    </row>
    <row r="186" spans="1:17" ht="15.75" customHeight="1">
      <c r="A186" s="317"/>
      <c r="B186" s="190" t="s">
        <v>118</v>
      </c>
      <c r="C186" s="214">
        <v>640</v>
      </c>
      <c r="D186" s="214">
        <v>0.42</v>
      </c>
      <c r="E186" s="47">
        <f>F186/C186*1000</f>
        <v>37</v>
      </c>
      <c r="F186" s="215">
        <v>23.68</v>
      </c>
      <c r="G186" s="215">
        <v>23.68</v>
      </c>
      <c r="H186" s="216"/>
      <c r="P186" s="5"/>
      <c r="Q186" s="5"/>
    </row>
    <row r="187" spans="1:17" ht="15.75" customHeight="1">
      <c r="A187" s="188">
        <v>3</v>
      </c>
      <c r="B187" s="185" t="s">
        <v>224</v>
      </c>
      <c r="C187" s="213">
        <f>C188</f>
        <v>75</v>
      </c>
      <c r="D187" s="213">
        <f>D188</f>
        <v>0.3</v>
      </c>
      <c r="E187" s="42">
        <v>7.7333333333333325</v>
      </c>
      <c r="F187" s="220">
        <f>F188</f>
        <v>0.58</v>
      </c>
      <c r="G187" s="220">
        <f>G188</f>
        <v>0</v>
      </c>
      <c r="H187" s="221">
        <f>H188</f>
        <v>0.58</v>
      </c>
      <c r="P187" s="5"/>
      <c r="Q187" s="5"/>
    </row>
    <row r="188" spans="1:17" ht="15.75" customHeight="1">
      <c r="A188" s="317"/>
      <c r="B188" s="313" t="s">
        <v>117</v>
      </c>
      <c r="C188" s="570">
        <v>75</v>
      </c>
      <c r="D188" s="570">
        <v>0.3</v>
      </c>
      <c r="E188" s="571">
        <v>7.7333333333333325</v>
      </c>
      <c r="F188" s="572">
        <v>0.58</v>
      </c>
      <c r="G188" s="572"/>
      <c r="H188" s="573">
        <v>0.58</v>
      </c>
      <c r="P188" s="5"/>
      <c r="Q188" s="5"/>
    </row>
    <row r="189" spans="1:17" ht="15.75" customHeight="1">
      <c r="A189" s="180">
        <v>4</v>
      </c>
      <c r="B189" s="181" t="s">
        <v>105</v>
      </c>
      <c r="C189" s="217">
        <f>SUM(C190:C191)</f>
        <v>109</v>
      </c>
      <c r="D189" s="217">
        <f>SUM(D190:D191)</f>
        <v>3.01</v>
      </c>
      <c r="E189" s="37">
        <f t="shared" si="5"/>
        <v>12.935779816513762</v>
      </c>
      <c r="F189" s="217">
        <f>SUM(F190:F191)</f>
        <v>1.41</v>
      </c>
      <c r="G189" s="217">
        <f>SUM(G190:G191)</f>
        <v>0</v>
      </c>
      <c r="H189" s="312">
        <f>SUM(H190:H191)</f>
        <v>1.41</v>
      </c>
      <c r="P189" s="5"/>
      <c r="Q189" s="5"/>
    </row>
    <row r="190" spans="1:17" ht="15.75" customHeight="1">
      <c r="A190" s="191"/>
      <c r="B190" s="318" t="s">
        <v>117</v>
      </c>
      <c r="C190" s="566">
        <v>106</v>
      </c>
      <c r="D190" s="566">
        <v>3</v>
      </c>
      <c r="E190" s="567">
        <f aca="true" t="shared" si="6" ref="E190:E199">F190/C190*1000</f>
        <v>11.79245283018868</v>
      </c>
      <c r="F190" s="568">
        <v>1.25</v>
      </c>
      <c r="G190" s="568"/>
      <c r="H190" s="569">
        <v>1.25</v>
      </c>
      <c r="P190" s="5"/>
      <c r="Q190" s="5"/>
    </row>
    <row r="191" spans="1:17" ht="15.75" customHeight="1">
      <c r="A191" s="317"/>
      <c r="B191" s="190" t="s">
        <v>118</v>
      </c>
      <c r="C191" s="214">
        <v>3</v>
      </c>
      <c r="D191" s="214">
        <v>0.01</v>
      </c>
      <c r="E191" s="47">
        <f t="shared" si="6"/>
        <v>53.333333333333336</v>
      </c>
      <c r="F191" s="215">
        <v>0.16</v>
      </c>
      <c r="G191" s="215"/>
      <c r="H191" s="216">
        <v>0.16</v>
      </c>
      <c r="P191" s="5"/>
      <c r="Q191" s="5"/>
    </row>
    <row r="192" spans="1:17" ht="15.75" customHeight="1">
      <c r="A192" s="188">
        <v>5</v>
      </c>
      <c r="B192" s="185" t="s">
        <v>212</v>
      </c>
      <c r="C192" s="213">
        <f>SUM(C193:C194)</f>
        <v>70</v>
      </c>
      <c r="D192" s="213">
        <f>SUM(D193:D194)</f>
        <v>10.14</v>
      </c>
      <c r="E192" s="42">
        <f t="shared" si="6"/>
        <v>3.1999999999999997</v>
      </c>
      <c r="F192" s="213">
        <f>SUM(F193:F194)</f>
        <v>0.22399999999999998</v>
      </c>
      <c r="G192" s="213">
        <f>SUM(G193:G194)</f>
        <v>0.204</v>
      </c>
      <c r="H192" s="360">
        <f>SUM(H193:H194)</f>
        <v>0.02</v>
      </c>
      <c r="K192" s="5"/>
      <c r="L192" s="5"/>
      <c r="M192" s="5"/>
      <c r="N192" s="5"/>
      <c r="O192" s="5"/>
      <c r="P192" s="5"/>
      <c r="Q192" s="5"/>
    </row>
    <row r="193" spans="1:17" ht="15.75" customHeight="1">
      <c r="A193" s="128"/>
      <c r="B193" s="565" t="s">
        <v>222</v>
      </c>
      <c r="C193" s="574">
        <v>2</v>
      </c>
      <c r="D193" s="574">
        <v>10</v>
      </c>
      <c r="E193" s="575">
        <f t="shared" si="6"/>
        <v>10</v>
      </c>
      <c r="F193" s="574">
        <v>0.02</v>
      </c>
      <c r="G193" s="574"/>
      <c r="H193" s="576">
        <v>0.02</v>
      </c>
      <c r="K193" s="5"/>
      <c r="L193" s="5"/>
      <c r="M193" s="5"/>
      <c r="N193" s="5"/>
      <c r="O193" s="5"/>
      <c r="P193" s="5"/>
      <c r="Q193" s="5"/>
    </row>
    <row r="194" spans="1:8" ht="15.75" customHeight="1">
      <c r="A194" s="317"/>
      <c r="B194" s="190" t="s">
        <v>118</v>
      </c>
      <c r="C194" s="214">
        <v>68</v>
      </c>
      <c r="D194" s="214">
        <v>0.14</v>
      </c>
      <c r="E194" s="47">
        <f t="shared" si="6"/>
        <v>2.9999999999999996</v>
      </c>
      <c r="F194" s="215">
        <v>0.204</v>
      </c>
      <c r="G194" s="215">
        <v>0.204</v>
      </c>
      <c r="H194" s="216"/>
    </row>
    <row r="195" spans="1:8" ht="15.75" customHeight="1">
      <c r="A195" s="188">
        <v>6</v>
      </c>
      <c r="B195" s="185" t="s">
        <v>46</v>
      </c>
      <c r="C195" s="213">
        <f>SUM(C196)</f>
        <v>372</v>
      </c>
      <c r="D195" s="213">
        <f>SUM(D196)</f>
        <v>1</v>
      </c>
      <c r="E195" s="42">
        <f t="shared" si="6"/>
        <v>45.99999999999999</v>
      </c>
      <c r="F195" s="213">
        <f>SUM(F196)</f>
        <v>17.112</v>
      </c>
      <c r="G195" s="213">
        <f>SUM(G196)</f>
        <v>17.112</v>
      </c>
      <c r="H195" s="360">
        <f>SUM(H196)</f>
        <v>0</v>
      </c>
    </row>
    <row r="196" spans="1:8" ht="15.75" customHeight="1">
      <c r="A196" s="317"/>
      <c r="B196" s="189" t="s">
        <v>119</v>
      </c>
      <c r="C196" s="622">
        <v>372</v>
      </c>
      <c r="D196" s="622">
        <v>1</v>
      </c>
      <c r="E196" s="623">
        <f t="shared" si="6"/>
        <v>45.99999999999999</v>
      </c>
      <c r="F196" s="624">
        <v>17.112</v>
      </c>
      <c r="G196" s="624">
        <v>17.112</v>
      </c>
      <c r="H196" s="625"/>
    </row>
    <row r="197" spans="1:8" ht="15.75" customHeight="1">
      <c r="A197" s="180">
        <v>7</v>
      </c>
      <c r="B197" s="181" t="s">
        <v>13</v>
      </c>
      <c r="C197" s="217">
        <f>SUM(C198:C199)</f>
        <v>546</v>
      </c>
      <c r="D197" s="217">
        <f>SUM(D198:D199)</f>
        <v>4.9399999999999995</v>
      </c>
      <c r="E197" s="37">
        <f t="shared" si="6"/>
        <v>28.673992673992675</v>
      </c>
      <c r="F197" s="217">
        <f>SUM(F198:F199)</f>
        <v>15.656</v>
      </c>
      <c r="G197" s="217">
        <f>SUM(G198:G199)</f>
        <v>15.656</v>
      </c>
      <c r="H197" s="312">
        <f>SUM(H198:H199)</f>
        <v>0</v>
      </c>
    </row>
    <row r="198" spans="1:8" ht="15.75" customHeight="1">
      <c r="A198" s="130"/>
      <c r="B198" s="184" t="s">
        <v>117</v>
      </c>
      <c r="C198" s="561">
        <v>96</v>
      </c>
      <c r="D198" s="561">
        <v>3</v>
      </c>
      <c r="E198" s="562">
        <f t="shared" si="6"/>
        <v>35.416666666666664</v>
      </c>
      <c r="F198" s="563">
        <v>3.4</v>
      </c>
      <c r="G198" s="563">
        <v>3.4</v>
      </c>
      <c r="H198" s="564"/>
    </row>
    <row r="199" spans="1:8" ht="15.75" customHeight="1">
      <c r="A199" s="317"/>
      <c r="B199" s="190" t="s">
        <v>118</v>
      </c>
      <c r="C199" s="214">
        <v>450</v>
      </c>
      <c r="D199" s="214">
        <v>1.94</v>
      </c>
      <c r="E199" s="47">
        <f t="shared" si="6"/>
        <v>27.235555555555553</v>
      </c>
      <c r="F199" s="215">
        <v>12.256</v>
      </c>
      <c r="G199" s="215">
        <v>12.256</v>
      </c>
      <c r="H199" s="216"/>
    </row>
    <row r="200" spans="1:8" ht="15.75" customHeight="1" thickBot="1">
      <c r="A200" s="319"/>
      <c r="B200" s="320" t="s">
        <v>166</v>
      </c>
      <c r="C200" s="321">
        <f>C183+C185+C187+C189+C192+C195+C197</f>
        <v>3252</v>
      </c>
      <c r="D200" s="321">
        <f>D183+D185+D187+D189+D192+D195+D197</f>
        <v>29.810000000000002</v>
      </c>
      <c r="E200" s="321"/>
      <c r="F200" s="321">
        <f>F183+F185+F187+F189+F192+F195+F197</f>
        <v>64.422</v>
      </c>
      <c r="G200" s="321">
        <f>G183+G185+G187+G189+G192+G195+G197</f>
        <v>62.412</v>
      </c>
      <c r="H200" s="362">
        <f>H183+H185+H187+H189+H192+H195+H197</f>
        <v>2.01</v>
      </c>
    </row>
    <row r="201" spans="1:11" ht="15.75" customHeight="1" thickBot="1">
      <c r="A201" s="314" t="s">
        <v>206</v>
      </c>
      <c r="B201" s="315" t="s">
        <v>189</v>
      </c>
      <c r="C201" s="316">
        <f>C57+C181+C200</f>
        <v>285701.55</v>
      </c>
      <c r="D201" s="316">
        <f>D57+D181+D200</f>
        <v>18258.95</v>
      </c>
      <c r="E201" s="316"/>
      <c r="F201" s="316">
        <f>F57+F181+F200</f>
        <v>5865.957999999999</v>
      </c>
      <c r="G201" s="316">
        <f>G57+G181+G200</f>
        <v>3709.075</v>
      </c>
      <c r="H201" s="363">
        <f>H57+H181+H200</f>
        <v>1983.2990000000002</v>
      </c>
      <c r="K201" s="3">
        <f>F201+F356+F492+F649+F783+F842+F868+F902+F922+F932</f>
        <v>11374.666799999999</v>
      </c>
    </row>
    <row r="202" spans="1:18" ht="15.75" customHeight="1">
      <c r="A202" s="329" t="s">
        <v>38</v>
      </c>
      <c r="B202" s="330" t="s">
        <v>122</v>
      </c>
      <c r="C202" s="331"/>
      <c r="D202" s="331"/>
      <c r="E202" s="331"/>
      <c r="F202" s="332"/>
      <c r="G202" s="332"/>
      <c r="H202" s="333"/>
      <c r="R202" s="3"/>
    </row>
    <row r="203" spans="1:8" ht="15.75" customHeight="1">
      <c r="A203" s="128"/>
      <c r="B203" s="129" t="s">
        <v>62</v>
      </c>
      <c r="C203" s="203"/>
      <c r="D203" s="203"/>
      <c r="E203" s="203"/>
      <c r="F203" s="204"/>
      <c r="G203" s="204"/>
      <c r="H203" s="205"/>
    </row>
    <row r="204" spans="1:8" ht="15.75" customHeight="1">
      <c r="A204" s="182">
        <v>1</v>
      </c>
      <c r="B204" s="183" t="s">
        <v>34</v>
      </c>
      <c r="C204" s="206">
        <f>SUM(C205:C208)</f>
        <v>10883</v>
      </c>
      <c r="D204" s="206">
        <f>SUM(D205:D208)</f>
        <v>0</v>
      </c>
      <c r="E204" s="198">
        <f aca="true" t="shared" si="7" ref="E204:E321">F204/C204*1000</f>
        <v>47.743269319121566</v>
      </c>
      <c r="F204" s="206">
        <f>SUM(F205:F208)</f>
        <v>519.59</v>
      </c>
      <c r="G204" s="206">
        <f>SUM(G205:G208)</f>
        <v>468.744</v>
      </c>
      <c r="H204" s="359">
        <f>SUM(H205:H208)</f>
        <v>8.37</v>
      </c>
    </row>
    <row r="205" spans="1:16" ht="15.75" customHeight="1">
      <c r="A205" s="130"/>
      <c r="B205" s="132" t="s">
        <v>114</v>
      </c>
      <c r="C205" s="404">
        <v>470</v>
      </c>
      <c r="D205" s="404"/>
      <c r="E205" s="405">
        <f t="shared" si="7"/>
        <v>29</v>
      </c>
      <c r="F205" s="406">
        <v>13.63</v>
      </c>
      <c r="G205" s="406">
        <v>13.63</v>
      </c>
      <c r="H205" s="407"/>
      <c r="K205" s="5"/>
      <c r="L205" s="5"/>
      <c r="M205" s="5"/>
      <c r="N205" s="5"/>
      <c r="O205" s="5"/>
      <c r="P205" s="5"/>
    </row>
    <row r="206" spans="1:17" ht="15.75" customHeight="1">
      <c r="A206" s="130"/>
      <c r="B206" s="16" t="s">
        <v>117</v>
      </c>
      <c r="C206" s="561">
        <v>3205</v>
      </c>
      <c r="D206" s="561"/>
      <c r="E206" s="562">
        <f>F206/C206*1000</f>
        <v>60.084243369734786</v>
      </c>
      <c r="F206" s="563">
        <v>192.57</v>
      </c>
      <c r="G206" s="563">
        <v>182.2</v>
      </c>
      <c r="H206" s="564">
        <v>8.37</v>
      </c>
      <c r="K206" s="5"/>
      <c r="L206" s="5"/>
      <c r="M206" s="5"/>
      <c r="N206" s="5"/>
      <c r="O206" s="5"/>
      <c r="P206" s="5"/>
      <c r="Q206" s="5"/>
    </row>
    <row r="207" spans="1:16" ht="15.75" customHeight="1">
      <c r="A207" s="130"/>
      <c r="B207" s="140" t="s">
        <v>118</v>
      </c>
      <c r="C207" s="207">
        <v>6608</v>
      </c>
      <c r="D207" s="207"/>
      <c r="E207" s="17">
        <f t="shared" si="7"/>
        <v>46.44158595641647</v>
      </c>
      <c r="F207" s="208">
        <v>306.886</v>
      </c>
      <c r="G207" s="208">
        <v>266.41</v>
      </c>
      <c r="H207" s="209"/>
      <c r="K207" s="5"/>
      <c r="L207" s="5"/>
      <c r="M207" s="5"/>
      <c r="N207" s="5"/>
      <c r="O207" s="5"/>
      <c r="P207" s="5"/>
    </row>
    <row r="208" spans="1:8" ht="15.75" customHeight="1">
      <c r="A208" s="191"/>
      <c r="B208" s="192" t="s">
        <v>119</v>
      </c>
      <c r="C208" s="618">
        <v>600</v>
      </c>
      <c r="D208" s="618"/>
      <c r="E208" s="631">
        <f t="shared" si="7"/>
        <v>10.839999999999998</v>
      </c>
      <c r="F208" s="620">
        <v>6.504</v>
      </c>
      <c r="G208" s="620">
        <v>6.504</v>
      </c>
      <c r="H208" s="621"/>
    </row>
    <row r="209" spans="1:8" ht="15.75" customHeight="1">
      <c r="A209" s="188">
        <v>2</v>
      </c>
      <c r="B209" s="185" t="s">
        <v>22</v>
      </c>
      <c r="C209" s="213">
        <f>SUM(C210:C213)</f>
        <v>16799</v>
      </c>
      <c r="D209" s="213">
        <f>SUM(D210:D213)</f>
        <v>0</v>
      </c>
      <c r="E209" s="42">
        <f t="shared" si="7"/>
        <v>31.631704268111204</v>
      </c>
      <c r="F209" s="213">
        <f>SUM(F210:F213)</f>
        <v>531.3810000000001</v>
      </c>
      <c r="G209" s="213">
        <f>SUM(G210:G213)</f>
        <v>501.38100000000003</v>
      </c>
      <c r="H209" s="360">
        <f>SUM(H210:H213)</f>
        <v>3.42</v>
      </c>
    </row>
    <row r="210" spans="1:8" ht="15.75" customHeight="1">
      <c r="A210" s="130"/>
      <c r="B210" s="133" t="s">
        <v>147</v>
      </c>
      <c r="C210" s="404">
        <v>155</v>
      </c>
      <c r="D210" s="404"/>
      <c r="E210" s="405">
        <f t="shared" si="7"/>
        <v>71.29032258064515</v>
      </c>
      <c r="F210" s="406">
        <v>11.05</v>
      </c>
      <c r="G210" s="406">
        <v>11.05</v>
      </c>
      <c r="H210" s="407"/>
    </row>
    <row r="211" spans="1:8" ht="15.75" customHeight="1">
      <c r="A211" s="130"/>
      <c r="B211" s="16" t="s">
        <v>117</v>
      </c>
      <c r="C211" s="561">
        <v>7686</v>
      </c>
      <c r="D211" s="561"/>
      <c r="E211" s="562">
        <f>F211/C211*1000</f>
        <v>21.454592766068174</v>
      </c>
      <c r="F211" s="563">
        <v>164.9</v>
      </c>
      <c r="G211" s="563">
        <v>162.6</v>
      </c>
      <c r="H211" s="564"/>
    </row>
    <row r="212" spans="1:8" ht="15.75" customHeight="1">
      <c r="A212" s="130"/>
      <c r="B212" s="141" t="s">
        <v>118</v>
      </c>
      <c r="C212" s="207">
        <v>3576</v>
      </c>
      <c r="D212" s="207"/>
      <c r="E212" s="17">
        <f t="shared" si="7"/>
        <v>50.31263982102909</v>
      </c>
      <c r="F212" s="208">
        <v>179.918</v>
      </c>
      <c r="G212" s="208">
        <v>155.638</v>
      </c>
      <c r="H212" s="209"/>
    </row>
    <row r="213" spans="1:8" ht="15.75" customHeight="1">
      <c r="A213" s="317"/>
      <c r="B213" s="189" t="s">
        <v>119</v>
      </c>
      <c r="C213" s="622">
        <v>5382</v>
      </c>
      <c r="D213" s="622"/>
      <c r="E213" s="623">
        <f t="shared" si="7"/>
        <v>32.611111111111114</v>
      </c>
      <c r="F213" s="624">
        <v>175.513</v>
      </c>
      <c r="G213" s="624">
        <v>172.09300000000002</v>
      </c>
      <c r="H213" s="625">
        <v>3.42</v>
      </c>
    </row>
    <row r="214" spans="1:8" ht="15.75" customHeight="1">
      <c r="A214" s="180">
        <v>3</v>
      </c>
      <c r="B214" s="181" t="s">
        <v>70</v>
      </c>
      <c r="C214" s="217">
        <f>SUM(C215)</f>
        <v>30</v>
      </c>
      <c r="D214" s="217">
        <f>SUM(D215)</f>
        <v>0</v>
      </c>
      <c r="E214" s="199">
        <f t="shared" si="7"/>
        <v>16.23333333333333</v>
      </c>
      <c r="F214" s="217">
        <f>SUM(F215)</f>
        <v>0.487</v>
      </c>
      <c r="G214" s="217">
        <f>SUM(G215)</f>
        <v>0.487</v>
      </c>
      <c r="H214" s="312">
        <f>SUM(H215)</f>
        <v>0</v>
      </c>
    </row>
    <row r="215" spans="1:8" ht="15.75" customHeight="1">
      <c r="A215" s="191"/>
      <c r="B215" s="187" t="s">
        <v>118</v>
      </c>
      <c r="C215" s="210">
        <v>30</v>
      </c>
      <c r="D215" s="210"/>
      <c r="E215" s="28">
        <f t="shared" si="7"/>
        <v>16.23333333333333</v>
      </c>
      <c r="F215" s="211">
        <v>0.487</v>
      </c>
      <c r="G215" s="211">
        <v>0.487</v>
      </c>
      <c r="H215" s="212"/>
    </row>
    <row r="216" spans="1:8" ht="15.75" customHeight="1">
      <c r="A216" s="188">
        <v>4</v>
      </c>
      <c r="B216" s="185" t="s">
        <v>106</v>
      </c>
      <c r="C216" s="213">
        <f>SUM(C217)</f>
        <v>30</v>
      </c>
      <c r="D216" s="213">
        <f>SUM(D217)</f>
        <v>0</v>
      </c>
      <c r="E216" s="200">
        <f t="shared" si="7"/>
        <v>6</v>
      </c>
      <c r="F216" s="213">
        <f>SUM(F217)</f>
        <v>0.18</v>
      </c>
      <c r="G216" s="213">
        <f>SUM(G217)</f>
        <v>0.18</v>
      </c>
      <c r="H216" s="360">
        <f>SUM(H217)</f>
        <v>0</v>
      </c>
    </row>
    <row r="217" spans="1:8" ht="15.75" customHeight="1">
      <c r="A217" s="317"/>
      <c r="B217" s="190" t="s">
        <v>118</v>
      </c>
      <c r="C217" s="214">
        <v>30</v>
      </c>
      <c r="D217" s="214"/>
      <c r="E217" s="47">
        <f t="shared" si="7"/>
        <v>6</v>
      </c>
      <c r="F217" s="215">
        <v>0.18</v>
      </c>
      <c r="G217" s="215">
        <v>0.18</v>
      </c>
      <c r="H217" s="216"/>
    </row>
    <row r="218" spans="1:19" ht="15.75" customHeight="1">
      <c r="A218" s="180">
        <v>5</v>
      </c>
      <c r="B218" s="181" t="s">
        <v>157</v>
      </c>
      <c r="C218" s="217">
        <f>SUM(C219)</f>
        <v>6</v>
      </c>
      <c r="D218" s="217">
        <f>SUM(D219)</f>
        <v>0</v>
      </c>
      <c r="E218" s="199">
        <f t="shared" si="7"/>
        <v>32.16666666666667</v>
      </c>
      <c r="F218" s="217">
        <f>SUM(F219)</f>
        <v>0.193</v>
      </c>
      <c r="G218" s="217">
        <f>SUM(G219)</f>
        <v>0.193</v>
      </c>
      <c r="H218" s="312">
        <f>SUM(H219)</f>
        <v>0</v>
      </c>
      <c r="R218" s="3"/>
      <c r="S218" s="3"/>
    </row>
    <row r="219" spans="1:8" ht="15.75" customHeight="1">
      <c r="A219" s="191"/>
      <c r="B219" s="187" t="s">
        <v>118</v>
      </c>
      <c r="C219" s="210">
        <v>6</v>
      </c>
      <c r="D219" s="210"/>
      <c r="E219" s="28">
        <f t="shared" si="7"/>
        <v>32.16666666666667</v>
      </c>
      <c r="F219" s="211">
        <v>0.193</v>
      </c>
      <c r="G219" s="211">
        <v>0.193</v>
      </c>
      <c r="H219" s="212"/>
    </row>
    <row r="220" spans="1:8" ht="15.75" customHeight="1">
      <c r="A220" s="188">
        <v>6</v>
      </c>
      <c r="B220" s="185" t="s">
        <v>36</v>
      </c>
      <c r="C220" s="213">
        <f>SUM(C221)</f>
        <v>384</v>
      </c>
      <c r="D220" s="213">
        <f>SUM(D221)</f>
        <v>0</v>
      </c>
      <c r="E220" s="42">
        <f t="shared" si="7"/>
        <v>2.0833333333333335</v>
      </c>
      <c r="F220" s="213">
        <f>SUM(F221)</f>
        <v>0.8</v>
      </c>
      <c r="G220" s="213">
        <f>SUM(G221)</f>
        <v>0</v>
      </c>
      <c r="H220" s="360">
        <f>SUM(H221)</f>
        <v>0.8</v>
      </c>
    </row>
    <row r="221" spans="1:8" ht="15.75" customHeight="1">
      <c r="A221" s="317"/>
      <c r="B221" s="189" t="s">
        <v>119</v>
      </c>
      <c r="C221" s="622">
        <v>384</v>
      </c>
      <c r="D221" s="622"/>
      <c r="E221" s="623">
        <f t="shared" si="7"/>
        <v>2.0833333333333335</v>
      </c>
      <c r="F221" s="624">
        <v>0.8</v>
      </c>
      <c r="G221" s="624"/>
      <c r="H221" s="625">
        <v>0.8</v>
      </c>
    </row>
    <row r="222" spans="1:8" ht="15.75" customHeight="1">
      <c r="A222" s="180">
        <v>7</v>
      </c>
      <c r="B222" s="181" t="s">
        <v>110</v>
      </c>
      <c r="C222" s="217">
        <f>SUM(C223:C224)</f>
        <v>560</v>
      </c>
      <c r="D222" s="217">
        <f>SUM(D223:D224)</f>
        <v>0</v>
      </c>
      <c r="E222" s="199">
        <f t="shared" si="7"/>
        <v>15.164285714285713</v>
      </c>
      <c r="F222" s="217">
        <f>SUM(F223:F224)</f>
        <v>8.491999999999999</v>
      </c>
      <c r="G222" s="217">
        <f>SUM(G223:G224)</f>
        <v>0.472</v>
      </c>
      <c r="H222" s="312">
        <f>SUM(H223:H224)</f>
        <v>8.02</v>
      </c>
    </row>
    <row r="223" spans="1:8" ht="15.75" customHeight="1">
      <c r="A223" s="130"/>
      <c r="B223" s="133" t="s">
        <v>147</v>
      </c>
      <c r="C223" s="404">
        <v>540</v>
      </c>
      <c r="D223" s="404"/>
      <c r="E223" s="405">
        <f t="shared" si="7"/>
        <v>14.851851851851851</v>
      </c>
      <c r="F223" s="406">
        <v>8.02</v>
      </c>
      <c r="G223" s="406"/>
      <c r="H223" s="407">
        <v>8.02</v>
      </c>
    </row>
    <row r="224" spans="1:8" ht="15.75" customHeight="1">
      <c r="A224" s="191"/>
      <c r="B224" s="187" t="s">
        <v>118</v>
      </c>
      <c r="C224" s="210">
        <v>20</v>
      </c>
      <c r="D224" s="210"/>
      <c r="E224" s="28">
        <f t="shared" si="7"/>
        <v>23.599999999999998</v>
      </c>
      <c r="F224" s="211">
        <v>0.472</v>
      </c>
      <c r="G224" s="211">
        <v>0.472</v>
      </c>
      <c r="H224" s="212"/>
    </row>
    <row r="225" spans="1:18" ht="15.75" customHeight="1">
      <c r="A225" s="188">
        <v>8</v>
      </c>
      <c r="B225" s="185" t="s">
        <v>88</v>
      </c>
      <c r="C225" s="213">
        <f>SUM(C226)</f>
        <v>87</v>
      </c>
      <c r="D225" s="213">
        <f>SUM(D226)</f>
        <v>0</v>
      </c>
      <c r="E225" s="42">
        <f t="shared" si="7"/>
        <v>22.988505747126435</v>
      </c>
      <c r="F225" s="220">
        <f>SUM(F226)</f>
        <v>2</v>
      </c>
      <c r="G225" s="220">
        <f>SUM(G226)</f>
        <v>1.8</v>
      </c>
      <c r="H225" s="221">
        <f>SUM(H226)</f>
        <v>0</v>
      </c>
      <c r="R225" s="3"/>
    </row>
    <row r="226" spans="1:8" ht="15.75" customHeight="1">
      <c r="A226" s="317"/>
      <c r="B226" s="190" t="s">
        <v>118</v>
      </c>
      <c r="C226" s="214">
        <v>87</v>
      </c>
      <c r="D226" s="214"/>
      <c r="E226" s="47">
        <f t="shared" si="7"/>
        <v>22.988505747126435</v>
      </c>
      <c r="F226" s="215">
        <v>2</v>
      </c>
      <c r="G226" s="215">
        <v>1.8</v>
      </c>
      <c r="H226" s="216"/>
    </row>
    <row r="227" spans="1:8" ht="15.75" customHeight="1">
      <c r="A227" s="180">
        <v>9</v>
      </c>
      <c r="B227" s="181" t="s">
        <v>57</v>
      </c>
      <c r="C227" s="217">
        <f>SUM(C228:C229)</f>
        <v>252</v>
      </c>
      <c r="D227" s="217"/>
      <c r="E227" s="30">
        <f t="shared" si="7"/>
        <v>15.10714285714286</v>
      </c>
      <c r="F227" s="217">
        <f>SUM(F228:F229)</f>
        <v>3.8070000000000004</v>
      </c>
      <c r="G227" s="217">
        <f>SUM(G228:G229)</f>
        <v>3.8070000000000004</v>
      </c>
      <c r="H227" s="312">
        <f>SUM(H228:H229)</f>
        <v>0</v>
      </c>
    </row>
    <row r="228" spans="1:8" ht="15.75" customHeight="1">
      <c r="A228" s="130"/>
      <c r="B228" s="133" t="s">
        <v>147</v>
      </c>
      <c r="C228" s="404">
        <v>162</v>
      </c>
      <c r="D228" s="404"/>
      <c r="E228" s="405">
        <f t="shared" si="7"/>
        <v>20.32716049382716</v>
      </c>
      <c r="F228" s="406">
        <v>3.293</v>
      </c>
      <c r="G228" s="406">
        <v>3.293</v>
      </c>
      <c r="H228" s="407"/>
    </row>
    <row r="229" spans="1:8" ht="15.75" customHeight="1">
      <c r="A229" s="191"/>
      <c r="B229" s="187" t="s">
        <v>118</v>
      </c>
      <c r="C229" s="210">
        <v>90</v>
      </c>
      <c r="D229" s="210"/>
      <c r="E229" s="28">
        <f t="shared" si="7"/>
        <v>5.711111111111111</v>
      </c>
      <c r="F229" s="211">
        <v>0.514</v>
      </c>
      <c r="G229" s="211">
        <v>0.514</v>
      </c>
      <c r="H229" s="212"/>
    </row>
    <row r="230" spans="1:17" s="8" customFormat="1" ht="15.75" customHeight="1">
      <c r="A230" s="188">
        <v>10</v>
      </c>
      <c r="B230" s="185" t="s">
        <v>193</v>
      </c>
      <c r="C230" s="213">
        <f>SUM(C231)</f>
        <v>228</v>
      </c>
      <c r="D230" s="213">
        <f>SUM(D231)</f>
        <v>0</v>
      </c>
      <c r="E230" s="42">
        <f t="shared" si="7"/>
        <v>0.5087719298245614</v>
      </c>
      <c r="F230" s="213">
        <f>SUM(F231)</f>
        <v>0.116</v>
      </c>
      <c r="G230" s="213">
        <f>SUM(G231)</f>
        <v>0.116</v>
      </c>
      <c r="H230" s="360">
        <f>SUM(H231)</f>
        <v>0</v>
      </c>
      <c r="K230" s="142"/>
      <c r="L230" s="142"/>
      <c r="M230" s="142"/>
      <c r="N230" s="142"/>
      <c r="O230" s="142"/>
      <c r="P230" s="142"/>
      <c r="Q230" s="142"/>
    </row>
    <row r="231" spans="1:8" ht="15.75" customHeight="1">
      <c r="A231" s="317"/>
      <c r="B231" s="193" t="s">
        <v>147</v>
      </c>
      <c r="C231" s="408">
        <v>228</v>
      </c>
      <c r="D231" s="408"/>
      <c r="E231" s="409">
        <f t="shared" si="7"/>
        <v>0.5087719298245614</v>
      </c>
      <c r="F231" s="410">
        <v>0.116</v>
      </c>
      <c r="G231" s="410">
        <v>0.116</v>
      </c>
      <c r="H231" s="411"/>
    </row>
    <row r="232" spans="1:8" ht="15.75" customHeight="1">
      <c r="A232" s="188">
        <v>11</v>
      </c>
      <c r="B232" s="40" t="s">
        <v>129</v>
      </c>
      <c r="C232" s="213">
        <f>SUM(C233)</f>
        <v>0</v>
      </c>
      <c r="D232" s="213">
        <f>SUM(D233)</f>
        <v>0</v>
      </c>
      <c r="E232" s="42" t="e">
        <f t="shared" si="7"/>
        <v>#DIV/0!</v>
      </c>
      <c r="F232" s="220">
        <f>SUM(F233)</f>
        <v>0.032</v>
      </c>
      <c r="G232" s="220">
        <f>SUM(G233)</f>
        <v>0.032</v>
      </c>
      <c r="H232" s="221">
        <f>SUM(H233)</f>
        <v>0</v>
      </c>
    </row>
    <row r="233" spans="1:8" ht="15.75" customHeight="1">
      <c r="A233" s="317"/>
      <c r="B233" s="187" t="s">
        <v>118</v>
      </c>
      <c r="C233" s="214"/>
      <c r="D233" s="214"/>
      <c r="E233" s="47" t="e">
        <f t="shared" si="7"/>
        <v>#DIV/0!</v>
      </c>
      <c r="F233" s="215">
        <v>0.032</v>
      </c>
      <c r="G233" s="215">
        <v>0.032</v>
      </c>
      <c r="H233" s="216"/>
    </row>
    <row r="234" spans="1:8" ht="15.75" customHeight="1">
      <c r="A234" s="188">
        <v>12</v>
      </c>
      <c r="B234" s="185" t="s">
        <v>25</v>
      </c>
      <c r="C234" s="213">
        <f>SUM(C235:C238)</f>
        <v>4492</v>
      </c>
      <c r="D234" s="213">
        <f>SUM(D235:D238)</f>
        <v>0</v>
      </c>
      <c r="E234" s="42">
        <f t="shared" si="7"/>
        <v>38.736642920748</v>
      </c>
      <c r="F234" s="213">
        <f>SUM(F235:F238)</f>
        <v>174.005</v>
      </c>
      <c r="G234" s="220">
        <f>SUM(G235:G238)</f>
        <v>0</v>
      </c>
      <c r="H234" s="360">
        <f>SUM(H235:H238)</f>
        <v>174.005</v>
      </c>
    </row>
    <row r="235" spans="1:8" ht="15.75" customHeight="1">
      <c r="A235" s="130"/>
      <c r="B235" s="133" t="s">
        <v>147</v>
      </c>
      <c r="C235" s="404">
        <v>240</v>
      </c>
      <c r="D235" s="404"/>
      <c r="E235" s="405">
        <f t="shared" si="7"/>
        <v>23.604166666666664</v>
      </c>
      <c r="F235" s="406">
        <v>5.665</v>
      </c>
      <c r="G235" s="406"/>
      <c r="H235" s="407">
        <v>5.665</v>
      </c>
    </row>
    <row r="236" spans="1:8" ht="15.75" customHeight="1">
      <c r="A236" s="130"/>
      <c r="B236" s="184" t="s">
        <v>117</v>
      </c>
      <c r="C236" s="561">
        <v>1694</v>
      </c>
      <c r="D236" s="561"/>
      <c r="E236" s="562">
        <f>F236/C236*1000</f>
        <v>28.435655253837073</v>
      </c>
      <c r="F236" s="563">
        <v>48.17</v>
      </c>
      <c r="G236" s="563"/>
      <c r="H236" s="564">
        <v>48.17</v>
      </c>
    </row>
    <row r="237" spans="1:8" ht="15.75" customHeight="1">
      <c r="A237" s="130"/>
      <c r="B237" s="141" t="s">
        <v>118</v>
      </c>
      <c r="C237" s="207">
        <v>2360</v>
      </c>
      <c r="D237" s="207"/>
      <c r="E237" s="17">
        <f t="shared" si="7"/>
        <v>50.70762711864407</v>
      </c>
      <c r="F237" s="208">
        <v>119.67</v>
      </c>
      <c r="G237" s="208"/>
      <c r="H237" s="209">
        <v>119.67</v>
      </c>
    </row>
    <row r="238" spans="1:8" ht="15.75" customHeight="1">
      <c r="A238" s="317"/>
      <c r="B238" s="189" t="s">
        <v>119</v>
      </c>
      <c r="C238" s="622">
        <v>198</v>
      </c>
      <c r="D238" s="622"/>
      <c r="E238" s="623">
        <f t="shared" si="7"/>
        <v>2.5252525252525255</v>
      </c>
      <c r="F238" s="624">
        <v>0.5</v>
      </c>
      <c r="G238" s="624"/>
      <c r="H238" s="625">
        <v>0.5</v>
      </c>
    </row>
    <row r="239" spans="1:8" ht="15.75" customHeight="1">
      <c r="A239" s="180">
        <v>13</v>
      </c>
      <c r="B239" s="181" t="s">
        <v>26</v>
      </c>
      <c r="C239" s="217">
        <f>SUM(C240:C241)</f>
        <v>104</v>
      </c>
      <c r="D239" s="217">
        <f>SUM(D240:D241)</f>
        <v>0</v>
      </c>
      <c r="E239" s="37">
        <f t="shared" si="7"/>
        <v>39.730769230769226</v>
      </c>
      <c r="F239" s="217">
        <f>SUM(F240:F241)</f>
        <v>4.132</v>
      </c>
      <c r="G239" s="217">
        <f>SUM(G240:G241)</f>
        <v>1.436</v>
      </c>
      <c r="H239" s="312">
        <f>SUM(H240:H241)</f>
        <v>2.696</v>
      </c>
    </row>
    <row r="240" spans="1:8" ht="15.75" customHeight="1">
      <c r="A240" s="130"/>
      <c r="B240" s="133" t="s">
        <v>147</v>
      </c>
      <c r="C240" s="404">
        <v>84</v>
      </c>
      <c r="D240" s="404"/>
      <c r="E240" s="405">
        <f t="shared" si="7"/>
        <v>32.0952380952381</v>
      </c>
      <c r="F240" s="406">
        <v>2.696</v>
      </c>
      <c r="G240" s="406"/>
      <c r="H240" s="407">
        <v>2.696</v>
      </c>
    </row>
    <row r="241" spans="1:8" ht="15.75" customHeight="1">
      <c r="A241" s="191"/>
      <c r="B241" s="187" t="s">
        <v>118</v>
      </c>
      <c r="C241" s="210">
        <v>20</v>
      </c>
      <c r="D241" s="210"/>
      <c r="E241" s="28">
        <f t="shared" si="7"/>
        <v>71.8</v>
      </c>
      <c r="F241" s="211">
        <v>1.436</v>
      </c>
      <c r="G241" s="211">
        <v>1.436</v>
      </c>
      <c r="H241" s="212"/>
    </row>
    <row r="242" spans="1:8" ht="15.75" customHeight="1">
      <c r="A242" s="188">
        <v>14</v>
      </c>
      <c r="B242" s="185" t="s">
        <v>84</v>
      </c>
      <c r="C242" s="213">
        <f>SUM(C243)</f>
        <v>60</v>
      </c>
      <c r="D242" s="213">
        <f>SUM(D243)</f>
        <v>0</v>
      </c>
      <c r="E242" s="186">
        <f t="shared" si="7"/>
        <v>18.633333333333336</v>
      </c>
      <c r="F242" s="213">
        <f>SUM(F243)</f>
        <v>1.118</v>
      </c>
      <c r="G242" s="213">
        <f>SUM(G243)</f>
        <v>1.118</v>
      </c>
      <c r="H242" s="360">
        <f>SUM(H243)</f>
        <v>0</v>
      </c>
    </row>
    <row r="243" spans="1:8" ht="15.75" customHeight="1">
      <c r="A243" s="317"/>
      <c r="B243" s="190" t="s">
        <v>118</v>
      </c>
      <c r="C243" s="214">
        <v>60</v>
      </c>
      <c r="D243" s="214"/>
      <c r="E243" s="47">
        <f t="shared" si="7"/>
        <v>18.633333333333336</v>
      </c>
      <c r="F243" s="215">
        <v>1.118</v>
      </c>
      <c r="G243" s="215">
        <v>1.118</v>
      </c>
      <c r="H243" s="216"/>
    </row>
    <row r="244" spans="1:8" ht="15.75" customHeight="1">
      <c r="A244" s="180">
        <v>15</v>
      </c>
      <c r="B244" s="181" t="s">
        <v>159</v>
      </c>
      <c r="C244" s="217">
        <f>SUM(C245)</f>
        <v>90</v>
      </c>
      <c r="D244" s="217">
        <f>SUM(D245)</f>
        <v>0</v>
      </c>
      <c r="E244" s="30">
        <f t="shared" si="7"/>
        <v>24.75555555555556</v>
      </c>
      <c r="F244" s="217">
        <f>SUM(F245)</f>
        <v>2.228</v>
      </c>
      <c r="G244" s="217">
        <f>SUM(G245)</f>
        <v>2.228</v>
      </c>
      <c r="H244" s="312">
        <f>SUM(H245)</f>
        <v>0</v>
      </c>
    </row>
    <row r="245" spans="1:8" ht="15.75" customHeight="1">
      <c r="A245" s="191"/>
      <c r="B245" s="187" t="s">
        <v>118</v>
      </c>
      <c r="C245" s="210">
        <v>90</v>
      </c>
      <c r="D245" s="210"/>
      <c r="E245" s="28">
        <f t="shared" si="7"/>
        <v>24.75555555555556</v>
      </c>
      <c r="F245" s="211">
        <v>2.228</v>
      </c>
      <c r="G245" s="211">
        <v>2.228</v>
      </c>
      <c r="H245" s="212"/>
    </row>
    <row r="246" spans="1:17" s="8" customFormat="1" ht="15.75" customHeight="1">
      <c r="A246" s="188">
        <v>16</v>
      </c>
      <c r="B246" s="185" t="s">
        <v>59</v>
      </c>
      <c r="C246" s="213">
        <f>SUM(C247:C249)</f>
        <v>383</v>
      </c>
      <c r="D246" s="213">
        <f>SUM(D247:D249)</f>
        <v>0</v>
      </c>
      <c r="E246" s="61">
        <f t="shared" si="7"/>
        <v>21.548302872062663</v>
      </c>
      <c r="F246" s="213">
        <f>SUM(F247:F249)</f>
        <v>8.253</v>
      </c>
      <c r="G246" s="213">
        <f>SUM(G247:G249)</f>
        <v>8.253</v>
      </c>
      <c r="H246" s="360">
        <f>SUM(H247:H249)</f>
        <v>0</v>
      </c>
      <c r="K246" s="142"/>
      <c r="L246" s="142"/>
      <c r="M246" s="142"/>
      <c r="N246" s="142"/>
      <c r="O246" s="142"/>
      <c r="P246" s="142"/>
      <c r="Q246" s="142"/>
    </row>
    <row r="247" spans="1:8" ht="15.75" customHeight="1">
      <c r="A247" s="130"/>
      <c r="B247" s="133" t="s">
        <v>147</v>
      </c>
      <c r="C247" s="404">
        <v>305</v>
      </c>
      <c r="D247" s="404"/>
      <c r="E247" s="405">
        <f t="shared" si="7"/>
        <v>17.977049180327867</v>
      </c>
      <c r="F247" s="406">
        <v>5.483</v>
      </c>
      <c r="G247" s="406">
        <v>5.483</v>
      </c>
      <c r="H247" s="407"/>
    </row>
    <row r="248" spans="1:8" ht="15.75" customHeight="1">
      <c r="A248" s="130"/>
      <c r="B248" s="184" t="s">
        <v>117</v>
      </c>
      <c r="C248" s="561">
        <v>36</v>
      </c>
      <c r="D248" s="561"/>
      <c r="E248" s="562">
        <f t="shared" si="7"/>
        <v>50</v>
      </c>
      <c r="F248" s="563">
        <v>1.8</v>
      </c>
      <c r="G248" s="563">
        <v>1.8</v>
      </c>
      <c r="H248" s="564"/>
    </row>
    <row r="249" spans="1:8" ht="15.75" customHeight="1">
      <c r="A249" s="317"/>
      <c r="B249" s="189" t="s">
        <v>119</v>
      </c>
      <c r="C249" s="622">
        <v>42</v>
      </c>
      <c r="D249" s="622"/>
      <c r="E249" s="623">
        <f t="shared" si="7"/>
        <v>23.095238095238095</v>
      </c>
      <c r="F249" s="624">
        <v>0.97</v>
      </c>
      <c r="G249" s="624">
        <v>0.97</v>
      </c>
      <c r="H249" s="625"/>
    </row>
    <row r="250" spans="1:15" ht="15.75" customHeight="1">
      <c r="A250" s="308"/>
      <c r="B250" s="309" t="s">
        <v>165</v>
      </c>
      <c r="C250" s="310">
        <f>C204+C209+C214+C216+C218+C220+C222+C225+C227+C230+C232+C234+C239+C242+C244+C246</f>
        <v>34388</v>
      </c>
      <c r="D250" s="310"/>
      <c r="E250" s="310"/>
      <c r="F250" s="310">
        <f>F204+F209+F214+F216+F218+F220+F222+F225+F227+F230+F232+F234+F239+F242+F244+F246</f>
        <v>1256.814</v>
      </c>
      <c r="G250" s="310">
        <f>G204+G209+G214+G216+G218+G220+G222+G225+G227+G230+G232+G234+G239+G242+G244+G246</f>
        <v>990.247</v>
      </c>
      <c r="H250" s="310">
        <f>H204+H209+H214+H216+H218+H220+H222+H225+H227+H230+H232+H234+H239+H242+H244+H246</f>
        <v>197.311</v>
      </c>
      <c r="K250" s="5"/>
      <c r="L250" s="5"/>
      <c r="M250" s="5"/>
      <c r="N250" s="5"/>
      <c r="O250" s="5"/>
    </row>
    <row r="251" spans="1:8" ht="15.75" customHeight="1">
      <c r="A251" s="128"/>
      <c r="B251" s="129" t="s">
        <v>63</v>
      </c>
      <c r="C251" s="203"/>
      <c r="D251" s="203"/>
      <c r="E251" s="58"/>
      <c r="F251" s="204"/>
      <c r="G251" s="204"/>
      <c r="H251" s="205"/>
    </row>
    <row r="252" spans="1:8" ht="15.75" customHeight="1">
      <c r="A252" s="188">
        <v>1</v>
      </c>
      <c r="B252" s="185" t="s">
        <v>185</v>
      </c>
      <c r="C252" s="213">
        <f>SUM(C253)</f>
        <v>50</v>
      </c>
      <c r="D252" s="213">
        <f>SUM(D253)</f>
        <v>0</v>
      </c>
      <c r="E252" s="42">
        <f t="shared" si="7"/>
        <v>15.04</v>
      </c>
      <c r="F252" s="220">
        <f>SUM(F253)</f>
        <v>0.752</v>
      </c>
      <c r="G252" s="220">
        <f>SUM(G253)</f>
        <v>0.752</v>
      </c>
      <c r="H252" s="221">
        <f>SUM(H253)</f>
        <v>0</v>
      </c>
    </row>
    <row r="253" spans="1:8" ht="15.75" customHeight="1">
      <c r="A253" s="317"/>
      <c r="B253" s="190" t="s">
        <v>118</v>
      </c>
      <c r="C253" s="372">
        <v>50</v>
      </c>
      <c r="D253" s="372"/>
      <c r="E253" s="373">
        <f t="shared" si="7"/>
        <v>15.04</v>
      </c>
      <c r="F253" s="374">
        <v>0.752</v>
      </c>
      <c r="G253" s="374">
        <v>0.752</v>
      </c>
      <c r="H253" s="375"/>
    </row>
    <row r="254" spans="1:15" ht="15.75" customHeight="1">
      <c r="A254" s="180">
        <v>2</v>
      </c>
      <c r="B254" s="181" t="s">
        <v>39</v>
      </c>
      <c r="C254" s="217">
        <f>SUM(C255:C257)</f>
        <v>10789</v>
      </c>
      <c r="D254" s="217">
        <f>SUM(D255:D257)</f>
        <v>0</v>
      </c>
      <c r="E254" s="37">
        <f t="shared" si="7"/>
        <v>15.517656872740755</v>
      </c>
      <c r="F254" s="217">
        <f>SUM(F255:F257)</f>
        <v>167.42</v>
      </c>
      <c r="G254" s="217">
        <f>SUM(G255:G257)</f>
        <v>160.437</v>
      </c>
      <c r="H254" s="312">
        <f>SUM(H255:H257)</f>
        <v>0</v>
      </c>
      <c r="K254" s="5"/>
      <c r="L254" s="5"/>
      <c r="M254" s="5"/>
      <c r="N254" s="5"/>
      <c r="O254" s="5"/>
    </row>
    <row r="255" spans="1:8" ht="15.75" customHeight="1">
      <c r="A255" s="130"/>
      <c r="B255" s="168" t="s">
        <v>116</v>
      </c>
      <c r="C255" s="490">
        <v>7154</v>
      </c>
      <c r="D255" s="490"/>
      <c r="E255" s="491">
        <f t="shared" si="7"/>
        <v>16.01481688565837</v>
      </c>
      <c r="F255" s="492">
        <v>114.57</v>
      </c>
      <c r="G255" s="492">
        <v>107.757</v>
      </c>
      <c r="H255" s="493"/>
    </row>
    <row r="256" spans="1:8" ht="15.75" customHeight="1">
      <c r="A256" s="130"/>
      <c r="B256" s="184" t="s">
        <v>117</v>
      </c>
      <c r="C256" s="561">
        <v>2455</v>
      </c>
      <c r="D256" s="561"/>
      <c r="E256" s="562">
        <f t="shared" si="7"/>
        <v>12.484725050916497</v>
      </c>
      <c r="F256" s="563">
        <v>30.65</v>
      </c>
      <c r="G256" s="563">
        <v>30.65</v>
      </c>
      <c r="H256" s="564"/>
    </row>
    <row r="257" spans="1:15" ht="15.75" customHeight="1">
      <c r="A257" s="130"/>
      <c r="B257" s="141" t="s">
        <v>118</v>
      </c>
      <c r="C257" s="376">
        <v>1180</v>
      </c>
      <c r="D257" s="376"/>
      <c r="E257" s="377">
        <f t="shared" si="7"/>
        <v>18.813559322033896</v>
      </c>
      <c r="F257" s="378">
        <v>22.2</v>
      </c>
      <c r="G257" s="378">
        <v>22.03</v>
      </c>
      <c r="H257" s="379"/>
      <c r="K257" s="5"/>
      <c r="L257" s="5"/>
      <c r="M257" s="5"/>
      <c r="N257" s="5"/>
      <c r="O257" s="5"/>
    </row>
    <row r="258" spans="1:8" ht="15.75" customHeight="1">
      <c r="A258" s="188">
        <v>3</v>
      </c>
      <c r="B258" s="185" t="s">
        <v>176</v>
      </c>
      <c r="C258" s="213">
        <f>SUM(C259)</f>
        <v>550</v>
      </c>
      <c r="D258" s="213">
        <f>SUM(D259)</f>
        <v>0</v>
      </c>
      <c r="E258" s="200">
        <f t="shared" si="7"/>
        <v>9.454545454545455</v>
      </c>
      <c r="F258" s="213">
        <f>SUM(F259)</f>
        <v>5.2</v>
      </c>
      <c r="G258" s="213">
        <f>SUM(G259)</f>
        <v>5.2</v>
      </c>
      <c r="H258" s="360">
        <f>SUM(H259)</f>
        <v>0</v>
      </c>
    </row>
    <row r="259" spans="1:8" ht="15.75" customHeight="1">
      <c r="A259" s="317"/>
      <c r="B259" s="184" t="s">
        <v>117</v>
      </c>
      <c r="C259" s="570">
        <v>550</v>
      </c>
      <c r="D259" s="570"/>
      <c r="E259" s="571">
        <f t="shared" si="7"/>
        <v>9.454545454545455</v>
      </c>
      <c r="F259" s="572">
        <v>5.2</v>
      </c>
      <c r="G259" s="572">
        <v>5.2</v>
      </c>
      <c r="H259" s="573"/>
    </row>
    <row r="260" spans="1:8" ht="15.75" customHeight="1">
      <c r="A260" s="188">
        <v>4</v>
      </c>
      <c r="B260" s="185" t="s">
        <v>107</v>
      </c>
      <c r="C260" s="213">
        <f>SUM(C261:C262)</f>
        <v>528</v>
      </c>
      <c r="D260" s="213">
        <f>SUM(D261:D262)</f>
        <v>0</v>
      </c>
      <c r="E260" s="61">
        <f t="shared" si="7"/>
        <v>3.727272727272727</v>
      </c>
      <c r="F260" s="213">
        <f>SUM(F261:F262)</f>
        <v>1.968</v>
      </c>
      <c r="G260" s="213">
        <f>SUM(G261:G262)</f>
        <v>1.968</v>
      </c>
      <c r="H260" s="360">
        <f>SUM(H261:H262)</f>
        <v>0</v>
      </c>
    </row>
    <row r="261" spans="1:16" ht="15.75" customHeight="1">
      <c r="A261" s="130"/>
      <c r="B261" s="133" t="s">
        <v>147</v>
      </c>
      <c r="C261" s="404">
        <v>240</v>
      </c>
      <c r="D261" s="404"/>
      <c r="E261" s="405">
        <f t="shared" si="7"/>
        <v>4.033333333333333</v>
      </c>
      <c r="F261" s="406">
        <v>0.968</v>
      </c>
      <c r="G261" s="406">
        <v>0.968</v>
      </c>
      <c r="H261" s="407"/>
      <c r="K261" s="5"/>
      <c r="L261" s="5"/>
      <c r="M261" s="5"/>
      <c r="N261" s="5"/>
      <c r="O261" s="5"/>
      <c r="P261" s="5"/>
    </row>
    <row r="262" spans="1:8" ht="15.75" customHeight="1">
      <c r="A262" s="317"/>
      <c r="B262" s="194" t="s">
        <v>115</v>
      </c>
      <c r="C262" s="546">
        <v>288</v>
      </c>
      <c r="D262" s="546"/>
      <c r="E262" s="547">
        <f t="shared" si="7"/>
        <v>3.472222222222222</v>
      </c>
      <c r="F262" s="548">
        <v>1</v>
      </c>
      <c r="G262" s="548">
        <v>1</v>
      </c>
      <c r="H262" s="549"/>
    </row>
    <row r="263" spans="1:17" s="8" customFormat="1" ht="15.75" customHeight="1">
      <c r="A263" s="180">
        <v>6</v>
      </c>
      <c r="B263" s="181" t="s">
        <v>198</v>
      </c>
      <c r="C263" s="217">
        <f>SUM(C264)</f>
        <v>3348</v>
      </c>
      <c r="D263" s="217">
        <f>SUM(D264)</f>
        <v>0</v>
      </c>
      <c r="E263" s="37">
        <f t="shared" si="7"/>
        <v>3.8829151732377536</v>
      </c>
      <c r="F263" s="217">
        <f>SUM(F264)</f>
        <v>13</v>
      </c>
      <c r="G263" s="217">
        <f>SUM(G264)</f>
        <v>13</v>
      </c>
      <c r="H263" s="312">
        <f>SUM(H264)</f>
        <v>0</v>
      </c>
      <c r="O263" s="142"/>
      <c r="P263" s="142"/>
      <c r="Q263" s="142"/>
    </row>
    <row r="264" spans="1:8" ht="15.75" customHeight="1">
      <c r="A264" s="191"/>
      <c r="B264" s="195" t="s">
        <v>115</v>
      </c>
      <c r="C264" s="550">
        <v>3348</v>
      </c>
      <c r="D264" s="550"/>
      <c r="E264" s="551">
        <f t="shared" si="7"/>
        <v>3.8829151732377536</v>
      </c>
      <c r="F264" s="552">
        <v>13</v>
      </c>
      <c r="G264" s="552">
        <v>13</v>
      </c>
      <c r="H264" s="553"/>
    </row>
    <row r="265" spans="1:8" ht="27" customHeight="1">
      <c r="A265" s="188">
        <v>7</v>
      </c>
      <c r="B265" s="185" t="s">
        <v>194</v>
      </c>
      <c r="C265" s="213">
        <f>SUM(C266)</f>
        <v>120</v>
      </c>
      <c r="D265" s="213">
        <f>SUM(D266)</f>
        <v>0</v>
      </c>
      <c r="E265" s="662">
        <f t="shared" si="7"/>
        <v>10</v>
      </c>
      <c r="F265" s="213">
        <f>SUM(F266)</f>
        <v>1.2</v>
      </c>
      <c r="G265" s="213">
        <f>SUM(G266)</f>
        <v>1.2</v>
      </c>
      <c r="H265" s="360">
        <f>SUM(H266)</f>
        <v>0</v>
      </c>
    </row>
    <row r="266" spans="1:8" ht="15.75" customHeight="1">
      <c r="A266" s="317"/>
      <c r="B266" s="193" t="s">
        <v>147</v>
      </c>
      <c r="C266" s="408">
        <v>120</v>
      </c>
      <c r="D266" s="408"/>
      <c r="E266" s="409">
        <f t="shared" si="7"/>
        <v>10</v>
      </c>
      <c r="F266" s="410">
        <v>1.2</v>
      </c>
      <c r="G266" s="410">
        <v>1.2</v>
      </c>
      <c r="H266" s="411"/>
    </row>
    <row r="267" spans="1:8" ht="15.75" customHeight="1">
      <c r="A267" s="180">
        <v>8</v>
      </c>
      <c r="B267" s="181" t="s">
        <v>28</v>
      </c>
      <c r="C267" s="217">
        <f>SUM(C268:C268)</f>
        <v>9</v>
      </c>
      <c r="D267" s="217">
        <f>SUM(D268:D268)</f>
        <v>0</v>
      </c>
      <c r="E267" s="37">
        <f>F267/C267*1000</f>
        <v>28</v>
      </c>
      <c r="F267" s="218">
        <f>SUM(F268:F268)</f>
        <v>0.252</v>
      </c>
      <c r="G267" s="218">
        <f>SUM(G268:G268)</f>
        <v>0.25</v>
      </c>
      <c r="H267" s="219">
        <f>SUM(H268:H268)</f>
        <v>0</v>
      </c>
    </row>
    <row r="268" spans="1:8" ht="15.75" customHeight="1">
      <c r="A268" s="317"/>
      <c r="B268" s="190" t="s">
        <v>118</v>
      </c>
      <c r="C268" s="372">
        <v>9</v>
      </c>
      <c r="D268" s="372"/>
      <c r="E268" s="373">
        <f>F268/C268*1000</f>
        <v>28</v>
      </c>
      <c r="F268" s="374">
        <v>0.252</v>
      </c>
      <c r="G268" s="374">
        <v>0.25</v>
      </c>
      <c r="H268" s="375">
        <v>0</v>
      </c>
    </row>
    <row r="269" spans="1:8" ht="15.75" customHeight="1">
      <c r="A269" s="188">
        <v>9</v>
      </c>
      <c r="B269" s="185" t="s">
        <v>86</v>
      </c>
      <c r="C269" s="213">
        <f>SUM(C270:C270)</f>
        <v>305</v>
      </c>
      <c r="D269" s="213">
        <f>SUM(D270:D270)</f>
        <v>0</v>
      </c>
      <c r="E269" s="42">
        <f>F269/C269*1000</f>
        <v>5</v>
      </c>
      <c r="F269" s="213">
        <f>SUM(F270:F270)</f>
        <v>1.525</v>
      </c>
      <c r="G269" s="213">
        <f>SUM(G270:G270)</f>
        <v>1.525</v>
      </c>
      <c r="H269" s="360">
        <f>SUM(H270:H270)</f>
        <v>0</v>
      </c>
    </row>
    <row r="270" spans="1:8" ht="15.75" customHeight="1">
      <c r="A270" s="191"/>
      <c r="B270" s="369" t="s">
        <v>147</v>
      </c>
      <c r="C270" s="503">
        <v>305</v>
      </c>
      <c r="D270" s="503"/>
      <c r="E270" s="428">
        <f>F270/C270*1000</f>
        <v>5</v>
      </c>
      <c r="F270" s="504">
        <v>1.525</v>
      </c>
      <c r="G270" s="504">
        <v>1.525</v>
      </c>
      <c r="H270" s="505"/>
    </row>
    <row r="271" spans="1:17" ht="15.75" customHeight="1">
      <c r="A271" s="188">
        <v>10</v>
      </c>
      <c r="B271" s="185" t="s">
        <v>72</v>
      </c>
      <c r="C271" s="213">
        <f>SUM(C272:C273)</f>
        <v>3860</v>
      </c>
      <c r="D271" s="213">
        <f>SUM(D272:D273)</f>
        <v>0</v>
      </c>
      <c r="E271" s="42">
        <f t="shared" si="7"/>
        <v>16.225129533678757</v>
      </c>
      <c r="F271" s="220">
        <f>SUM(F272:F273)</f>
        <v>62.629000000000005</v>
      </c>
      <c r="G271" s="220">
        <f>SUM(G272:G273)</f>
        <v>60.079</v>
      </c>
      <c r="H271" s="221">
        <f>SUM(H272:H273)</f>
        <v>0</v>
      </c>
      <c r="K271" s="5"/>
      <c r="L271" s="5"/>
      <c r="M271" s="5"/>
      <c r="N271" s="5"/>
      <c r="O271" s="5"/>
      <c r="P271" s="5"/>
      <c r="Q271" s="5"/>
    </row>
    <row r="272" spans="1:17" ht="15.75" customHeight="1">
      <c r="A272" s="130"/>
      <c r="B272" s="168" t="s">
        <v>116</v>
      </c>
      <c r="C272" s="490">
        <v>3010</v>
      </c>
      <c r="D272" s="490"/>
      <c r="E272" s="491">
        <f t="shared" si="7"/>
        <v>12.9</v>
      </c>
      <c r="F272" s="492">
        <v>38.829</v>
      </c>
      <c r="G272" s="492">
        <v>38.829</v>
      </c>
      <c r="H272" s="493"/>
      <c r="K272" s="5"/>
      <c r="L272" s="5"/>
      <c r="M272" s="5"/>
      <c r="N272" s="5"/>
      <c r="O272" s="5"/>
      <c r="P272" s="5"/>
      <c r="Q272" s="5"/>
    </row>
    <row r="273" spans="1:17" ht="15.75" customHeight="1">
      <c r="A273" s="317"/>
      <c r="B273" s="190" t="s">
        <v>118</v>
      </c>
      <c r="C273" s="372">
        <v>850</v>
      </c>
      <c r="D273" s="372"/>
      <c r="E273" s="373">
        <f t="shared" si="7"/>
        <v>28</v>
      </c>
      <c r="F273" s="374">
        <v>23.8</v>
      </c>
      <c r="G273" s="374">
        <v>21.25</v>
      </c>
      <c r="H273" s="375"/>
      <c r="K273" s="5"/>
      <c r="L273" s="5"/>
      <c r="M273" s="5"/>
      <c r="N273" s="5"/>
      <c r="O273" s="5"/>
      <c r="P273" s="5"/>
      <c r="Q273" s="5"/>
    </row>
    <row r="274" spans="1:17" ht="15.75" customHeight="1">
      <c r="A274" s="180">
        <v>11</v>
      </c>
      <c r="B274" s="181" t="s">
        <v>199</v>
      </c>
      <c r="C274" s="217">
        <f>SUM(C275)</f>
        <v>1000</v>
      </c>
      <c r="D274" s="217">
        <f>SUM(D275)</f>
        <v>0</v>
      </c>
      <c r="E274" s="37">
        <f t="shared" si="7"/>
        <v>20</v>
      </c>
      <c r="F274" s="217">
        <f>SUM(F275)</f>
        <v>20</v>
      </c>
      <c r="G274" s="217">
        <f>SUM(G275)</f>
        <v>20</v>
      </c>
      <c r="H274" s="312">
        <f>SUM(H275)</f>
        <v>0</v>
      </c>
      <c r="K274" s="5"/>
      <c r="L274" s="5"/>
      <c r="M274" s="5"/>
      <c r="N274" s="5"/>
      <c r="O274" s="5"/>
      <c r="P274" s="5"/>
      <c r="Q274" s="5"/>
    </row>
    <row r="275" spans="1:17" ht="15.75" customHeight="1">
      <c r="A275" s="317"/>
      <c r="B275" s="194" t="s">
        <v>115</v>
      </c>
      <c r="C275" s="546">
        <v>1000</v>
      </c>
      <c r="D275" s="546"/>
      <c r="E275" s="547">
        <f t="shared" si="7"/>
        <v>20</v>
      </c>
      <c r="F275" s="548">
        <v>20</v>
      </c>
      <c r="G275" s="548">
        <v>20</v>
      </c>
      <c r="H275" s="549"/>
      <c r="K275" s="5"/>
      <c r="L275" s="5"/>
      <c r="M275" s="5"/>
      <c r="N275" s="5"/>
      <c r="O275" s="5"/>
      <c r="P275" s="5"/>
      <c r="Q275" s="5"/>
    </row>
    <row r="276" spans="1:17" ht="15.75" customHeight="1">
      <c r="A276" s="180">
        <v>12</v>
      </c>
      <c r="B276" s="181" t="s">
        <v>186</v>
      </c>
      <c r="C276" s="217">
        <f>SUM(C277:C278)</f>
        <v>2767</v>
      </c>
      <c r="D276" s="217">
        <f>SUM(D277:D278)</f>
        <v>0</v>
      </c>
      <c r="E276" s="37">
        <f t="shared" si="7"/>
        <v>15.272135887242502</v>
      </c>
      <c r="F276" s="217">
        <f>SUM(F277:F278)</f>
        <v>42.258</v>
      </c>
      <c r="G276" s="217">
        <f>SUM(G277:G278)</f>
        <v>39.96</v>
      </c>
      <c r="H276" s="312">
        <f>SUM(H277:H278)</f>
        <v>0</v>
      </c>
      <c r="K276" s="5"/>
      <c r="L276" s="5"/>
      <c r="M276" s="5"/>
      <c r="N276" s="5"/>
      <c r="O276" s="5"/>
      <c r="P276" s="5"/>
      <c r="Q276" s="5"/>
    </row>
    <row r="277" spans="1:17" ht="15.75" customHeight="1">
      <c r="A277" s="130"/>
      <c r="B277" s="184" t="s">
        <v>117</v>
      </c>
      <c r="C277" s="561">
        <v>630</v>
      </c>
      <c r="D277" s="561"/>
      <c r="E277" s="562">
        <f t="shared" si="7"/>
        <v>11.11111111111111</v>
      </c>
      <c r="F277" s="563">
        <v>7</v>
      </c>
      <c r="G277" s="563">
        <v>7</v>
      </c>
      <c r="H277" s="564"/>
      <c r="K277" s="5"/>
      <c r="L277" s="5"/>
      <c r="M277" s="5"/>
      <c r="N277" s="5"/>
      <c r="O277" s="5"/>
      <c r="P277" s="5"/>
      <c r="Q277" s="5"/>
    </row>
    <row r="278" spans="1:17" ht="15.75" customHeight="1">
      <c r="A278" s="191"/>
      <c r="B278" s="187" t="s">
        <v>118</v>
      </c>
      <c r="C278" s="663">
        <v>2137</v>
      </c>
      <c r="D278" s="663"/>
      <c r="E278" s="391">
        <f t="shared" si="7"/>
        <v>16.49883013570426</v>
      </c>
      <c r="F278" s="664">
        <v>35.258</v>
      </c>
      <c r="G278" s="664">
        <v>32.96</v>
      </c>
      <c r="H278" s="665"/>
      <c r="K278" s="5"/>
      <c r="L278" s="5"/>
      <c r="M278" s="5"/>
      <c r="N278" s="5"/>
      <c r="O278" s="5"/>
      <c r="P278" s="5"/>
      <c r="Q278" s="5"/>
    </row>
    <row r="279" spans="1:17" ht="15.75" customHeight="1">
      <c r="A279" s="188">
        <v>13</v>
      </c>
      <c r="B279" s="185" t="s">
        <v>41</v>
      </c>
      <c r="C279" s="213">
        <f>SUM(C280:C280)</f>
        <v>100</v>
      </c>
      <c r="D279" s="213">
        <f>SUM(D280:D280)</f>
        <v>0</v>
      </c>
      <c r="E279" s="42">
        <f t="shared" si="7"/>
        <v>6</v>
      </c>
      <c r="F279" s="213">
        <f>SUM(F280:F280)</f>
        <v>0.6</v>
      </c>
      <c r="G279" s="213">
        <f>SUM(G280:G280)</f>
        <v>0.6</v>
      </c>
      <c r="H279" s="360">
        <f>SUM(H280:H280)</f>
        <v>0</v>
      </c>
      <c r="K279" s="5"/>
      <c r="L279" s="5"/>
      <c r="M279" s="5"/>
      <c r="N279" s="5"/>
      <c r="O279" s="5"/>
      <c r="P279" s="5"/>
      <c r="Q279" s="5"/>
    </row>
    <row r="280" spans="1:17" ht="15.75" customHeight="1">
      <c r="A280" s="317"/>
      <c r="B280" s="194" t="s">
        <v>115</v>
      </c>
      <c r="C280" s="546">
        <v>100</v>
      </c>
      <c r="D280" s="546"/>
      <c r="E280" s="547">
        <f t="shared" si="7"/>
        <v>6</v>
      </c>
      <c r="F280" s="548">
        <v>0.6</v>
      </c>
      <c r="G280" s="548">
        <v>0.6</v>
      </c>
      <c r="H280" s="549"/>
      <c r="K280" s="5"/>
      <c r="L280" s="5"/>
      <c r="M280" s="5"/>
      <c r="N280" s="5"/>
      <c r="O280" s="5"/>
      <c r="P280" s="5"/>
      <c r="Q280" s="5"/>
    </row>
    <row r="281" spans="1:17" ht="15.75" customHeight="1">
      <c r="A281" s="180">
        <v>14</v>
      </c>
      <c r="B281" s="181" t="s">
        <v>29</v>
      </c>
      <c r="C281" s="217">
        <f>SUM(C282:C285)</f>
        <v>4069</v>
      </c>
      <c r="D281" s="217">
        <f>SUM(D282:D285)</f>
        <v>0</v>
      </c>
      <c r="E281" s="30">
        <f t="shared" si="7"/>
        <v>11.201277955271564</v>
      </c>
      <c r="F281" s="217">
        <f>SUM(F282:F285)</f>
        <v>45.577999999999996</v>
      </c>
      <c r="G281" s="217">
        <f>SUM(G282:G285)</f>
        <v>45.577999999999996</v>
      </c>
      <c r="H281" s="312">
        <f>SUM(H282:H285)</f>
        <v>0</v>
      </c>
      <c r="K281" s="5"/>
      <c r="L281" s="5"/>
      <c r="M281" s="5"/>
      <c r="N281" s="5"/>
      <c r="O281" s="5"/>
      <c r="P281" s="5"/>
      <c r="Q281" s="5"/>
    </row>
    <row r="282" spans="1:17" ht="15.75" customHeight="1">
      <c r="A282" s="130"/>
      <c r="B282" s="163" t="s">
        <v>115</v>
      </c>
      <c r="C282" s="538">
        <v>2340</v>
      </c>
      <c r="D282" s="538"/>
      <c r="E282" s="539">
        <f t="shared" si="7"/>
        <v>11.2</v>
      </c>
      <c r="F282" s="540">
        <v>26.208</v>
      </c>
      <c r="G282" s="540">
        <v>26.208</v>
      </c>
      <c r="H282" s="541"/>
      <c r="K282" s="5"/>
      <c r="L282" s="5"/>
      <c r="M282" s="5"/>
      <c r="N282" s="5"/>
      <c r="O282" s="5"/>
      <c r="P282" s="5"/>
      <c r="Q282" s="5"/>
    </row>
    <row r="283" spans="1:17" ht="15.75" customHeight="1">
      <c r="A283" s="130"/>
      <c r="B283" s="184" t="s">
        <v>117</v>
      </c>
      <c r="C283" s="561">
        <v>1285</v>
      </c>
      <c r="D283" s="561"/>
      <c r="E283" s="562">
        <f t="shared" si="7"/>
        <v>8.01556420233463</v>
      </c>
      <c r="F283" s="563">
        <v>10.3</v>
      </c>
      <c r="G283" s="563">
        <v>10.3</v>
      </c>
      <c r="H283" s="564"/>
      <c r="K283" s="5"/>
      <c r="L283" s="5"/>
      <c r="M283" s="5"/>
      <c r="N283" s="5"/>
      <c r="O283" s="5"/>
      <c r="P283" s="5"/>
      <c r="Q283" s="5"/>
    </row>
    <row r="284" spans="1:17" ht="15.75" customHeight="1">
      <c r="A284" s="130"/>
      <c r="B284" s="141" t="s">
        <v>118</v>
      </c>
      <c r="C284" s="376">
        <v>180</v>
      </c>
      <c r="D284" s="376"/>
      <c r="E284" s="377">
        <f t="shared" si="7"/>
        <v>24</v>
      </c>
      <c r="F284" s="378">
        <v>4.32</v>
      </c>
      <c r="G284" s="378">
        <v>4.32</v>
      </c>
      <c r="H284" s="379"/>
      <c r="K284" s="5"/>
      <c r="L284" s="5"/>
      <c r="M284" s="5"/>
      <c r="N284" s="5"/>
      <c r="O284" s="5"/>
      <c r="P284" s="5"/>
      <c r="Q284" s="5"/>
    </row>
    <row r="285" spans="1:8" ht="15.75" customHeight="1">
      <c r="A285" s="317"/>
      <c r="B285" s="176" t="s">
        <v>119</v>
      </c>
      <c r="C285" s="622">
        <v>264</v>
      </c>
      <c r="D285" s="622"/>
      <c r="E285" s="623">
        <f t="shared" si="7"/>
        <v>17.992424242424242</v>
      </c>
      <c r="F285" s="624">
        <v>4.75</v>
      </c>
      <c r="G285" s="624">
        <v>4.75</v>
      </c>
      <c r="H285" s="625"/>
    </row>
    <row r="286" spans="1:17" s="8" customFormat="1" ht="15.75" customHeight="1">
      <c r="A286" s="180">
        <v>15</v>
      </c>
      <c r="B286" s="181" t="s">
        <v>73</v>
      </c>
      <c r="C286" s="217">
        <f>SUM(C287:C290)</f>
        <v>5813</v>
      </c>
      <c r="D286" s="217">
        <f>SUM(D287:D290)</f>
        <v>0</v>
      </c>
      <c r="E286" s="37">
        <f t="shared" si="7"/>
        <v>13.381558575606402</v>
      </c>
      <c r="F286" s="217">
        <f>SUM(F287:F290)</f>
        <v>77.787</v>
      </c>
      <c r="G286" s="217">
        <f>SUM(G287:G290)</f>
        <v>76.328</v>
      </c>
      <c r="H286" s="312">
        <f>SUM(H287:H290)</f>
        <v>0</v>
      </c>
      <c r="K286" s="142"/>
      <c r="L286" s="142"/>
      <c r="M286" s="142"/>
      <c r="N286" s="142"/>
      <c r="O286" s="142"/>
      <c r="P286" s="142"/>
      <c r="Q286" s="142"/>
    </row>
    <row r="287" spans="1:8" ht="15.75" customHeight="1">
      <c r="A287" s="130"/>
      <c r="B287" s="133" t="s">
        <v>147</v>
      </c>
      <c r="C287" s="404">
        <v>675</v>
      </c>
      <c r="D287" s="404"/>
      <c r="E287" s="405">
        <f t="shared" si="7"/>
        <v>7.2592592592592595</v>
      </c>
      <c r="F287" s="406">
        <v>4.9</v>
      </c>
      <c r="G287" s="406">
        <v>4.9</v>
      </c>
      <c r="H287" s="407"/>
    </row>
    <row r="288" spans="1:8" ht="15.75" customHeight="1">
      <c r="A288" s="130"/>
      <c r="B288" s="163" t="s">
        <v>115</v>
      </c>
      <c r="C288" s="538">
        <v>670</v>
      </c>
      <c r="D288" s="538"/>
      <c r="E288" s="539">
        <f t="shared" si="7"/>
        <v>11.343283582089551</v>
      </c>
      <c r="F288" s="540">
        <v>7.6</v>
      </c>
      <c r="G288" s="540">
        <v>7.6</v>
      </c>
      <c r="H288" s="541"/>
    </row>
    <row r="289" spans="1:8" ht="15.75" customHeight="1">
      <c r="A289" s="130"/>
      <c r="B289" s="168" t="s">
        <v>116</v>
      </c>
      <c r="C289" s="490">
        <v>4200</v>
      </c>
      <c r="D289" s="490"/>
      <c r="E289" s="491">
        <f t="shared" si="7"/>
        <v>14.777857142857142</v>
      </c>
      <c r="F289" s="492">
        <v>62.067</v>
      </c>
      <c r="G289" s="492">
        <v>60.608</v>
      </c>
      <c r="H289" s="493"/>
    </row>
    <row r="290" spans="1:8" ht="15.75" customHeight="1">
      <c r="A290" s="317"/>
      <c r="B290" s="176" t="s">
        <v>119</v>
      </c>
      <c r="C290" s="622">
        <v>268</v>
      </c>
      <c r="D290" s="622"/>
      <c r="E290" s="623">
        <f t="shared" si="7"/>
        <v>12.01492537313433</v>
      </c>
      <c r="F290" s="624">
        <v>3.22</v>
      </c>
      <c r="G290" s="624">
        <v>3.22</v>
      </c>
      <c r="H290" s="625"/>
    </row>
    <row r="291" spans="1:8" ht="15.75" customHeight="1">
      <c r="A291" s="180">
        <v>16</v>
      </c>
      <c r="B291" s="181" t="s">
        <v>42</v>
      </c>
      <c r="C291" s="217">
        <f>SUM(C292:C294)</f>
        <v>320</v>
      </c>
      <c r="D291" s="217">
        <f>SUM(D292:D294)</f>
        <v>0</v>
      </c>
      <c r="E291" s="37">
        <f t="shared" si="7"/>
        <v>6.1875</v>
      </c>
      <c r="F291" s="217">
        <f>SUM(F292:F294)</f>
        <v>1.98</v>
      </c>
      <c r="G291" s="217">
        <f>SUM(G292:G294)</f>
        <v>1.98</v>
      </c>
      <c r="H291" s="312">
        <f>SUM(H292:H294)</f>
        <v>0</v>
      </c>
    </row>
    <row r="292" spans="1:8" ht="15.75" customHeight="1">
      <c r="A292" s="130"/>
      <c r="B292" s="168" t="s">
        <v>116</v>
      </c>
      <c r="C292" s="490">
        <v>70</v>
      </c>
      <c r="D292" s="490"/>
      <c r="E292" s="491">
        <f t="shared" si="7"/>
        <v>0.5714285714285715</v>
      </c>
      <c r="F292" s="492">
        <v>0.04</v>
      </c>
      <c r="G292" s="492">
        <v>0.04</v>
      </c>
      <c r="H292" s="493"/>
    </row>
    <row r="293" spans="1:8" ht="15.75" customHeight="1">
      <c r="A293" s="130"/>
      <c r="B293" s="184" t="s">
        <v>117</v>
      </c>
      <c r="C293" s="561">
        <v>60</v>
      </c>
      <c r="D293" s="561"/>
      <c r="E293" s="562">
        <f t="shared" si="7"/>
        <v>16</v>
      </c>
      <c r="F293" s="563">
        <v>0.96</v>
      </c>
      <c r="G293" s="563">
        <v>0.96</v>
      </c>
      <c r="H293" s="564"/>
    </row>
    <row r="294" spans="1:8" ht="15.75" customHeight="1">
      <c r="A294" s="317"/>
      <c r="B294" s="190" t="s">
        <v>118</v>
      </c>
      <c r="C294" s="372">
        <v>190</v>
      </c>
      <c r="D294" s="372"/>
      <c r="E294" s="373">
        <f t="shared" si="7"/>
        <v>5.157894736842105</v>
      </c>
      <c r="F294" s="374">
        <v>0.98</v>
      </c>
      <c r="G294" s="374">
        <v>0.98</v>
      </c>
      <c r="H294" s="375"/>
    </row>
    <row r="295" spans="1:8" ht="15.75" customHeight="1">
      <c r="A295" s="180">
        <v>17</v>
      </c>
      <c r="B295" s="181" t="s">
        <v>30</v>
      </c>
      <c r="C295" s="217">
        <f>SUM(C296:C298)</f>
        <v>862</v>
      </c>
      <c r="D295" s="217">
        <f>SUM(D296:D298)</f>
        <v>0</v>
      </c>
      <c r="E295" s="37">
        <f t="shared" si="7"/>
        <v>3.773781902552204</v>
      </c>
      <c r="F295" s="217">
        <f>SUM(F296:F298)</f>
        <v>3.253</v>
      </c>
      <c r="G295" s="217">
        <f>SUM(G296:G298)</f>
        <v>3.253</v>
      </c>
      <c r="H295" s="312">
        <f>SUM(H296:H298)</f>
        <v>0</v>
      </c>
    </row>
    <row r="296" spans="1:8" ht="15" customHeight="1">
      <c r="A296" s="130"/>
      <c r="B296" s="133" t="s">
        <v>147</v>
      </c>
      <c r="C296" s="404">
        <v>112</v>
      </c>
      <c r="D296" s="404"/>
      <c r="E296" s="405">
        <f t="shared" si="7"/>
        <v>1.1875</v>
      </c>
      <c r="F296" s="406">
        <v>0.133</v>
      </c>
      <c r="G296" s="406">
        <v>0.133</v>
      </c>
      <c r="H296" s="407"/>
    </row>
    <row r="297" spans="1:8" ht="15.75" customHeight="1">
      <c r="A297" s="130"/>
      <c r="B297" s="184" t="s">
        <v>117</v>
      </c>
      <c r="C297" s="561">
        <v>720</v>
      </c>
      <c r="D297" s="561"/>
      <c r="E297" s="562">
        <f t="shared" si="7"/>
        <v>4</v>
      </c>
      <c r="F297" s="563">
        <v>2.88</v>
      </c>
      <c r="G297" s="563">
        <v>2.88</v>
      </c>
      <c r="H297" s="564"/>
    </row>
    <row r="298" spans="1:8" ht="15.75" customHeight="1">
      <c r="A298" s="317"/>
      <c r="B298" s="190" t="s">
        <v>118</v>
      </c>
      <c r="C298" s="372">
        <v>30</v>
      </c>
      <c r="D298" s="372"/>
      <c r="E298" s="373">
        <f t="shared" si="7"/>
        <v>8</v>
      </c>
      <c r="F298" s="374">
        <v>0.24</v>
      </c>
      <c r="G298" s="374">
        <v>0.24</v>
      </c>
      <c r="H298" s="375"/>
    </row>
    <row r="299" spans="1:8" ht="15.75" customHeight="1">
      <c r="A299" s="180">
        <v>18</v>
      </c>
      <c r="B299" s="181" t="s">
        <v>31</v>
      </c>
      <c r="C299" s="217">
        <f>SUM(C300:C302)</f>
        <v>237</v>
      </c>
      <c r="D299" s="217">
        <f>SUM(D300:D302)</f>
        <v>0</v>
      </c>
      <c r="E299" s="37">
        <f t="shared" si="7"/>
        <v>31.17299578059071</v>
      </c>
      <c r="F299" s="217">
        <f>SUM(F300:F302)</f>
        <v>7.387999999999999</v>
      </c>
      <c r="G299" s="217">
        <f>SUM(G300:G302)</f>
        <v>7.117999999999999</v>
      </c>
      <c r="H299" s="312">
        <f>SUM(H300:H302)</f>
        <v>0.27</v>
      </c>
    </row>
    <row r="300" spans="1:8" ht="15.75" customHeight="1">
      <c r="A300" s="130"/>
      <c r="B300" s="184" t="s">
        <v>117</v>
      </c>
      <c r="C300" s="561">
        <v>9</v>
      </c>
      <c r="D300" s="561"/>
      <c r="E300" s="562">
        <f t="shared" si="7"/>
        <v>30.000000000000004</v>
      </c>
      <c r="F300" s="563">
        <v>0.27</v>
      </c>
      <c r="G300" s="563"/>
      <c r="H300" s="564">
        <v>0.27</v>
      </c>
    </row>
    <row r="301" spans="1:17" ht="15.75" customHeight="1">
      <c r="A301" s="130"/>
      <c r="B301" s="141" t="s">
        <v>118</v>
      </c>
      <c r="C301" s="376">
        <v>204</v>
      </c>
      <c r="D301" s="376"/>
      <c r="E301" s="377">
        <f t="shared" si="7"/>
        <v>31.362745098039213</v>
      </c>
      <c r="F301" s="378">
        <v>6.398</v>
      </c>
      <c r="G301" s="378">
        <v>6.398</v>
      </c>
      <c r="H301" s="379"/>
      <c r="K301" s="5"/>
      <c r="L301" s="5"/>
      <c r="M301" s="5"/>
      <c r="N301" s="5"/>
      <c r="O301" s="5"/>
      <c r="P301" s="5"/>
      <c r="Q301" s="5"/>
    </row>
    <row r="302" spans="1:17" ht="15.75" customHeight="1">
      <c r="A302" s="317"/>
      <c r="B302" s="176" t="s">
        <v>119</v>
      </c>
      <c r="C302" s="622">
        <v>24</v>
      </c>
      <c r="D302" s="622"/>
      <c r="E302" s="623">
        <f t="shared" si="7"/>
        <v>30</v>
      </c>
      <c r="F302" s="624">
        <v>0.72</v>
      </c>
      <c r="G302" s="624">
        <v>0.72</v>
      </c>
      <c r="H302" s="625"/>
      <c r="K302" s="5"/>
      <c r="L302" s="5"/>
      <c r="M302" s="5"/>
      <c r="N302" s="5"/>
      <c r="O302" s="5"/>
      <c r="P302" s="5"/>
      <c r="Q302" s="5"/>
    </row>
    <row r="303" spans="1:17" ht="15.75" customHeight="1">
      <c r="A303" s="180">
        <v>19</v>
      </c>
      <c r="B303" s="181" t="s">
        <v>32</v>
      </c>
      <c r="C303" s="217">
        <f>SUM(C304:C305)</f>
        <v>139</v>
      </c>
      <c r="D303" s="217">
        <f>SUM(D304:D305)</f>
        <v>0</v>
      </c>
      <c r="E303" s="37">
        <f t="shared" si="7"/>
        <v>23.338129496402875</v>
      </c>
      <c r="F303" s="217">
        <f>SUM(F304:F305)</f>
        <v>3.2439999999999998</v>
      </c>
      <c r="G303" s="217">
        <f>SUM(G304:G305)</f>
        <v>3.2439999999999998</v>
      </c>
      <c r="H303" s="312">
        <f>SUM(H304:H305)</f>
        <v>0</v>
      </c>
      <c r="K303" s="5"/>
      <c r="L303" s="5"/>
      <c r="M303" s="5"/>
      <c r="N303" s="5"/>
      <c r="O303" s="5"/>
      <c r="P303" s="5"/>
      <c r="Q303" s="5"/>
    </row>
    <row r="304" spans="1:17" ht="15.75" customHeight="1">
      <c r="A304" s="130"/>
      <c r="B304" s="141" t="s">
        <v>118</v>
      </c>
      <c r="C304" s="376">
        <v>63</v>
      </c>
      <c r="D304" s="376"/>
      <c r="E304" s="377">
        <f t="shared" si="7"/>
        <v>28.57142857142857</v>
      </c>
      <c r="F304" s="378">
        <v>1.8</v>
      </c>
      <c r="G304" s="378">
        <v>1.8</v>
      </c>
      <c r="H304" s="379"/>
      <c r="K304" s="5"/>
      <c r="L304" s="5"/>
      <c r="M304" s="5"/>
      <c r="N304" s="5"/>
      <c r="O304" s="5"/>
      <c r="P304" s="5"/>
      <c r="Q304" s="5"/>
    </row>
    <row r="305" spans="1:17" ht="15.75" customHeight="1">
      <c r="A305" s="317"/>
      <c r="B305" s="176" t="s">
        <v>119</v>
      </c>
      <c r="C305" s="622">
        <v>76</v>
      </c>
      <c r="D305" s="622"/>
      <c r="E305" s="623">
        <f t="shared" si="7"/>
        <v>19</v>
      </c>
      <c r="F305" s="624">
        <v>1.444</v>
      </c>
      <c r="G305" s="624">
        <v>1.444</v>
      </c>
      <c r="H305" s="625"/>
      <c r="K305" s="5"/>
      <c r="L305" s="5"/>
      <c r="M305" s="5"/>
      <c r="N305" s="5"/>
      <c r="O305" s="5"/>
      <c r="P305" s="5"/>
      <c r="Q305" s="5"/>
    </row>
    <row r="306" spans="1:17" ht="15.75" customHeight="1">
      <c r="A306" s="180">
        <v>20</v>
      </c>
      <c r="B306" s="181" t="s">
        <v>65</v>
      </c>
      <c r="C306" s="217">
        <f>SUM(C307:C307)</f>
        <v>130</v>
      </c>
      <c r="D306" s="217">
        <f>SUM(D307:D307)</f>
        <v>0</v>
      </c>
      <c r="E306" s="37">
        <f t="shared" si="7"/>
        <v>32</v>
      </c>
      <c r="F306" s="217">
        <f>SUM(F307:F307)</f>
        <v>4.16</v>
      </c>
      <c r="G306" s="217">
        <f>SUM(G307:G307)</f>
        <v>4.16</v>
      </c>
      <c r="H306" s="312">
        <f>SUM(H307:H307)</f>
        <v>0</v>
      </c>
      <c r="K306" s="5"/>
      <c r="L306" s="5"/>
      <c r="M306" s="5"/>
      <c r="N306" s="5"/>
      <c r="O306" s="5"/>
      <c r="P306" s="5"/>
      <c r="Q306" s="5"/>
    </row>
    <row r="307" spans="1:17" ht="15.75" customHeight="1">
      <c r="A307" s="317"/>
      <c r="B307" s="190" t="s">
        <v>118</v>
      </c>
      <c r="C307" s="372">
        <v>130</v>
      </c>
      <c r="D307" s="372"/>
      <c r="E307" s="373">
        <f t="shared" si="7"/>
        <v>32</v>
      </c>
      <c r="F307" s="374">
        <v>4.16</v>
      </c>
      <c r="G307" s="374">
        <v>4.16</v>
      </c>
      <c r="H307" s="375"/>
      <c r="K307" s="5"/>
      <c r="L307" s="5"/>
      <c r="M307" s="5"/>
      <c r="N307" s="5"/>
      <c r="O307" s="5"/>
      <c r="P307" s="5"/>
      <c r="Q307" s="5"/>
    </row>
    <row r="308" spans="1:17" ht="15.75" customHeight="1">
      <c r="A308" s="180">
        <v>21</v>
      </c>
      <c r="B308" s="181" t="s">
        <v>43</v>
      </c>
      <c r="C308" s="217">
        <f>SUM(C309:C310)</f>
        <v>310</v>
      </c>
      <c r="D308" s="217">
        <f>SUM(D309:D310)</f>
        <v>0</v>
      </c>
      <c r="E308" s="37">
        <f t="shared" si="7"/>
        <v>14.903225806451612</v>
      </c>
      <c r="F308" s="217">
        <f>SUM(F309:F310)</f>
        <v>4.62</v>
      </c>
      <c r="G308" s="217">
        <f>SUM(G309:G310)</f>
        <v>4.62</v>
      </c>
      <c r="H308" s="312">
        <f>SUM(H309:H310)</f>
        <v>0</v>
      </c>
      <c r="K308" s="5"/>
      <c r="L308" s="5"/>
      <c r="M308" s="5"/>
      <c r="N308" s="5"/>
      <c r="O308" s="5"/>
      <c r="P308" s="5"/>
      <c r="Q308" s="5"/>
    </row>
    <row r="309" spans="1:17" ht="15.75" customHeight="1">
      <c r="A309" s="130"/>
      <c r="B309" s="184" t="s">
        <v>117</v>
      </c>
      <c r="C309" s="561">
        <v>190</v>
      </c>
      <c r="D309" s="561"/>
      <c r="E309" s="562">
        <f t="shared" si="7"/>
        <v>5.999999999999999</v>
      </c>
      <c r="F309" s="563">
        <v>1.14</v>
      </c>
      <c r="G309" s="563">
        <v>1.14</v>
      </c>
      <c r="H309" s="564"/>
      <c r="K309" s="5"/>
      <c r="L309" s="5"/>
      <c r="M309" s="5"/>
      <c r="N309" s="5"/>
      <c r="O309" s="5"/>
      <c r="P309" s="5"/>
      <c r="Q309" s="5"/>
    </row>
    <row r="310" spans="1:17" ht="15.75" customHeight="1">
      <c r="A310" s="317"/>
      <c r="B310" s="176" t="s">
        <v>119</v>
      </c>
      <c r="C310" s="622">
        <v>120</v>
      </c>
      <c r="D310" s="622"/>
      <c r="E310" s="623">
        <f t="shared" si="7"/>
        <v>29</v>
      </c>
      <c r="F310" s="624">
        <v>3.48</v>
      </c>
      <c r="G310" s="624">
        <v>3.48</v>
      </c>
      <c r="H310" s="625"/>
      <c r="K310" s="5"/>
      <c r="L310" s="5"/>
      <c r="M310" s="5"/>
      <c r="N310" s="5"/>
      <c r="O310" s="5"/>
      <c r="P310" s="5"/>
      <c r="Q310" s="5"/>
    </row>
    <row r="311" spans="1:17" ht="15.75" customHeight="1">
      <c r="A311" s="180">
        <v>22</v>
      </c>
      <c r="B311" s="181" t="s">
        <v>187</v>
      </c>
      <c r="C311" s="217">
        <f>SUM(C312)</f>
        <v>40</v>
      </c>
      <c r="D311" s="217">
        <f>SUM(D312)</f>
        <v>0</v>
      </c>
      <c r="E311" s="37">
        <f t="shared" si="7"/>
        <v>7.074999999999999</v>
      </c>
      <c r="F311" s="217">
        <f>SUM(F312)</f>
        <v>0.283</v>
      </c>
      <c r="G311" s="217">
        <f>SUM(G312)</f>
        <v>0.283</v>
      </c>
      <c r="H311" s="312">
        <f>SUM(H312)</f>
        <v>0</v>
      </c>
      <c r="K311" s="5"/>
      <c r="L311" s="5"/>
      <c r="M311" s="5"/>
      <c r="N311" s="5"/>
      <c r="O311" s="5"/>
      <c r="P311" s="5"/>
      <c r="Q311" s="5"/>
    </row>
    <row r="312" spans="1:17" ht="15.75" customHeight="1">
      <c r="A312" s="317"/>
      <c r="B312" s="190" t="s">
        <v>118</v>
      </c>
      <c r="C312" s="372">
        <v>40</v>
      </c>
      <c r="D312" s="372"/>
      <c r="E312" s="373">
        <f t="shared" si="7"/>
        <v>7.074999999999999</v>
      </c>
      <c r="F312" s="374">
        <v>0.283</v>
      </c>
      <c r="G312" s="374">
        <v>0.283</v>
      </c>
      <c r="H312" s="375"/>
      <c r="K312" s="5"/>
      <c r="L312" s="5"/>
      <c r="M312" s="5"/>
      <c r="N312" s="5"/>
      <c r="O312" s="5"/>
      <c r="P312" s="5"/>
      <c r="Q312" s="5"/>
    </row>
    <row r="313" spans="1:17" ht="15.75" customHeight="1">
      <c r="A313" s="180">
        <v>23</v>
      </c>
      <c r="B313" s="181" t="s">
        <v>151</v>
      </c>
      <c r="C313" s="217">
        <f>SUM(C314)</f>
        <v>60</v>
      </c>
      <c r="D313" s="217">
        <f>SUM(D314)</f>
        <v>0</v>
      </c>
      <c r="E313" s="37">
        <f t="shared" si="7"/>
        <v>0.6333333333333333</v>
      </c>
      <c r="F313" s="217">
        <f>SUM(F314)</f>
        <v>0.038</v>
      </c>
      <c r="G313" s="217">
        <f>SUM(G314)</f>
        <v>0.038</v>
      </c>
      <c r="H313" s="312">
        <f>SUM(H314)</f>
        <v>0</v>
      </c>
      <c r="K313" s="5"/>
      <c r="L313" s="5"/>
      <c r="M313" s="5"/>
      <c r="N313" s="5"/>
      <c r="O313" s="5"/>
      <c r="P313" s="5"/>
      <c r="Q313" s="5"/>
    </row>
    <row r="314" spans="1:17" ht="15.75" customHeight="1">
      <c r="A314" s="317"/>
      <c r="B314" s="190" t="s">
        <v>118</v>
      </c>
      <c r="C314" s="372">
        <v>60</v>
      </c>
      <c r="D314" s="372"/>
      <c r="E314" s="373">
        <f t="shared" si="7"/>
        <v>0.6333333333333333</v>
      </c>
      <c r="F314" s="374">
        <v>0.038</v>
      </c>
      <c r="G314" s="374">
        <v>0.038</v>
      </c>
      <c r="H314" s="375"/>
      <c r="K314" s="5"/>
      <c r="L314" s="5"/>
      <c r="M314" s="5"/>
      <c r="N314" s="5"/>
      <c r="O314" s="5"/>
      <c r="P314" s="5"/>
      <c r="Q314" s="5"/>
    </row>
    <row r="315" spans="1:17" ht="15.75" customHeight="1">
      <c r="A315" s="188">
        <v>24</v>
      </c>
      <c r="B315" s="185" t="s">
        <v>50</v>
      </c>
      <c r="C315" s="213">
        <f>SUM(C316)</f>
        <v>87</v>
      </c>
      <c r="D315" s="213"/>
      <c r="E315" s="42">
        <f t="shared" si="7"/>
        <v>27.931034482758623</v>
      </c>
      <c r="F315" s="213">
        <f>SUM(F316)</f>
        <v>2.43</v>
      </c>
      <c r="G315" s="213">
        <f>SUM(G316)</f>
        <v>2.43</v>
      </c>
      <c r="H315" s="360">
        <f>SUM(H316:H316)</f>
        <v>0</v>
      </c>
      <c r="K315" s="5"/>
      <c r="L315" s="5"/>
      <c r="M315" s="5"/>
      <c r="N315" s="5"/>
      <c r="O315" s="5"/>
      <c r="P315" s="5"/>
      <c r="Q315" s="5"/>
    </row>
    <row r="316" spans="1:17" ht="15.75" customHeight="1">
      <c r="A316" s="317"/>
      <c r="B316" s="194" t="s">
        <v>115</v>
      </c>
      <c r="C316" s="546">
        <v>87</v>
      </c>
      <c r="D316" s="546"/>
      <c r="E316" s="547">
        <f t="shared" si="7"/>
        <v>27.931034482758623</v>
      </c>
      <c r="F316" s="548">
        <v>2.43</v>
      </c>
      <c r="G316" s="548">
        <v>2.43</v>
      </c>
      <c r="H316" s="549"/>
      <c r="K316" s="5"/>
      <c r="L316" s="5"/>
      <c r="M316" s="5"/>
      <c r="N316" s="5"/>
      <c r="O316" s="5"/>
      <c r="P316" s="5"/>
      <c r="Q316" s="5"/>
    </row>
    <row r="317" spans="1:8" ht="15.75" customHeight="1">
      <c r="A317" s="180">
        <v>25</v>
      </c>
      <c r="B317" s="181" t="s">
        <v>67</v>
      </c>
      <c r="C317" s="217">
        <f>SUM(C318)</f>
        <v>124</v>
      </c>
      <c r="D317" s="217">
        <f>SUM(D318)</f>
        <v>0</v>
      </c>
      <c r="E317" s="37">
        <f t="shared" si="7"/>
        <v>34.99999999999999</v>
      </c>
      <c r="F317" s="217">
        <f>SUM(F318)</f>
        <v>4.34</v>
      </c>
      <c r="G317" s="217">
        <f>SUM(G318)</f>
        <v>4.34</v>
      </c>
      <c r="H317" s="312">
        <f>SUM(H318)</f>
        <v>0</v>
      </c>
    </row>
    <row r="318" spans="1:8" ht="15.75" customHeight="1">
      <c r="A318" s="317"/>
      <c r="B318" s="176" t="s">
        <v>119</v>
      </c>
      <c r="C318" s="622">
        <v>124</v>
      </c>
      <c r="D318" s="622"/>
      <c r="E318" s="623">
        <f t="shared" si="7"/>
        <v>34.99999999999999</v>
      </c>
      <c r="F318" s="624">
        <v>4.34</v>
      </c>
      <c r="G318" s="624">
        <v>4.34</v>
      </c>
      <c r="H318" s="625"/>
    </row>
    <row r="319" spans="1:8" ht="15.75" customHeight="1">
      <c r="A319" s="180">
        <v>26</v>
      </c>
      <c r="B319" s="181" t="s">
        <v>49</v>
      </c>
      <c r="C319" s="217">
        <f>SUM(C320:C320)</f>
        <v>12</v>
      </c>
      <c r="D319" s="217">
        <f>SUM(D320:D320)</f>
        <v>0</v>
      </c>
      <c r="E319" s="30">
        <f t="shared" si="7"/>
        <v>83.33333333333333</v>
      </c>
      <c r="F319" s="217">
        <f>SUM(F320:F320)</f>
        <v>1</v>
      </c>
      <c r="G319" s="217">
        <f>SUM(G320:G320)</f>
        <v>1</v>
      </c>
      <c r="H319" s="312">
        <f>SUM(H320:H320)</f>
        <v>0</v>
      </c>
    </row>
    <row r="320" spans="1:8" ht="15.75" customHeight="1">
      <c r="A320" s="191"/>
      <c r="B320" s="318" t="s">
        <v>117</v>
      </c>
      <c r="C320" s="566">
        <v>12</v>
      </c>
      <c r="D320" s="566"/>
      <c r="E320" s="567">
        <f>F320/C320*1000</f>
        <v>83.33333333333333</v>
      </c>
      <c r="F320" s="568">
        <v>1</v>
      </c>
      <c r="G320" s="568">
        <v>1</v>
      </c>
      <c r="H320" s="569"/>
    </row>
    <row r="321" spans="1:16" ht="15.75" customHeight="1">
      <c r="A321" s="188">
        <v>27</v>
      </c>
      <c r="B321" s="185" t="s">
        <v>169</v>
      </c>
      <c r="C321" s="213">
        <f>SUM(C322)</f>
        <v>7200</v>
      </c>
      <c r="D321" s="213">
        <f>SUM(D322)</f>
        <v>0</v>
      </c>
      <c r="E321" s="42">
        <f t="shared" si="7"/>
        <v>1.45</v>
      </c>
      <c r="F321" s="213">
        <f>SUM(F322)</f>
        <v>10.44</v>
      </c>
      <c r="G321" s="213">
        <f>SUM(G322)</f>
        <v>10.44</v>
      </c>
      <c r="H321" s="360">
        <f>SUM(H322)</f>
        <v>0</v>
      </c>
      <c r="K321" s="143"/>
      <c r="L321" s="143"/>
      <c r="M321" s="144"/>
      <c r="N321" s="143"/>
      <c r="O321" s="143"/>
      <c r="P321" s="143"/>
    </row>
    <row r="322" spans="1:16" ht="15.75" customHeight="1">
      <c r="A322" s="317"/>
      <c r="B322" s="190" t="s">
        <v>118</v>
      </c>
      <c r="C322" s="372">
        <v>7200</v>
      </c>
      <c r="D322" s="372"/>
      <c r="E322" s="373">
        <f aca="true" t="shared" si="8" ref="E322:E354">F322/C322*1000</f>
        <v>1.45</v>
      </c>
      <c r="F322" s="374">
        <v>10.44</v>
      </c>
      <c r="G322" s="374">
        <v>10.44</v>
      </c>
      <c r="H322" s="375"/>
      <c r="K322" s="108"/>
      <c r="L322" s="108"/>
      <c r="M322" s="108"/>
      <c r="N322" s="108"/>
      <c r="O322" s="108"/>
      <c r="P322" s="108"/>
    </row>
    <row r="323" spans="1:8" ht="15.75" customHeight="1">
      <c r="A323" s="180">
        <v>28</v>
      </c>
      <c r="B323" s="181" t="s">
        <v>154</v>
      </c>
      <c r="C323" s="217">
        <f>SUM(C324:C325)</f>
        <v>110</v>
      </c>
      <c r="D323" s="217">
        <f>SUM(D324:D325)</f>
        <v>0</v>
      </c>
      <c r="E323" s="37">
        <f t="shared" si="8"/>
        <v>11.363636363636363</v>
      </c>
      <c r="F323" s="217">
        <f>SUM(F324:F325)</f>
        <v>1.25</v>
      </c>
      <c r="G323" s="217">
        <f>SUM(G324:G325)</f>
        <v>1.175</v>
      </c>
      <c r="H323" s="312">
        <f>SUM(H324:H325)</f>
        <v>0</v>
      </c>
    </row>
    <row r="324" spans="1:8" ht="15.75" customHeight="1">
      <c r="A324" s="130"/>
      <c r="B324" s="184" t="s">
        <v>117</v>
      </c>
      <c r="C324" s="561">
        <v>35</v>
      </c>
      <c r="D324" s="561"/>
      <c r="E324" s="562">
        <f t="shared" si="8"/>
        <v>5.714285714285714</v>
      </c>
      <c r="F324" s="563">
        <v>0.2</v>
      </c>
      <c r="G324" s="563">
        <v>0.2</v>
      </c>
      <c r="H324" s="564"/>
    </row>
    <row r="325" spans="1:8" ht="15.75" customHeight="1">
      <c r="A325" s="317"/>
      <c r="B325" s="190" t="s">
        <v>118</v>
      </c>
      <c r="C325" s="372">
        <v>75</v>
      </c>
      <c r="D325" s="372"/>
      <c r="E325" s="373">
        <f t="shared" si="8"/>
        <v>14</v>
      </c>
      <c r="F325" s="374">
        <v>1.05</v>
      </c>
      <c r="G325" s="374">
        <v>0.975</v>
      </c>
      <c r="H325" s="375"/>
    </row>
    <row r="326" spans="1:8" ht="15.75" customHeight="1">
      <c r="A326" s="180">
        <v>29</v>
      </c>
      <c r="B326" s="181" t="s">
        <v>33</v>
      </c>
      <c r="C326" s="217">
        <f>SUM(C327:C328)</f>
        <v>65</v>
      </c>
      <c r="D326" s="217">
        <f>SUM(D327:D328)</f>
        <v>0</v>
      </c>
      <c r="E326" s="30">
        <f t="shared" si="8"/>
        <v>2.9230769230769234</v>
      </c>
      <c r="F326" s="217">
        <f>SUM(F327:F328)</f>
        <v>0.19</v>
      </c>
      <c r="G326" s="217">
        <f>SUM(G327:G328)</f>
        <v>0.19</v>
      </c>
      <c r="H326" s="312">
        <f>SUM(H327:H328)</f>
        <v>0</v>
      </c>
    </row>
    <row r="327" spans="1:18" ht="15.75" customHeight="1">
      <c r="A327" s="130"/>
      <c r="B327" s="184" t="s">
        <v>117</v>
      </c>
      <c r="C327" s="207">
        <v>25</v>
      </c>
      <c r="D327" s="207"/>
      <c r="E327" s="17">
        <f t="shared" si="8"/>
        <v>2.8000000000000003</v>
      </c>
      <c r="F327" s="208">
        <v>0.07</v>
      </c>
      <c r="G327" s="208">
        <v>0.07</v>
      </c>
      <c r="H327" s="209"/>
      <c r="R327" s="3"/>
    </row>
    <row r="328" spans="1:8" ht="15.75" customHeight="1">
      <c r="A328" s="317"/>
      <c r="B328" s="190" t="s">
        <v>118</v>
      </c>
      <c r="C328" s="372">
        <v>40</v>
      </c>
      <c r="D328" s="372"/>
      <c r="E328" s="373">
        <f t="shared" si="8"/>
        <v>3</v>
      </c>
      <c r="F328" s="374">
        <v>0.12</v>
      </c>
      <c r="G328" s="374">
        <v>0.12</v>
      </c>
      <c r="H328" s="375"/>
    </row>
    <row r="329" spans="1:8" ht="15.75" customHeight="1">
      <c r="A329" s="180">
        <v>30</v>
      </c>
      <c r="B329" s="181" t="s">
        <v>139</v>
      </c>
      <c r="C329" s="217">
        <f>SUM(C330:C333)</f>
        <v>1857</v>
      </c>
      <c r="D329" s="217">
        <f>SUM(D330:D333)</f>
        <v>0</v>
      </c>
      <c r="E329" s="37">
        <f t="shared" si="8"/>
        <v>25.134087237479807</v>
      </c>
      <c r="F329" s="217">
        <f>SUM(F330:F333)</f>
        <v>46.674</v>
      </c>
      <c r="G329" s="217">
        <f>SUM(G330:G333)</f>
        <v>46.674</v>
      </c>
      <c r="H329" s="312">
        <f>SUM(H330:H333)</f>
        <v>0</v>
      </c>
    </row>
    <row r="330" spans="1:15" ht="15.75" customHeight="1">
      <c r="A330" s="130"/>
      <c r="B330" s="133" t="s">
        <v>147</v>
      </c>
      <c r="C330" s="404">
        <v>320</v>
      </c>
      <c r="D330" s="404"/>
      <c r="E330" s="405">
        <f t="shared" si="8"/>
        <v>18.15625</v>
      </c>
      <c r="F330" s="406">
        <v>5.81</v>
      </c>
      <c r="G330" s="406">
        <v>5.81</v>
      </c>
      <c r="H330" s="407"/>
      <c r="K330" s="5"/>
      <c r="L330" s="5"/>
      <c r="M330" s="5"/>
      <c r="N330" s="5"/>
      <c r="O330" s="5"/>
    </row>
    <row r="331" spans="1:8" ht="15.75" customHeight="1">
      <c r="A331" s="130"/>
      <c r="B331" s="168" t="s">
        <v>116</v>
      </c>
      <c r="C331" s="490">
        <v>210</v>
      </c>
      <c r="D331" s="490"/>
      <c r="E331" s="491">
        <f t="shared" si="8"/>
        <v>8.9</v>
      </c>
      <c r="F331" s="492">
        <v>1.869</v>
      </c>
      <c r="G331" s="492">
        <v>1.869</v>
      </c>
      <c r="H331" s="493"/>
    </row>
    <row r="332" spans="1:8" ht="15.75" customHeight="1">
      <c r="A332" s="130"/>
      <c r="B332" s="184" t="s">
        <v>117</v>
      </c>
      <c r="C332" s="561">
        <v>1137</v>
      </c>
      <c r="D332" s="561"/>
      <c r="E332" s="562">
        <f t="shared" si="8"/>
        <v>30.624450307827615</v>
      </c>
      <c r="F332" s="563">
        <v>34.82</v>
      </c>
      <c r="G332" s="563">
        <v>34.82</v>
      </c>
      <c r="H332" s="564"/>
    </row>
    <row r="333" spans="1:8" ht="15.75" customHeight="1">
      <c r="A333" s="191"/>
      <c r="B333" s="187" t="s">
        <v>118</v>
      </c>
      <c r="C333" s="663">
        <v>190</v>
      </c>
      <c r="D333" s="663"/>
      <c r="E333" s="391">
        <f t="shared" si="8"/>
        <v>21.973684210526315</v>
      </c>
      <c r="F333" s="664">
        <v>4.175</v>
      </c>
      <c r="G333" s="664">
        <v>4.175</v>
      </c>
      <c r="H333" s="665"/>
    </row>
    <row r="334" spans="1:8" ht="15.75" customHeight="1">
      <c r="A334" s="188">
        <v>31</v>
      </c>
      <c r="B334" s="185" t="s">
        <v>45</v>
      </c>
      <c r="C334" s="213">
        <f>SUM(C335:C336)</f>
        <v>168</v>
      </c>
      <c r="D334" s="213">
        <f>SUM(D335:D336)</f>
        <v>0</v>
      </c>
      <c r="E334" s="42">
        <f t="shared" si="8"/>
        <v>30.642857142857142</v>
      </c>
      <c r="F334" s="213">
        <f>SUM(F335:F336)</f>
        <v>5.148</v>
      </c>
      <c r="G334" s="213">
        <f>SUM(G335:G336)</f>
        <v>5.148</v>
      </c>
      <c r="H334" s="360">
        <f>SUM(H335:H336)</f>
        <v>0</v>
      </c>
    </row>
    <row r="335" spans="1:8" ht="15.75" customHeight="1">
      <c r="A335" s="130"/>
      <c r="B335" s="184" t="s">
        <v>117</v>
      </c>
      <c r="C335" s="561">
        <v>68</v>
      </c>
      <c r="D335" s="561"/>
      <c r="E335" s="562">
        <f t="shared" si="8"/>
        <v>27.35294117647059</v>
      </c>
      <c r="F335" s="563">
        <v>1.86</v>
      </c>
      <c r="G335" s="563">
        <v>1.86</v>
      </c>
      <c r="H335" s="564"/>
    </row>
    <row r="336" spans="1:8" ht="15.75" customHeight="1">
      <c r="A336" s="317"/>
      <c r="B336" s="190" t="s">
        <v>118</v>
      </c>
      <c r="C336" s="372">
        <v>100</v>
      </c>
      <c r="D336" s="372"/>
      <c r="E336" s="373">
        <f t="shared" si="8"/>
        <v>32.88</v>
      </c>
      <c r="F336" s="374">
        <v>3.288</v>
      </c>
      <c r="G336" s="374">
        <v>3.288</v>
      </c>
      <c r="H336" s="375"/>
    </row>
    <row r="337" spans="1:17" s="8" customFormat="1" ht="15.75" customHeight="1">
      <c r="A337" s="180">
        <v>32</v>
      </c>
      <c r="B337" s="181" t="s">
        <v>64</v>
      </c>
      <c r="C337" s="217">
        <f>SUM(C338:C338)</f>
        <v>2903</v>
      </c>
      <c r="D337" s="217">
        <f>SUM(D338:D338)</f>
        <v>0</v>
      </c>
      <c r="E337" s="37">
        <f t="shared" si="8"/>
        <v>13</v>
      </c>
      <c r="F337" s="217">
        <f>SUM(F338:F338)</f>
        <v>37.739</v>
      </c>
      <c r="G337" s="217">
        <f>SUM(G338:G338)</f>
        <v>37.739</v>
      </c>
      <c r="H337" s="312">
        <f>SUM(H338:H338)</f>
        <v>0</v>
      </c>
      <c r="K337" s="142"/>
      <c r="L337" s="142"/>
      <c r="M337" s="142"/>
      <c r="N337" s="142"/>
      <c r="O337" s="142"/>
      <c r="P337" s="142"/>
      <c r="Q337" s="142"/>
    </row>
    <row r="338" spans="1:8" ht="15.75" customHeight="1">
      <c r="A338" s="130"/>
      <c r="B338" s="168" t="s">
        <v>116</v>
      </c>
      <c r="C338" s="490">
        <v>2903</v>
      </c>
      <c r="D338" s="490"/>
      <c r="E338" s="491">
        <f t="shared" si="8"/>
        <v>13</v>
      </c>
      <c r="F338" s="492">
        <v>37.739</v>
      </c>
      <c r="G338" s="492">
        <v>37.739</v>
      </c>
      <c r="H338" s="493"/>
    </row>
    <row r="339" spans="1:8" ht="15.75" customHeight="1">
      <c r="A339" s="308"/>
      <c r="B339" s="309" t="s">
        <v>167</v>
      </c>
      <c r="C339" s="310">
        <f>C252+C254+C258+C260+C263+C265+C267+C269+C271+C274+C276+C279+C281+C286+C291+C295+C299+C303+C306+C308+C311+C313+C315+C317+C319+C321+C323+C326+C329+C334+C337</f>
        <v>47932</v>
      </c>
      <c r="D339" s="310">
        <f>D252+D254+D258+D260+D263+D265+D267+D269+D271+D274+D276+D279+D281+D286+D291+D295+D299+D303+D306+D308+D311+D313+D315+D317+D319+D321+D323+D326+D329+D334+D337</f>
        <v>0</v>
      </c>
      <c r="E339" s="310"/>
      <c r="F339" s="310">
        <f>F252+F254+F258+F260+F263+F265+F267+F269+F271+F274+F276+F279+F281+F286+F291+F295+F299+F303+F306+F308+F311+F313+F315+F317+F319+F321+F323+F326+F329+F334+F337</f>
        <v>574.3460000000001</v>
      </c>
      <c r="G339" s="310">
        <f>G252+G254+G258+G260+G263+G265+G267+G269+G271+G274+G276+G279+G281+G286+G291+G295+G299+G303+G306+G308+G311+G313+G315+G317+G319+G321+G323+G326+G329+G334+G337</f>
        <v>560.7090000000001</v>
      </c>
      <c r="H339" s="310">
        <f>H252+H254+H258+H260+H263+H265+H267+H269+H271+H274+H276+H279+H281+H286+H291+H295+H299+H303+H306+H308+H311+H313+H315+H317+H319+H321+H323+H326+H329+H334+H337</f>
        <v>0.27</v>
      </c>
    </row>
    <row r="340" spans="1:8" ht="15.75" customHeight="1">
      <c r="A340" s="197"/>
      <c r="B340" s="304" t="s">
        <v>60</v>
      </c>
      <c r="C340" s="305"/>
      <c r="D340" s="305"/>
      <c r="E340" s="303" t="e">
        <f t="shared" si="8"/>
        <v>#DIV/0!</v>
      </c>
      <c r="F340" s="306"/>
      <c r="G340" s="306"/>
      <c r="H340" s="307"/>
    </row>
    <row r="341" spans="1:8" ht="15.75" customHeight="1">
      <c r="A341" s="180">
        <v>1</v>
      </c>
      <c r="B341" s="181" t="s">
        <v>87</v>
      </c>
      <c r="C341" s="217">
        <f>SUM(C342)</f>
        <v>315</v>
      </c>
      <c r="D341" s="217">
        <f>SUM(D342)</f>
        <v>0</v>
      </c>
      <c r="E341" s="37">
        <f t="shared" si="8"/>
        <v>23.999999999999996</v>
      </c>
      <c r="F341" s="217">
        <f>SUM(F342)</f>
        <v>7.56</v>
      </c>
      <c r="G341" s="217">
        <f>SUM(G342)</f>
        <v>7.56</v>
      </c>
      <c r="H341" s="312">
        <f>SUM(H342)</f>
        <v>0</v>
      </c>
    </row>
    <row r="342" spans="1:8" ht="15.75" customHeight="1">
      <c r="A342" s="317"/>
      <c r="B342" s="190" t="s">
        <v>118</v>
      </c>
      <c r="C342" s="214">
        <v>315</v>
      </c>
      <c r="D342" s="214"/>
      <c r="E342" s="47">
        <f t="shared" si="8"/>
        <v>23.999999999999996</v>
      </c>
      <c r="F342" s="215">
        <v>7.56</v>
      </c>
      <c r="G342" s="215">
        <v>7.56</v>
      </c>
      <c r="H342" s="216">
        <v>0</v>
      </c>
    </row>
    <row r="343" spans="1:8" ht="15.75" customHeight="1">
      <c r="A343" s="180">
        <v>2</v>
      </c>
      <c r="B343" s="181" t="s">
        <v>75</v>
      </c>
      <c r="C343" s="217">
        <f>SUM(C344)</f>
        <v>12</v>
      </c>
      <c r="D343" s="217">
        <f>SUM(D344)</f>
        <v>0</v>
      </c>
      <c r="E343" s="37">
        <f t="shared" si="8"/>
        <v>33.333333333333336</v>
      </c>
      <c r="F343" s="217">
        <f>SUM(F344)</f>
        <v>0.4</v>
      </c>
      <c r="G343" s="217">
        <f>SUM(G344)</f>
        <v>0</v>
      </c>
      <c r="H343" s="312">
        <f>SUM(H344)</f>
        <v>0.4</v>
      </c>
    </row>
    <row r="344" spans="1:8" ht="15.75" customHeight="1">
      <c r="A344" s="191"/>
      <c r="B344" s="318" t="s">
        <v>117</v>
      </c>
      <c r="C344" s="566">
        <v>12</v>
      </c>
      <c r="D344" s="566"/>
      <c r="E344" s="567">
        <f t="shared" si="8"/>
        <v>33.333333333333336</v>
      </c>
      <c r="F344" s="568">
        <v>0.4</v>
      </c>
      <c r="G344" s="568"/>
      <c r="H344" s="568">
        <v>0.4</v>
      </c>
    </row>
    <row r="345" spans="1:17" ht="15.75" customHeight="1">
      <c r="A345" s="188">
        <v>3</v>
      </c>
      <c r="B345" s="185" t="s">
        <v>105</v>
      </c>
      <c r="C345" s="213">
        <f>SUM(C346)</f>
        <v>35</v>
      </c>
      <c r="D345" s="213">
        <f>SUM(D346)</f>
        <v>0</v>
      </c>
      <c r="E345" s="42">
        <f t="shared" si="8"/>
        <v>2</v>
      </c>
      <c r="F345" s="213">
        <f>SUM(F346)</f>
        <v>0.07</v>
      </c>
      <c r="G345" s="213">
        <f>SUM(G346)</f>
        <v>0</v>
      </c>
      <c r="H345" s="360">
        <f>SUM(H346)</f>
        <v>0.07</v>
      </c>
      <c r="K345" s="5"/>
      <c r="L345" s="5"/>
      <c r="M345" s="5"/>
      <c r="N345" s="5"/>
      <c r="O345" s="5"/>
      <c r="P345" s="5"/>
      <c r="Q345" s="5"/>
    </row>
    <row r="346" spans="1:17" ht="15.75" customHeight="1">
      <c r="A346" s="317"/>
      <c r="B346" s="313" t="s">
        <v>117</v>
      </c>
      <c r="C346" s="570">
        <v>35</v>
      </c>
      <c r="D346" s="570"/>
      <c r="E346" s="571">
        <f t="shared" si="8"/>
        <v>2</v>
      </c>
      <c r="F346" s="572">
        <v>0.07</v>
      </c>
      <c r="G346" s="572"/>
      <c r="H346" s="573">
        <v>0.07</v>
      </c>
      <c r="P346" s="5"/>
      <c r="Q346" s="5"/>
    </row>
    <row r="347" spans="1:17" ht="15.75" customHeight="1">
      <c r="A347" s="188">
        <v>4</v>
      </c>
      <c r="B347" s="185" t="s">
        <v>200</v>
      </c>
      <c r="C347" s="213">
        <f>SUM(C348)</f>
        <v>90</v>
      </c>
      <c r="D347" s="213">
        <f>SUM(D348)</f>
        <v>0</v>
      </c>
      <c r="E347" s="42">
        <f>F347/C347*1000</f>
        <v>2.1</v>
      </c>
      <c r="F347" s="213">
        <f>SUM(F348)</f>
        <v>0.189</v>
      </c>
      <c r="G347" s="213">
        <f>SUM(G348)</f>
        <v>0.189</v>
      </c>
      <c r="H347" s="360">
        <f>SUM(H348)</f>
        <v>0</v>
      </c>
      <c r="P347" s="5"/>
      <c r="Q347" s="5"/>
    </row>
    <row r="348" spans="1:17" ht="15.75" customHeight="1">
      <c r="A348" s="317"/>
      <c r="B348" s="190" t="s">
        <v>118</v>
      </c>
      <c r="C348" s="214">
        <v>90</v>
      </c>
      <c r="D348" s="214"/>
      <c r="E348" s="47">
        <f>F348/C348*1000</f>
        <v>2.1</v>
      </c>
      <c r="F348" s="215">
        <v>0.189</v>
      </c>
      <c r="G348" s="215">
        <v>0.189</v>
      </c>
      <c r="H348" s="216"/>
      <c r="P348" s="5"/>
      <c r="Q348" s="5"/>
    </row>
    <row r="349" spans="1:17" ht="15.75" customHeight="1">
      <c r="A349" s="188">
        <v>5</v>
      </c>
      <c r="B349" s="185" t="s">
        <v>46</v>
      </c>
      <c r="C349" s="213">
        <f>SUM(C350)</f>
        <v>240</v>
      </c>
      <c r="D349" s="213"/>
      <c r="E349" s="42">
        <f t="shared" si="8"/>
        <v>75</v>
      </c>
      <c r="F349" s="213">
        <f>SUM(F350)</f>
        <v>18</v>
      </c>
      <c r="G349" s="213">
        <f>SUM(G350)</f>
        <v>18</v>
      </c>
      <c r="H349" s="360">
        <f>SUM(H350)</f>
        <v>0</v>
      </c>
      <c r="P349" s="5"/>
      <c r="Q349" s="5"/>
    </row>
    <row r="350" spans="1:17" ht="15.75" customHeight="1">
      <c r="A350" s="317"/>
      <c r="B350" s="189" t="s">
        <v>119</v>
      </c>
      <c r="C350" s="622">
        <v>240</v>
      </c>
      <c r="D350" s="622"/>
      <c r="E350" s="623">
        <f t="shared" si="8"/>
        <v>75</v>
      </c>
      <c r="F350" s="624">
        <v>18</v>
      </c>
      <c r="G350" s="624">
        <v>18</v>
      </c>
      <c r="H350" s="625"/>
      <c r="P350" s="5"/>
      <c r="Q350" s="5"/>
    </row>
    <row r="351" spans="1:17" ht="15.75" customHeight="1">
      <c r="A351" s="180">
        <v>6</v>
      </c>
      <c r="B351" s="181" t="s">
        <v>13</v>
      </c>
      <c r="C351" s="217">
        <f>SUM(C352:C354)</f>
        <v>115</v>
      </c>
      <c r="D351" s="217">
        <f>SUM(D352:D354)</f>
        <v>0</v>
      </c>
      <c r="E351" s="37">
        <f t="shared" si="8"/>
        <v>40.19130434782608</v>
      </c>
      <c r="F351" s="217">
        <f>SUM(F352:F354)</f>
        <v>4.622</v>
      </c>
      <c r="G351" s="217">
        <f>SUM(G352:G354)</f>
        <v>4.622</v>
      </c>
      <c r="H351" s="312">
        <f>SUM(H352:H354)</f>
        <v>0</v>
      </c>
      <c r="P351" s="5"/>
      <c r="Q351" s="5"/>
    </row>
    <row r="352" spans="1:17" ht="15.75" customHeight="1">
      <c r="A352" s="130"/>
      <c r="B352" s="163" t="s">
        <v>115</v>
      </c>
      <c r="C352" s="538">
        <v>31</v>
      </c>
      <c r="D352" s="538"/>
      <c r="E352" s="539">
        <f t="shared" si="8"/>
        <v>13.870967741935484</v>
      </c>
      <c r="F352" s="540">
        <v>0.43</v>
      </c>
      <c r="G352" s="540">
        <v>0.43</v>
      </c>
      <c r="H352" s="541"/>
      <c r="P352" s="5"/>
      <c r="Q352" s="5"/>
    </row>
    <row r="353" spans="1:17" ht="15.75" customHeight="1">
      <c r="A353" s="130"/>
      <c r="B353" s="184" t="s">
        <v>117</v>
      </c>
      <c r="C353" s="561">
        <v>56</v>
      </c>
      <c r="D353" s="561"/>
      <c r="E353" s="562">
        <f t="shared" si="8"/>
        <v>67.85714285714285</v>
      </c>
      <c r="F353" s="563">
        <v>3.8</v>
      </c>
      <c r="G353" s="563">
        <v>3.8</v>
      </c>
      <c r="H353" s="564">
        <v>0</v>
      </c>
      <c r="P353" s="5"/>
      <c r="Q353" s="5"/>
    </row>
    <row r="354" spans="1:17" ht="15.75" customHeight="1">
      <c r="A354" s="317"/>
      <c r="B354" s="190" t="s">
        <v>118</v>
      </c>
      <c r="C354" s="214">
        <v>28</v>
      </c>
      <c r="D354" s="214"/>
      <c r="E354" s="47">
        <f t="shared" si="8"/>
        <v>14</v>
      </c>
      <c r="F354" s="215">
        <v>0.392</v>
      </c>
      <c r="G354" s="215">
        <v>0.392</v>
      </c>
      <c r="H354" s="216"/>
      <c r="P354" s="5"/>
      <c r="Q354" s="5"/>
    </row>
    <row r="355" spans="1:17" ht="15.75" customHeight="1" thickBot="1">
      <c r="A355" s="319"/>
      <c r="B355" s="320" t="s">
        <v>166</v>
      </c>
      <c r="C355" s="321">
        <f>C341+C343+C345+C347+C349+C351</f>
        <v>807</v>
      </c>
      <c r="D355" s="321">
        <f>D341+D343+D345+D347+D349+D351</f>
        <v>0</v>
      </c>
      <c r="E355" s="321"/>
      <c r="F355" s="321">
        <f>F341+F343+F345+F347+F349+F351</f>
        <v>30.841</v>
      </c>
      <c r="G355" s="321">
        <f>G341+G343+G345+G347+G349+G351</f>
        <v>30.371</v>
      </c>
      <c r="H355" s="321">
        <f>H341+H343+H345+H347+H349+H351</f>
        <v>0.47000000000000003</v>
      </c>
      <c r="P355" s="5"/>
      <c r="Q355" s="5"/>
    </row>
    <row r="356" spans="1:17" ht="15.75" customHeight="1" thickBot="1">
      <c r="A356" s="314" t="s">
        <v>206</v>
      </c>
      <c r="B356" s="315" t="s">
        <v>14</v>
      </c>
      <c r="C356" s="316">
        <f>C355+C339+C250</f>
        <v>83127</v>
      </c>
      <c r="D356" s="316"/>
      <c r="E356" s="316"/>
      <c r="F356" s="316">
        <f>F355+F339+F250</f>
        <v>1862.0010000000002</v>
      </c>
      <c r="G356" s="316">
        <f>G355+G339+G250</f>
        <v>1581.327</v>
      </c>
      <c r="H356" s="316">
        <f>H355+H339+H250</f>
        <v>198.05100000000002</v>
      </c>
      <c r="P356" s="5"/>
      <c r="Q356" s="5"/>
    </row>
    <row r="357" spans="1:17" ht="15.75" customHeight="1">
      <c r="A357" s="667" t="s">
        <v>182</v>
      </c>
      <c r="B357" s="322" t="s">
        <v>19</v>
      </c>
      <c r="C357" s="323" t="s">
        <v>5</v>
      </c>
      <c r="D357" s="323"/>
      <c r="E357" s="324"/>
      <c r="F357" s="325" t="s">
        <v>5</v>
      </c>
      <c r="G357" s="325"/>
      <c r="H357" s="326"/>
      <c r="P357" s="5"/>
      <c r="Q357" s="5"/>
    </row>
    <row r="358" spans="1:17" ht="15.75" customHeight="1">
      <c r="A358" s="668"/>
      <c r="B358" s="112" t="s">
        <v>62</v>
      </c>
      <c r="C358" s="113"/>
      <c r="D358" s="113"/>
      <c r="E358" s="114"/>
      <c r="F358" s="115"/>
      <c r="G358" s="115"/>
      <c r="H358" s="116"/>
      <c r="P358" s="5"/>
      <c r="Q358" s="5"/>
    </row>
    <row r="359" spans="1:17" ht="15.75" customHeight="1">
      <c r="A359" s="669">
        <v>1</v>
      </c>
      <c r="B359" s="40" t="s">
        <v>34</v>
      </c>
      <c r="C359" s="41">
        <f>SUM(C360:C361)</f>
        <v>1360</v>
      </c>
      <c r="D359" s="41"/>
      <c r="E359" s="42">
        <f>F359/C359*1000</f>
        <v>39.39705882352941</v>
      </c>
      <c r="F359" s="43">
        <f>SUM(F360:F361)</f>
        <v>53.58</v>
      </c>
      <c r="G359" s="43">
        <f>SUM(G360:G361)</f>
        <v>52.46</v>
      </c>
      <c r="H359" s="44">
        <f>SUM(H360:H361)</f>
        <v>0</v>
      </c>
      <c r="P359" s="5"/>
      <c r="Q359" s="5"/>
    </row>
    <row r="360" spans="1:17" ht="15.75" customHeight="1">
      <c r="A360" s="670"/>
      <c r="B360" s="132" t="s">
        <v>114</v>
      </c>
      <c r="C360" s="424">
        <v>600</v>
      </c>
      <c r="D360" s="424"/>
      <c r="E360" s="405">
        <f aca="true" t="shared" si="9" ref="E360:E367">F360/C360*1000</f>
        <v>31.5</v>
      </c>
      <c r="F360" s="425">
        <v>18.9</v>
      </c>
      <c r="G360" s="425">
        <v>18.9</v>
      </c>
      <c r="H360" s="426"/>
      <c r="J360" s="2"/>
      <c r="P360" s="5"/>
      <c r="Q360" s="5"/>
    </row>
    <row r="361" spans="1:8" ht="15.75" customHeight="1">
      <c r="A361" s="670"/>
      <c r="B361" s="141" t="s">
        <v>118</v>
      </c>
      <c r="C361" s="380">
        <v>760</v>
      </c>
      <c r="D361" s="380"/>
      <c r="E361" s="377">
        <f t="shared" si="9"/>
        <v>45.63157894736842</v>
      </c>
      <c r="F361" s="381">
        <v>34.68</v>
      </c>
      <c r="G361" s="381">
        <v>33.56</v>
      </c>
      <c r="H361" s="382"/>
    </row>
    <row r="362" spans="1:8" ht="15.75" customHeight="1">
      <c r="A362" s="669">
        <v>2</v>
      </c>
      <c r="B362" s="40" t="s">
        <v>22</v>
      </c>
      <c r="C362" s="41">
        <f>SUM(C363:C367)</f>
        <v>6566</v>
      </c>
      <c r="D362" s="41"/>
      <c r="E362" s="42">
        <f t="shared" si="9"/>
        <v>29.73240938166311</v>
      </c>
      <c r="F362" s="43">
        <f>SUM(F363:F367)</f>
        <v>195.22299999999998</v>
      </c>
      <c r="G362" s="43">
        <f>SUM(G363:G367)</f>
        <v>161.113</v>
      </c>
      <c r="H362" s="44">
        <f>SUM(H363:H367)</f>
        <v>34.11</v>
      </c>
    </row>
    <row r="363" spans="1:8" ht="15.75" customHeight="1">
      <c r="A363" s="670"/>
      <c r="B363" s="132" t="s">
        <v>114</v>
      </c>
      <c r="C363" s="424">
        <v>662</v>
      </c>
      <c r="D363" s="424"/>
      <c r="E363" s="420">
        <f t="shared" si="9"/>
        <v>28.823262839879156</v>
      </c>
      <c r="F363" s="425">
        <v>19.081</v>
      </c>
      <c r="G363" s="425">
        <v>19.081</v>
      </c>
      <c r="H363" s="426"/>
    </row>
    <row r="364" spans="1:8" ht="15.75" customHeight="1">
      <c r="A364" s="670"/>
      <c r="B364" s="169" t="s">
        <v>116</v>
      </c>
      <c r="C364" s="510">
        <v>1080</v>
      </c>
      <c r="D364" s="510"/>
      <c r="E364" s="511">
        <f t="shared" si="9"/>
        <v>29.074074074074073</v>
      </c>
      <c r="F364" s="512">
        <v>31.4</v>
      </c>
      <c r="G364" s="512">
        <v>31.4</v>
      </c>
      <c r="H364" s="513"/>
    </row>
    <row r="365" spans="1:8" ht="15.75" customHeight="1">
      <c r="A365" s="670"/>
      <c r="B365" s="16" t="s">
        <v>117</v>
      </c>
      <c r="C365" s="577">
        <v>800</v>
      </c>
      <c r="D365" s="577"/>
      <c r="E365" s="562">
        <f t="shared" si="9"/>
        <v>10</v>
      </c>
      <c r="F365" s="578">
        <v>8</v>
      </c>
      <c r="G365" s="578">
        <v>8</v>
      </c>
      <c r="H365" s="579"/>
    </row>
    <row r="366" spans="1:8" ht="15.75" customHeight="1">
      <c r="A366" s="670"/>
      <c r="B366" s="141" t="s">
        <v>118</v>
      </c>
      <c r="C366" s="380">
        <v>240</v>
      </c>
      <c r="D366" s="380"/>
      <c r="E366" s="377">
        <f t="shared" si="9"/>
        <v>44.26666666666667</v>
      </c>
      <c r="F366" s="381">
        <v>10.624</v>
      </c>
      <c r="G366" s="381">
        <v>10.624</v>
      </c>
      <c r="H366" s="382"/>
    </row>
    <row r="367" spans="1:8" ht="15.75" customHeight="1">
      <c r="A367" s="671"/>
      <c r="B367" s="176" t="s">
        <v>119</v>
      </c>
      <c r="C367" s="636">
        <v>3784</v>
      </c>
      <c r="D367" s="636"/>
      <c r="E367" s="623">
        <f t="shared" si="9"/>
        <v>33.329281183932345</v>
      </c>
      <c r="F367" s="637">
        <v>126.118</v>
      </c>
      <c r="G367" s="637">
        <v>92.008</v>
      </c>
      <c r="H367" s="638">
        <v>34.11</v>
      </c>
    </row>
    <row r="368" spans="1:8" ht="15.75" customHeight="1">
      <c r="A368" s="672">
        <v>3</v>
      </c>
      <c r="B368" s="50" t="s">
        <v>71</v>
      </c>
      <c r="C368" s="36">
        <f>SUM(C369:C370)</f>
        <v>264</v>
      </c>
      <c r="D368" s="36"/>
      <c r="E368" s="37">
        <f>F368/C368*1000</f>
        <v>9.621212121212121</v>
      </c>
      <c r="F368" s="38">
        <f>SUM(F369:F370)</f>
        <v>2.54</v>
      </c>
      <c r="G368" s="38">
        <f>SUM(G369:G370)</f>
        <v>2.44</v>
      </c>
      <c r="H368" s="39">
        <f>SUM(H369:H370)</f>
        <v>0.1</v>
      </c>
    </row>
    <row r="369" spans="1:8" ht="15.75" customHeight="1">
      <c r="A369" s="670"/>
      <c r="B369" s="132" t="s">
        <v>114</v>
      </c>
      <c r="C369" s="424">
        <v>24</v>
      </c>
      <c r="D369" s="424"/>
      <c r="E369" s="405">
        <f aca="true" t="shared" si="10" ref="E369:E378">F369/C369*1000</f>
        <v>5.833333333333334</v>
      </c>
      <c r="F369" s="425">
        <v>0.14</v>
      </c>
      <c r="G369" s="425">
        <v>0.14</v>
      </c>
      <c r="H369" s="426"/>
    </row>
    <row r="370" spans="1:8" ht="15.75" customHeight="1">
      <c r="A370" s="673"/>
      <c r="B370" s="177" t="s">
        <v>119</v>
      </c>
      <c r="C370" s="639">
        <v>240</v>
      </c>
      <c r="D370" s="639"/>
      <c r="E370" s="631">
        <f t="shared" si="10"/>
        <v>10</v>
      </c>
      <c r="F370" s="640">
        <v>2.4</v>
      </c>
      <c r="G370" s="640">
        <v>2.3</v>
      </c>
      <c r="H370" s="641">
        <v>0.1</v>
      </c>
    </row>
    <row r="371" spans="1:17" ht="15.75" customHeight="1">
      <c r="A371" s="669">
        <v>4</v>
      </c>
      <c r="B371" s="51" t="s">
        <v>70</v>
      </c>
      <c r="C371" s="41">
        <f>SUM(C372)</f>
        <v>30</v>
      </c>
      <c r="D371" s="41"/>
      <c r="E371" s="42">
        <f t="shared" si="10"/>
        <v>13.7</v>
      </c>
      <c r="F371" s="41">
        <f>SUM(F372)</f>
        <v>0.411</v>
      </c>
      <c r="G371" s="41">
        <f>SUM(G372)</f>
        <v>0.411</v>
      </c>
      <c r="H371" s="364">
        <f>SUM(H372)</f>
        <v>0</v>
      </c>
      <c r="J371" s="2"/>
      <c r="K371" s="2"/>
      <c r="L371" s="2"/>
      <c r="M371" s="2"/>
      <c r="N371" s="2"/>
      <c r="O371" s="2"/>
      <c r="P371" s="2"/>
      <c r="Q371" s="2"/>
    </row>
    <row r="372" spans="1:17" ht="15.75" customHeight="1">
      <c r="A372" s="670"/>
      <c r="B372" s="132" t="s">
        <v>114</v>
      </c>
      <c r="C372" s="424">
        <v>30</v>
      </c>
      <c r="D372" s="424"/>
      <c r="E372" s="405">
        <f t="shared" si="10"/>
        <v>13.7</v>
      </c>
      <c r="F372" s="425">
        <v>0.411</v>
      </c>
      <c r="G372" s="425">
        <v>0.411</v>
      </c>
      <c r="H372" s="426"/>
      <c r="I372" s="2"/>
      <c r="J372" s="2"/>
      <c r="K372" s="2"/>
      <c r="L372" s="2"/>
      <c r="M372" s="2"/>
      <c r="N372" s="2"/>
      <c r="O372" s="2"/>
      <c r="P372" s="2"/>
      <c r="Q372" s="2"/>
    </row>
    <row r="373" spans="1:8" ht="15.75" customHeight="1">
      <c r="A373" s="669">
        <v>5</v>
      </c>
      <c r="B373" s="51" t="s">
        <v>106</v>
      </c>
      <c r="C373" s="41">
        <f>SUM(C374:C375)</f>
        <v>525</v>
      </c>
      <c r="D373" s="41"/>
      <c r="E373" s="42">
        <f>F373/C373*1000</f>
        <v>6.438095238095237</v>
      </c>
      <c r="F373" s="43">
        <f>SUM(F374:F375)</f>
        <v>3.38</v>
      </c>
      <c r="G373" s="43">
        <f>SUM(G374:G375)</f>
        <v>1.82</v>
      </c>
      <c r="H373" s="44">
        <f>SUM(H374:H375)</f>
        <v>1.56</v>
      </c>
    </row>
    <row r="374" spans="1:19" ht="15.75" customHeight="1">
      <c r="A374" s="670"/>
      <c r="B374" s="132" t="s">
        <v>114</v>
      </c>
      <c r="C374" s="424">
        <v>135</v>
      </c>
      <c r="D374" s="424"/>
      <c r="E374" s="405">
        <f>F374/C374*1000</f>
        <v>13.481481481481481</v>
      </c>
      <c r="F374" s="425">
        <v>1.82</v>
      </c>
      <c r="G374" s="425">
        <v>1.82</v>
      </c>
      <c r="H374" s="426"/>
      <c r="R374" s="3"/>
      <c r="S374" s="3"/>
    </row>
    <row r="375" spans="1:8" ht="15.75" customHeight="1">
      <c r="A375" s="671"/>
      <c r="B375" s="145" t="s">
        <v>118</v>
      </c>
      <c r="C375" s="383">
        <v>390</v>
      </c>
      <c r="D375" s="383"/>
      <c r="E375" s="373">
        <f>F375/C375*1000</f>
        <v>4</v>
      </c>
      <c r="F375" s="384">
        <v>1.56</v>
      </c>
      <c r="G375" s="384">
        <v>0</v>
      </c>
      <c r="H375" s="385">
        <v>1.56</v>
      </c>
    </row>
    <row r="376" spans="1:17" ht="15.75" customHeight="1">
      <c r="A376" s="672">
        <v>6</v>
      </c>
      <c r="B376" s="50" t="s">
        <v>36</v>
      </c>
      <c r="C376" s="36">
        <f>SUM(C377:C377)</f>
        <v>1765</v>
      </c>
      <c r="D376" s="36"/>
      <c r="E376" s="37">
        <f>F376/C376*1000</f>
        <v>60.66515580736544</v>
      </c>
      <c r="F376" s="38">
        <f>SUM(F377:F377)</f>
        <v>107.074</v>
      </c>
      <c r="G376" s="38">
        <f>SUM(G377:G377)</f>
        <v>107.074</v>
      </c>
      <c r="H376" s="39">
        <f>SUM(H377:H377)</f>
        <v>0</v>
      </c>
      <c r="K376" s="5"/>
      <c r="L376" s="5"/>
      <c r="M376" s="5"/>
      <c r="N376" s="5"/>
      <c r="O376" s="5"/>
      <c r="P376" s="5"/>
      <c r="Q376" s="5"/>
    </row>
    <row r="377" spans="1:17" ht="15.75" customHeight="1">
      <c r="A377" s="673"/>
      <c r="B377" s="167" t="s">
        <v>136</v>
      </c>
      <c r="C377" s="514">
        <v>1765</v>
      </c>
      <c r="D377" s="514"/>
      <c r="E377" s="491">
        <f t="shared" si="10"/>
        <v>60.66515580736544</v>
      </c>
      <c r="F377" s="515">
        <v>107.074</v>
      </c>
      <c r="G377" s="515">
        <v>107.074</v>
      </c>
      <c r="H377" s="516"/>
      <c r="K377" s="5"/>
      <c r="L377" s="5"/>
      <c r="M377" s="5"/>
      <c r="N377" s="5"/>
      <c r="O377" s="5"/>
      <c r="P377" s="5"/>
      <c r="Q377" s="5"/>
    </row>
    <row r="378" spans="1:17" ht="15.75" customHeight="1">
      <c r="A378" s="674">
        <v>7</v>
      </c>
      <c r="B378" s="40" t="s">
        <v>110</v>
      </c>
      <c r="C378" s="41">
        <f>SUM(C379:C381)</f>
        <v>407.5</v>
      </c>
      <c r="D378" s="41"/>
      <c r="E378" s="42">
        <f t="shared" si="10"/>
        <v>38.48834355828221</v>
      </c>
      <c r="F378" s="43">
        <f>SUM(F379:F381)</f>
        <v>15.684000000000001</v>
      </c>
      <c r="G378" s="43">
        <f>SUM(G379:G381)</f>
        <v>11.884</v>
      </c>
      <c r="H378" s="44">
        <f>SUM(H379:H381)</f>
        <v>0</v>
      </c>
      <c r="K378" s="5"/>
      <c r="L378" s="5"/>
      <c r="M378" s="5"/>
      <c r="N378" s="5"/>
      <c r="O378" s="5"/>
      <c r="P378" s="5"/>
      <c r="Q378" s="5"/>
    </row>
    <row r="379" spans="1:17" ht="15.75" customHeight="1">
      <c r="A379" s="670"/>
      <c r="B379" s="132" t="s">
        <v>114</v>
      </c>
      <c r="C379" s="424">
        <v>17.5</v>
      </c>
      <c r="D379" s="424"/>
      <c r="E379" s="405">
        <f>F379/C379*1000</f>
        <v>8.8</v>
      </c>
      <c r="F379" s="425">
        <v>0.154</v>
      </c>
      <c r="G379" s="425">
        <v>0.154</v>
      </c>
      <c r="H379" s="426"/>
      <c r="K379" s="5"/>
      <c r="L379" s="5"/>
      <c r="M379" s="5"/>
      <c r="N379" s="5"/>
      <c r="O379" s="5"/>
      <c r="P379" s="5"/>
      <c r="Q379" s="5"/>
    </row>
    <row r="380" spans="1:17" ht="15.75" customHeight="1">
      <c r="A380" s="675"/>
      <c r="B380" s="140" t="s">
        <v>118</v>
      </c>
      <c r="C380" s="380">
        <v>90</v>
      </c>
      <c r="D380" s="380"/>
      <c r="E380" s="377">
        <f>F380/C380*1000</f>
        <v>52.22222222222223</v>
      </c>
      <c r="F380" s="381">
        <v>4.7</v>
      </c>
      <c r="G380" s="381">
        <v>4.7</v>
      </c>
      <c r="H380" s="382"/>
      <c r="K380" s="5"/>
      <c r="L380" s="5"/>
      <c r="M380" s="5"/>
      <c r="N380" s="5"/>
      <c r="O380" s="5"/>
      <c r="P380" s="5"/>
      <c r="Q380" s="5"/>
    </row>
    <row r="381" spans="1:17" ht="15.75" customHeight="1">
      <c r="A381" s="671"/>
      <c r="B381" s="45" t="s">
        <v>117</v>
      </c>
      <c r="C381" s="580">
        <v>300</v>
      </c>
      <c r="D381" s="580"/>
      <c r="E381" s="571">
        <f>F381/C381*1000</f>
        <v>36.1</v>
      </c>
      <c r="F381" s="581">
        <v>10.83</v>
      </c>
      <c r="G381" s="581">
        <v>7.03</v>
      </c>
      <c r="H381" s="582">
        <v>0</v>
      </c>
      <c r="K381" s="5"/>
      <c r="L381" s="5"/>
      <c r="M381" s="5"/>
      <c r="N381" s="5"/>
      <c r="O381" s="5"/>
      <c r="P381" s="5"/>
      <c r="Q381" s="5"/>
    </row>
    <row r="382" spans="1:17" ht="15.75" customHeight="1">
      <c r="A382" s="672">
        <v>8</v>
      </c>
      <c r="B382" s="35" t="s">
        <v>92</v>
      </c>
      <c r="C382" s="36">
        <f>SUM(C383)</f>
        <v>120</v>
      </c>
      <c r="D382" s="36"/>
      <c r="E382" s="37">
        <f aca="true" t="shared" si="11" ref="E382:E390">F382/C382*1000</f>
        <v>64.5</v>
      </c>
      <c r="F382" s="36">
        <f>SUM(F383)</f>
        <v>7.74</v>
      </c>
      <c r="G382" s="36">
        <f>SUM(G383)</f>
        <v>7.74</v>
      </c>
      <c r="H382" s="365">
        <f>SUM(H383)</f>
        <v>0</v>
      </c>
      <c r="K382" s="5"/>
      <c r="L382" s="5"/>
      <c r="M382" s="5"/>
      <c r="N382" s="5"/>
      <c r="O382" s="5"/>
      <c r="P382" s="5"/>
      <c r="Q382" s="5"/>
    </row>
    <row r="383" spans="1:17" ht="15.75" customHeight="1">
      <c r="A383" s="673"/>
      <c r="B383" s="134" t="s">
        <v>114</v>
      </c>
      <c r="C383" s="427">
        <v>120</v>
      </c>
      <c r="D383" s="427"/>
      <c r="E383" s="428">
        <f t="shared" si="11"/>
        <v>64.5</v>
      </c>
      <c r="F383" s="429">
        <v>7.74</v>
      </c>
      <c r="G383" s="429">
        <v>7.74</v>
      </c>
      <c r="H383" s="430"/>
      <c r="K383" s="5"/>
      <c r="L383" s="5"/>
      <c r="M383" s="5"/>
      <c r="N383" s="5"/>
      <c r="O383" s="5"/>
      <c r="P383" s="5"/>
      <c r="Q383" s="5"/>
    </row>
    <row r="384" spans="1:17" ht="15.75" customHeight="1">
      <c r="A384" s="674">
        <v>9</v>
      </c>
      <c r="B384" s="40" t="s">
        <v>23</v>
      </c>
      <c r="C384" s="41">
        <f>SUM(C385:C388)</f>
        <v>1192</v>
      </c>
      <c r="D384" s="41"/>
      <c r="E384" s="42">
        <f t="shared" si="11"/>
        <v>22.821308724832218</v>
      </c>
      <c r="F384" s="43">
        <f>SUM(F385:F388)</f>
        <v>27.203000000000003</v>
      </c>
      <c r="G384" s="43">
        <f>SUM(G385:G388)</f>
        <v>25.643</v>
      </c>
      <c r="H384" s="44">
        <f>SUM(H385:H388)</f>
        <v>0</v>
      </c>
      <c r="K384" s="5"/>
      <c r="L384" s="5"/>
      <c r="M384" s="5"/>
      <c r="N384" s="5"/>
      <c r="O384" s="5"/>
      <c r="P384" s="5"/>
      <c r="Q384" s="5"/>
    </row>
    <row r="385" spans="1:17" ht="15.75" customHeight="1">
      <c r="A385" s="670"/>
      <c r="B385" s="132" t="s">
        <v>114</v>
      </c>
      <c r="C385" s="424">
        <v>40</v>
      </c>
      <c r="D385" s="424"/>
      <c r="E385" s="405">
        <f t="shared" si="11"/>
        <v>7.925</v>
      </c>
      <c r="F385" s="425">
        <v>0.317</v>
      </c>
      <c r="G385" s="425">
        <v>0.317</v>
      </c>
      <c r="H385" s="426"/>
      <c r="K385" s="5"/>
      <c r="L385" s="5"/>
      <c r="M385" s="5"/>
      <c r="N385" s="5"/>
      <c r="O385" s="5"/>
      <c r="P385" s="5"/>
      <c r="Q385" s="5"/>
    </row>
    <row r="386" spans="1:17" ht="15.75" customHeight="1">
      <c r="A386" s="670"/>
      <c r="B386" s="16" t="s">
        <v>117</v>
      </c>
      <c r="C386" s="577">
        <v>690</v>
      </c>
      <c r="D386" s="577"/>
      <c r="E386" s="562">
        <f t="shared" si="11"/>
        <v>6.536231884057971</v>
      </c>
      <c r="F386" s="578">
        <v>4.51</v>
      </c>
      <c r="G386" s="578">
        <v>3.55</v>
      </c>
      <c r="H386" s="579"/>
      <c r="K386" s="5"/>
      <c r="L386" s="5"/>
      <c r="M386" s="5"/>
      <c r="N386" s="5"/>
      <c r="O386" s="5"/>
      <c r="P386" s="5"/>
      <c r="Q386" s="5"/>
    </row>
    <row r="387" spans="1:17" ht="15.75" customHeight="1">
      <c r="A387" s="670"/>
      <c r="B387" s="140" t="s">
        <v>118</v>
      </c>
      <c r="C387" s="380">
        <v>235</v>
      </c>
      <c r="D387" s="380"/>
      <c r="E387" s="377">
        <f t="shared" si="11"/>
        <v>41.70212765957447</v>
      </c>
      <c r="F387" s="381">
        <v>9.8</v>
      </c>
      <c r="G387" s="381">
        <v>9.2</v>
      </c>
      <c r="H387" s="382"/>
      <c r="K387" s="5"/>
      <c r="L387" s="5"/>
      <c r="M387" s="5"/>
      <c r="N387" s="5"/>
      <c r="O387" s="5"/>
      <c r="P387" s="5"/>
      <c r="Q387" s="5"/>
    </row>
    <row r="388" spans="1:17" ht="15.75" customHeight="1">
      <c r="A388" s="671"/>
      <c r="B388" s="176" t="s">
        <v>119</v>
      </c>
      <c r="C388" s="636">
        <v>227</v>
      </c>
      <c r="D388" s="636"/>
      <c r="E388" s="623">
        <f t="shared" si="11"/>
        <v>55.40088105726873</v>
      </c>
      <c r="F388" s="637">
        <v>12.576</v>
      </c>
      <c r="G388" s="637">
        <v>12.576</v>
      </c>
      <c r="H388" s="638"/>
      <c r="K388" s="5"/>
      <c r="L388" s="5"/>
      <c r="M388" s="5"/>
      <c r="N388" s="5"/>
      <c r="O388" s="5"/>
      <c r="P388" s="5"/>
      <c r="Q388" s="5"/>
    </row>
    <row r="389" spans="1:17" ht="15.75" customHeight="1">
      <c r="A389" s="674">
        <v>10</v>
      </c>
      <c r="B389" s="40" t="s">
        <v>57</v>
      </c>
      <c r="C389" s="41">
        <f>SUM(C390)</f>
        <v>144</v>
      </c>
      <c r="D389" s="41"/>
      <c r="E389" s="41">
        <f>SUM(E390)</f>
        <v>9.722222222222223</v>
      </c>
      <c r="F389" s="41">
        <f>SUM(F390)</f>
        <v>1.4</v>
      </c>
      <c r="G389" s="41">
        <f>SUM(G390)</f>
        <v>1.4</v>
      </c>
      <c r="H389" s="364">
        <f>SUM(H390)</f>
        <v>0</v>
      </c>
      <c r="K389" s="5"/>
      <c r="L389" s="5"/>
      <c r="M389" s="5"/>
      <c r="N389" s="5"/>
      <c r="O389" s="5"/>
      <c r="P389" s="5"/>
      <c r="Q389" s="5"/>
    </row>
    <row r="390" spans="1:17" ht="15.75" customHeight="1">
      <c r="A390" s="671"/>
      <c r="B390" s="21" t="s">
        <v>117</v>
      </c>
      <c r="C390" s="580">
        <v>144</v>
      </c>
      <c r="D390" s="580"/>
      <c r="E390" s="571">
        <f t="shared" si="11"/>
        <v>9.722222222222223</v>
      </c>
      <c r="F390" s="581">
        <v>1.4</v>
      </c>
      <c r="G390" s="581">
        <v>1.4</v>
      </c>
      <c r="H390" s="582"/>
      <c r="K390" s="5"/>
      <c r="L390" s="5"/>
      <c r="M390" s="5"/>
      <c r="N390" s="5"/>
      <c r="O390" s="5"/>
      <c r="P390" s="5"/>
      <c r="Q390" s="5"/>
    </row>
    <row r="391" spans="1:17" ht="15.75" customHeight="1">
      <c r="A391" s="676" t="s">
        <v>226</v>
      </c>
      <c r="B391" s="51" t="s">
        <v>58</v>
      </c>
      <c r="C391" s="70">
        <f>SUM(C392:C393)</f>
        <v>180</v>
      </c>
      <c r="D391" s="70"/>
      <c r="E391" s="70">
        <f>SUM(E392:E393)</f>
        <v>26.13333333333333</v>
      </c>
      <c r="F391" s="70">
        <f>SUM(F392:F393)</f>
        <v>2.824</v>
      </c>
      <c r="G391" s="70">
        <f>SUM(G392:G393)</f>
        <v>2.824</v>
      </c>
      <c r="H391" s="366">
        <f>SUM(H392:H393)</f>
        <v>0</v>
      </c>
      <c r="K391" s="5"/>
      <c r="L391" s="5"/>
      <c r="M391" s="5"/>
      <c r="N391" s="5"/>
      <c r="O391" s="5"/>
      <c r="P391" s="5"/>
      <c r="Q391" s="5"/>
    </row>
    <row r="392" spans="1:17" ht="15.75" customHeight="1">
      <c r="A392" s="677"/>
      <c r="B392" s="21" t="s">
        <v>117</v>
      </c>
      <c r="C392" s="583">
        <v>150</v>
      </c>
      <c r="D392" s="583"/>
      <c r="E392" s="584">
        <f>F392/C392*1000</f>
        <v>16.999999999999996</v>
      </c>
      <c r="F392" s="585">
        <v>2.55</v>
      </c>
      <c r="G392" s="585">
        <v>2.55</v>
      </c>
      <c r="H392" s="586"/>
      <c r="K392" s="5"/>
      <c r="L392" s="5"/>
      <c r="M392" s="5"/>
      <c r="N392" s="5"/>
      <c r="O392" s="5"/>
      <c r="P392" s="5"/>
      <c r="Q392" s="5"/>
    </row>
    <row r="393" spans="1:17" ht="15.75" customHeight="1">
      <c r="A393" s="678"/>
      <c r="B393" s="146" t="s">
        <v>118</v>
      </c>
      <c r="C393" s="386">
        <v>30</v>
      </c>
      <c r="D393" s="386"/>
      <c r="E393" s="387">
        <f>F393/C393*1000</f>
        <v>9.133333333333333</v>
      </c>
      <c r="F393" s="388">
        <v>0.274</v>
      </c>
      <c r="G393" s="388">
        <v>0.274</v>
      </c>
      <c r="H393" s="389"/>
      <c r="K393" s="5"/>
      <c r="L393" s="5"/>
      <c r="M393" s="5"/>
      <c r="N393" s="5"/>
      <c r="O393" s="5"/>
      <c r="P393" s="5"/>
      <c r="Q393" s="5"/>
    </row>
    <row r="394" spans="1:17" ht="15.75" customHeight="1">
      <c r="A394" s="674">
        <v>12</v>
      </c>
      <c r="B394" s="51" t="s">
        <v>195</v>
      </c>
      <c r="C394" s="70">
        <f>SUM(C395)</f>
        <v>15</v>
      </c>
      <c r="D394" s="70"/>
      <c r="E394" s="42">
        <v>31.66666666666666</v>
      </c>
      <c r="F394" s="70">
        <f>SUM(F395)</f>
        <v>0.332</v>
      </c>
      <c r="G394" s="70">
        <f>SUM(G395)</f>
        <v>0.332</v>
      </c>
      <c r="H394" s="366">
        <f>SUM(H395)</f>
        <v>0</v>
      </c>
      <c r="K394" s="5"/>
      <c r="L394" s="5"/>
      <c r="M394" s="5"/>
      <c r="N394" s="5"/>
      <c r="O394" s="5"/>
      <c r="P394" s="5"/>
      <c r="Q394" s="5"/>
    </row>
    <row r="395" spans="1:17" ht="15.75" customHeight="1">
      <c r="A395" s="671"/>
      <c r="B395" s="135" t="s">
        <v>114</v>
      </c>
      <c r="C395" s="431">
        <v>15</v>
      </c>
      <c r="D395" s="431"/>
      <c r="E395" s="409">
        <f aca="true" t="shared" si="12" ref="E395:E408">F395/C395*1000</f>
        <v>22.133333333333336</v>
      </c>
      <c r="F395" s="432">
        <v>0.332</v>
      </c>
      <c r="G395" s="432">
        <v>0.332</v>
      </c>
      <c r="H395" s="433"/>
      <c r="K395" s="5"/>
      <c r="L395" s="5"/>
      <c r="M395" s="5"/>
      <c r="N395" s="5"/>
      <c r="O395" s="5"/>
      <c r="P395" s="5"/>
      <c r="Q395" s="5"/>
    </row>
    <row r="396" spans="1:17" ht="15.75" customHeight="1">
      <c r="A396" s="676" t="s">
        <v>227</v>
      </c>
      <c r="B396" s="51" t="s">
        <v>128</v>
      </c>
      <c r="C396" s="327">
        <f>C397</f>
        <v>120</v>
      </c>
      <c r="D396" s="327"/>
      <c r="E396" s="328">
        <f t="shared" si="12"/>
        <v>22.700000000000003</v>
      </c>
      <c r="F396" s="327">
        <f>F397</f>
        <v>2.724</v>
      </c>
      <c r="G396" s="327">
        <f>G397</f>
        <v>2.724</v>
      </c>
      <c r="H396" s="724">
        <f>H397</f>
        <v>0</v>
      </c>
      <c r="K396" s="5"/>
      <c r="L396" s="5"/>
      <c r="M396" s="5"/>
      <c r="N396" s="5"/>
      <c r="O396" s="5"/>
      <c r="P396" s="5"/>
      <c r="Q396" s="5"/>
    </row>
    <row r="397" spans="1:17" ht="15.75" customHeight="1">
      <c r="A397" s="679"/>
      <c r="B397" s="134" t="s">
        <v>114</v>
      </c>
      <c r="C397" s="427">
        <v>120</v>
      </c>
      <c r="D397" s="427"/>
      <c r="E397" s="428">
        <f t="shared" si="12"/>
        <v>22.700000000000003</v>
      </c>
      <c r="F397" s="429">
        <v>2.724</v>
      </c>
      <c r="G397" s="429">
        <v>2.724</v>
      </c>
      <c r="H397" s="430"/>
      <c r="K397" s="5"/>
      <c r="L397" s="5"/>
      <c r="M397" s="5"/>
      <c r="N397" s="5"/>
      <c r="O397" s="5"/>
      <c r="P397" s="5"/>
      <c r="Q397" s="5"/>
    </row>
    <row r="398" spans="1:17" ht="15.75" customHeight="1">
      <c r="A398" s="680" t="s">
        <v>228</v>
      </c>
      <c r="B398" s="51" t="s">
        <v>25</v>
      </c>
      <c r="C398" s="41">
        <f>SUM(C399:C402)</f>
        <v>7565</v>
      </c>
      <c r="D398" s="41"/>
      <c r="E398" s="42">
        <f t="shared" si="12"/>
        <v>37.16523463317911</v>
      </c>
      <c r="F398" s="43">
        <f>SUM(F399:F402)</f>
        <v>281.155</v>
      </c>
      <c r="G398" s="43">
        <f>SUM(G399:G402)</f>
        <v>106.235</v>
      </c>
      <c r="H398" s="44">
        <f>SUM(H399:H402)</f>
        <v>172.42</v>
      </c>
      <c r="K398" s="5"/>
      <c r="L398" s="5"/>
      <c r="M398" s="5"/>
      <c r="N398" s="5"/>
      <c r="O398" s="5"/>
      <c r="P398" s="5"/>
      <c r="Q398" s="5"/>
    </row>
    <row r="399" spans="1:17" ht="15.75" customHeight="1">
      <c r="A399" s="677"/>
      <c r="B399" s="132" t="s">
        <v>114</v>
      </c>
      <c r="C399" s="424">
        <v>800</v>
      </c>
      <c r="D399" s="424"/>
      <c r="E399" s="405">
        <f t="shared" si="12"/>
        <v>14.85625</v>
      </c>
      <c r="F399" s="425">
        <v>11.885</v>
      </c>
      <c r="G399" s="425">
        <v>11.885</v>
      </c>
      <c r="H399" s="426"/>
      <c r="K399" s="5"/>
      <c r="L399" s="5"/>
      <c r="M399" s="5"/>
      <c r="N399" s="5"/>
      <c r="O399" s="5"/>
      <c r="P399" s="5"/>
      <c r="Q399" s="5"/>
    </row>
    <row r="400" spans="1:17" ht="15.75" customHeight="1">
      <c r="A400" s="677"/>
      <c r="B400" s="16" t="s">
        <v>117</v>
      </c>
      <c r="C400" s="577">
        <v>1770</v>
      </c>
      <c r="D400" s="577"/>
      <c r="E400" s="562">
        <f t="shared" si="12"/>
        <v>27.033898305084747</v>
      </c>
      <c r="F400" s="578">
        <v>47.85</v>
      </c>
      <c r="G400" s="578">
        <v>15.85</v>
      </c>
      <c r="H400" s="579">
        <v>32</v>
      </c>
      <c r="J400" s="2"/>
      <c r="K400" s="5"/>
      <c r="L400" s="5"/>
      <c r="M400" s="5"/>
      <c r="N400" s="5"/>
      <c r="O400" s="5"/>
      <c r="P400" s="5"/>
      <c r="Q400" s="5"/>
    </row>
    <row r="401" spans="1:17" ht="15.75" customHeight="1">
      <c r="A401" s="677"/>
      <c r="B401" s="140" t="s">
        <v>118</v>
      </c>
      <c r="C401" s="380">
        <v>3485</v>
      </c>
      <c r="D401" s="380"/>
      <c r="E401" s="377">
        <f t="shared" si="12"/>
        <v>60.95265423242467</v>
      </c>
      <c r="F401" s="381">
        <v>212.42</v>
      </c>
      <c r="G401" s="390">
        <v>71</v>
      </c>
      <c r="H401" s="382">
        <v>138.92</v>
      </c>
      <c r="J401" s="3"/>
      <c r="K401" s="5"/>
      <c r="L401" s="5"/>
      <c r="M401" s="5"/>
      <c r="N401" s="5"/>
      <c r="O401" s="5"/>
      <c r="P401" s="5"/>
      <c r="Q401" s="5"/>
    </row>
    <row r="402" spans="1:17" ht="15.75" customHeight="1">
      <c r="A402" s="678"/>
      <c r="B402" s="176" t="s">
        <v>119</v>
      </c>
      <c r="C402" s="636">
        <v>1510</v>
      </c>
      <c r="D402" s="636"/>
      <c r="E402" s="623">
        <f t="shared" si="12"/>
        <v>5.960264900662252</v>
      </c>
      <c r="F402" s="637">
        <v>9</v>
      </c>
      <c r="G402" s="637">
        <v>7.5</v>
      </c>
      <c r="H402" s="638">
        <v>1.5</v>
      </c>
      <c r="K402" s="5"/>
      <c r="L402" s="5"/>
      <c r="M402" s="5"/>
      <c r="N402" s="5"/>
      <c r="O402" s="5"/>
      <c r="P402" s="5"/>
      <c r="Q402" s="5"/>
    </row>
    <row r="403" spans="1:17" ht="15.75" customHeight="1">
      <c r="A403" s="676" t="s">
        <v>229</v>
      </c>
      <c r="B403" s="51" t="s">
        <v>129</v>
      </c>
      <c r="C403" s="41">
        <f>C404</f>
        <v>270</v>
      </c>
      <c r="D403" s="41"/>
      <c r="E403" s="42">
        <f t="shared" si="12"/>
        <v>11.000000000000002</v>
      </c>
      <c r="F403" s="41">
        <f>F404</f>
        <v>2.97</v>
      </c>
      <c r="G403" s="41">
        <f>G404</f>
        <v>2.97</v>
      </c>
      <c r="H403" s="364">
        <f>H404</f>
        <v>0</v>
      </c>
      <c r="K403" s="5"/>
      <c r="L403" s="5"/>
      <c r="M403" s="5"/>
      <c r="N403" s="5"/>
      <c r="O403" s="5"/>
      <c r="P403" s="5"/>
      <c r="Q403" s="5"/>
    </row>
    <row r="404" spans="1:17" ht="15.75" customHeight="1">
      <c r="A404" s="671"/>
      <c r="B404" s="135" t="s">
        <v>114</v>
      </c>
      <c r="C404" s="434">
        <v>270</v>
      </c>
      <c r="D404" s="434"/>
      <c r="E404" s="435">
        <f t="shared" si="12"/>
        <v>11.000000000000002</v>
      </c>
      <c r="F404" s="436">
        <v>2.97</v>
      </c>
      <c r="G404" s="436">
        <v>2.97</v>
      </c>
      <c r="H404" s="437"/>
      <c r="K404" s="5"/>
      <c r="L404" s="5"/>
      <c r="M404" s="5"/>
      <c r="N404" s="5"/>
      <c r="O404" s="5"/>
      <c r="P404" s="5"/>
      <c r="Q404" s="5"/>
    </row>
    <row r="405" spans="1:17" ht="15.75" customHeight="1">
      <c r="A405" s="680" t="s">
        <v>230</v>
      </c>
      <c r="B405" s="51" t="s">
        <v>59</v>
      </c>
      <c r="C405" s="41">
        <f>SUM(C406:C408)</f>
        <v>124</v>
      </c>
      <c r="D405" s="41"/>
      <c r="E405" s="42">
        <f t="shared" si="12"/>
        <v>31.758064516129032</v>
      </c>
      <c r="F405" s="43">
        <f>SUM(F406:F408)</f>
        <v>3.9379999999999997</v>
      </c>
      <c r="G405" s="43">
        <f>SUM(G406:G408)</f>
        <v>3.9379999999999997</v>
      </c>
      <c r="H405" s="44">
        <f>SUM(H406:H408)</f>
        <v>0</v>
      </c>
      <c r="K405" s="5"/>
      <c r="L405" s="5"/>
      <c r="M405" s="5"/>
      <c r="N405" s="5"/>
      <c r="O405" s="5"/>
      <c r="P405" s="5"/>
      <c r="Q405" s="5"/>
    </row>
    <row r="406" spans="1:17" ht="15.75" customHeight="1">
      <c r="A406" s="677"/>
      <c r="B406" s="132" t="s">
        <v>114</v>
      </c>
      <c r="C406" s="424">
        <v>40</v>
      </c>
      <c r="D406" s="424"/>
      <c r="E406" s="405">
        <f t="shared" si="12"/>
        <v>45</v>
      </c>
      <c r="F406" s="425">
        <v>1.8</v>
      </c>
      <c r="G406" s="425">
        <v>1.8</v>
      </c>
      <c r="H406" s="426"/>
      <c r="K406" s="5"/>
      <c r="L406" s="5"/>
      <c r="M406" s="5"/>
      <c r="N406" s="5"/>
      <c r="O406" s="5"/>
      <c r="P406" s="5"/>
      <c r="Q406" s="5"/>
    </row>
    <row r="407" spans="1:17" ht="15.75" customHeight="1">
      <c r="A407" s="677"/>
      <c r="B407" s="16" t="s">
        <v>117</v>
      </c>
      <c r="C407" s="577">
        <v>36</v>
      </c>
      <c r="D407" s="577"/>
      <c r="E407" s="562">
        <f t="shared" si="12"/>
        <v>27.777777777777775</v>
      </c>
      <c r="F407" s="578">
        <v>1</v>
      </c>
      <c r="G407" s="578">
        <v>1</v>
      </c>
      <c r="H407" s="579"/>
      <c r="K407" s="5"/>
      <c r="L407" s="5"/>
      <c r="M407" s="5"/>
      <c r="N407" s="5"/>
      <c r="O407" s="5"/>
      <c r="P407" s="5"/>
      <c r="Q407" s="5"/>
    </row>
    <row r="408" spans="1:17" ht="15.75" customHeight="1" thickBot="1">
      <c r="A408" s="677"/>
      <c r="B408" s="140" t="s">
        <v>118</v>
      </c>
      <c r="C408" s="380">
        <v>48</v>
      </c>
      <c r="D408" s="380"/>
      <c r="E408" s="377">
        <f t="shared" si="12"/>
        <v>23.708333333333332</v>
      </c>
      <c r="F408" s="381">
        <v>1.138</v>
      </c>
      <c r="G408" s="381">
        <v>1.138</v>
      </c>
      <c r="H408" s="382"/>
      <c r="K408" s="5"/>
      <c r="L408" s="5"/>
      <c r="M408" s="5"/>
      <c r="N408" s="5"/>
      <c r="O408" s="5"/>
      <c r="P408" s="5"/>
      <c r="Q408" s="5"/>
    </row>
    <row r="409" spans="1:17" ht="15.75" customHeight="1" thickBot="1">
      <c r="A409" s="681"/>
      <c r="B409" s="73" t="s">
        <v>165</v>
      </c>
      <c r="C409" s="33">
        <f>C359+C362+C368+C371+C373+C376+C378+C382+C384+C389+C391+C394+C396+C398+C403+C405</f>
        <v>20647.5</v>
      </c>
      <c r="D409" s="33">
        <f>D359+D362+D368+D371+D373+D376+D378+D382+D384+D389+D391+D394+D396+D398+D403+D405</f>
        <v>0</v>
      </c>
      <c r="E409" s="33"/>
      <c r="F409" s="33">
        <f>F359+F362+F368+F371+F373+F376+F378+F382+F384+F389+F391+F394+F396+F398+F403+F405</f>
        <v>708.178</v>
      </c>
      <c r="G409" s="33">
        <f>G359+G362+G368+G371+G373+G376+G378+G382+G384+G389+G391+G394+G396+G398+G403+G405</f>
        <v>491.00800000000004</v>
      </c>
      <c r="H409" s="33">
        <f>H359+H362+H368+H371+H373+H376+H378+H382+H384+H389+H391+H394+H396+H398+H403+H405</f>
        <v>208.19</v>
      </c>
      <c r="K409" s="5"/>
      <c r="L409" s="5"/>
      <c r="M409" s="5"/>
      <c r="N409" s="5"/>
      <c r="O409" s="5"/>
      <c r="P409" s="5"/>
      <c r="Q409" s="5"/>
    </row>
    <row r="410" spans="1:17" ht="15.75" customHeight="1">
      <c r="A410" s="682"/>
      <c r="B410" s="56" t="s">
        <v>63</v>
      </c>
      <c r="C410" s="57"/>
      <c r="D410" s="57"/>
      <c r="E410" s="58" t="s">
        <v>5</v>
      </c>
      <c r="F410" s="59"/>
      <c r="G410" s="59"/>
      <c r="H410" s="60"/>
      <c r="K410" s="5"/>
      <c r="L410" s="5"/>
      <c r="M410" s="5"/>
      <c r="N410" s="5"/>
      <c r="O410" s="5"/>
      <c r="P410" s="5"/>
      <c r="Q410" s="5"/>
    </row>
    <row r="411" spans="1:17" ht="15.75" customHeight="1">
      <c r="A411" s="669">
        <v>1</v>
      </c>
      <c r="B411" s="51" t="s">
        <v>39</v>
      </c>
      <c r="C411" s="41">
        <f>SUM(C412:C412)</f>
        <v>280</v>
      </c>
      <c r="D411" s="41"/>
      <c r="E411" s="42">
        <f aca="true" t="shared" si="13" ref="E411:E420">F411/C411*1000</f>
        <v>22.000000000000004</v>
      </c>
      <c r="F411" s="43">
        <f>SUM(F412:F412)</f>
        <v>6.16</v>
      </c>
      <c r="G411" s="43">
        <f>SUM(G412:G412)</f>
        <v>6</v>
      </c>
      <c r="H411" s="44">
        <f>SUM(H412:H412)</f>
        <v>0</v>
      </c>
      <c r="K411" s="5"/>
      <c r="L411" s="5"/>
      <c r="M411" s="5"/>
      <c r="N411" s="5"/>
      <c r="O411" s="5"/>
      <c r="P411" s="5"/>
      <c r="Q411" s="5"/>
    </row>
    <row r="412" spans="1:17" ht="15.75" customHeight="1">
      <c r="A412" s="671"/>
      <c r="B412" s="145" t="s">
        <v>118</v>
      </c>
      <c r="C412" s="383">
        <v>280</v>
      </c>
      <c r="D412" s="383"/>
      <c r="E412" s="373">
        <f t="shared" si="13"/>
        <v>22.000000000000004</v>
      </c>
      <c r="F412" s="384">
        <v>6.16</v>
      </c>
      <c r="G412" s="384">
        <v>6</v>
      </c>
      <c r="H412" s="385">
        <v>0</v>
      </c>
      <c r="K412" s="5"/>
      <c r="L412" s="5"/>
      <c r="M412" s="5"/>
      <c r="N412" s="5"/>
      <c r="O412" s="5"/>
      <c r="P412" s="5"/>
      <c r="Q412" s="5"/>
    </row>
    <row r="413" spans="1:17" ht="15.75" customHeight="1">
      <c r="A413" s="672">
        <v>2</v>
      </c>
      <c r="B413" s="50" t="s">
        <v>168</v>
      </c>
      <c r="C413" s="36">
        <f>SUM(C414:C414)</f>
        <v>600</v>
      </c>
      <c r="D413" s="36"/>
      <c r="E413" s="37">
        <f t="shared" si="13"/>
        <v>8.853333333333335</v>
      </c>
      <c r="F413" s="38">
        <f>SUM(F414:F414)</f>
        <v>5.312</v>
      </c>
      <c r="G413" s="38">
        <f>SUM(G414:G414)</f>
        <v>5.312</v>
      </c>
      <c r="H413" s="39">
        <f>SUM(H414:H414)</f>
        <v>0</v>
      </c>
      <c r="K413" s="5"/>
      <c r="L413" s="5"/>
      <c r="M413" s="5"/>
      <c r="N413" s="5"/>
      <c r="O413" s="5"/>
      <c r="P413" s="5"/>
      <c r="Q413" s="5"/>
    </row>
    <row r="414" spans="1:17" ht="15.75" customHeight="1">
      <c r="A414" s="670"/>
      <c r="B414" s="169" t="s">
        <v>116</v>
      </c>
      <c r="C414" s="510">
        <v>600</v>
      </c>
      <c r="D414" s="510"/>
      <c r="E414" s="517">
        <f t="shared" si="13"/>
        <v>8.853333333333335</v>
      </c>
      <c r="F414" s="512">
        <v>5.312</v>
      </c>
      <c r="G414" s="512">
        <v>5.312</v>
      </c>
      <c r="H414" s="513"/>
      <c r="I414" s="3"/>
      <c r="K414" s="5"/>
      <c r="L414" s="5"/>
      <c r="M414" s="5"/>
      <c r="N414" s="5"/>
      <c r="O414" s="5"/>
      <c r="P414" s="5"/>
      <c r="Q414" s="5"/>
    </row>
    <row r="415" spans="1:17" ht="15.75" customHeight="1">
      <c r="A415" s="669">
        <v>3</v>
      </c>
      <c r="B415" s="51" t="s">
        <v>28</v>
      </c>
      <c r="C415" s="41">
        <f>SUM(C416:C417)</f>
        <v>58</v>
      </c>
      <c r="D415" s="41"/>
      <c r="E415" s="42">
        <f t="shared" si="13"/>
        <v>6</v>
      </c>
      <c r="F415" s="43">
        <f>SUM(F416:F417)</f>
        <v>0.34800000000000003</v>
      </c>
      <c r="G415" s="43">
        <f>SUM(G416:G417)</f>
        <v>0.34800000000000003</v>
      </c>
      <c r="H415" s="44">
        <f>SUM(H416:H417)</f>
        <v>0</v>
      </c>
      <c r="K415" s="5"/>
      <c r="L415" s="5"/>
      <c r="M415" s="5"/>
      <c r="N415" s="5"/>
      <c r="O415" s="5"/>
      <c r="P415" s="5"/>
      <c r="Q415" s="5"/>
    </row>
    <row r="416" spans="1:17" ht="15.75" customHeight="1">
      <c r="A416" s="670"/>
      <c r="B416" s="169" t="s">
        <v>116</v>
      </c>
      <c r="C416" s="510">
        <v>30</v>
      </c>
      <c r="D416" s="510"/>
      <c r="E416" s="491">
        <f t="shared" si="13"/>
        <v>10.666666666666666</v>
      </c>
      <c r="F416" s="512">
        <v>0.32</v>
      </c>
      <c r="G416" s="512">
        <v>0.32</v>
      </c>
      <c r="H416" s="513"/>
      <c r="K416" s="5"/>
      <c r="L416" s="5"/>
      <c r="M416" s="5"/>
      <c r="N416" s="5"/>
      <c r="O416" s="5"/>
      <c r="P416" s="5"/>
      <c r="Q416" s="5"/>
    </row>
    <row r="417" spans="1:17" ht="15.75" customHeight="1">
      <c r="A417" s="670"/>
      <c r="B417" s="140" t="s">
        <v>118</v>
      </c>
      <c r="C417" s="380">
        <v>28</v>
      </c>
      <c r="D417" s="380"/>
      <c r="E417" s="377">
        <f t="shared" si="13"/>
        <v>1</v>
      </c>
      <c r="F417" s="381">
        <v>0.028</v>
      </c>
      <c r="G417" s="381">
        <v>0.028</v>
      </c>
      <c r="H417" s="382"/>
      <c r="K417" s="5"/>
      <c r="L417" s="5"/>
      <c r="M417" s="5"/>
      <c r="N417" s="5"/>
      <c r="O417" s="5"/>
      <c r="P417" s="5"/>
      <c r="Q417" s="5"/>
    </row>
    <row r="418" spans="1:17" ht="15.75" customHeight="1">
      <c r="A418" s="669">
        <v>4</v>
      </c>
      <c r="B418" s="51" t="s">
        <v>35</v>
      </c>
      <c r="C418" s="70">
        <f>SUM(C419:C419)</f>
        <v>40</v>
      </c>
      <c r="D418" s="70"/>
      <c r="E418" s="42">
        <f t="shared" si="13"/>
        <v>20</v>
      </c>
      <c r="F418" s="71">
        <f>SUM(F419:F419)</f>
        <v>0.8</v>
      </c>
      <c r="G418" s="71">
        <f>SUM(G419:G419)</f>
        <v>0.8</v>
      </c>
      <c r="H418" s="222">
        <f>SUM(H419:H419)</f>
        <v>0</v>
      </c>
      <c r="P418" s="5"/>
      <c r="Q418" s="5"/>
    </row>
    <row r="419" spans="1:17" ht="15.75" customHeight="1">
      <c r="A419" s="682"/>
      <c r="B419" s="725" t="s">
        <v>117</v>
      </c>
      <c r="C419" s="615">
        <v>40</v>
      </c>
      <c r="D419" s="615"/>
      <c r="E419" s="567">
        <f t="shared" si="13"/>
        <v>20</v>
      </c>
      <c r="F419" s="616">
        <v>0.8</v>
      </c>
      <c r="G419" s="616">
        <v>0.8</v>
      </c>
      <c r="H419" s="617"/>
      <c r="P419" s="5"/>
      <c r="Q419" s="5"/>
    </row>
    <row r="420" spans="1:17" ht="15.75" customHeight="1">
      <c r="A420" s="669">
        <v>5</v>
      </c>
      <c r="B420" s="51" t="s">
        <v>29</v>
      </c>
      <c r="C420" s="41">
        <f>SUM(C421:C425)</f>
        <v>4704</v>
      </c>
      <c r="D420" s="41"/>
      <c r="E420" s="42">
        <f t="shared" si="13"/>
        <v>14.607780612244898</v>
      </c>
      <c r="F420" s="43">
        <f>SUM(F421:F425)</f>
        <v>68.715</v>
      </c>
      <c r="G420" s="43">
        <f>SUM(G421:G425)</f>
        <v>65.009</v>
      </c>
      <c r="H420" s="44">
        <f>SUM(H421:H425)</f>
        <v>3.6</v>
      </c>
      <c r="P420" s="5"/>
      <c r="Q420" s="5"/>
    </row>
    <row r="421" spans="1:17" ht="15.75" customHeight="1">
      <c r="A421" s="670"/>
      <c r="B421" s="16" t="s">
        <v>114</v>
      </c>
      <c r="C421" s="438">
        <v>425</v>
      </c>
      <c r="D421" s="438"/>
      <c r="E421" s="420">
        <f aca="true" t="shared" si="14" ref="E421:E428">F421/C421*1000</f>
        <v>26.352941176470587</v>
      </c>
      <c r="F421" s="439">
        <v>11.2</v>
      </c>
      <c r="G421" s="439">
        <v>11.2</v>
      </c>
      <c r="H421" s="440"/>
      <c r="J421" s="2"/>
      <c r="K421" s="2"/>
      <c r="L421" s="2"/>
      <c r="M421" s="2"/>
      <c r="N421" s="2"/>
      <c r="O421" s="2"/>
      <c r="P421" s="5"/>
      <c r="Q421" s="5"/>
    </row>
    <row r="422" spans="1:17" ht="15.75" customHeight="1">
      <c r="A422" s="670"/>
      <c r="B422" s="169" t="s">
        <v>116</v>
      </c>
      <c r="C422" s="518">
        <v>3390</v>
      </c>
      <c r="D422" s="518"/>
      <c r="E422" s="491">
        <f t="shared" si="14"/>
        <v>10.985250737463128</v>
      </c>
      <c r="F422" s="519">
        <v>37.24</v>
      </c>
      <c r="G422" s="519">
        <v>37.134</v>
      </c>
      <c r="H422" s="520"/>
      <c r="P422" s="5"/>
      <c r="Q422" s="5"/>
    </row>
    <row r="423" spans="1:17" ht="15.75" customHeight="1">
      <c r="A423" s="670"/>
      <c r="B423" s="16" t="s">
        <v>117</v>
      </c>
      <c r="C423" s="577">
        <v>85</v>
      </c>
      <c r="D423" s="577"/>
      <c r="E423" s="562">
        <f t="shared" si="14"/>
        <v>17.647058823529413</v>
      </c>
      <c r="F423" s="578">
        <v>1.5</v>
      </c>
      <c r="G423" s="578">
        <v>1.5</v>
      </c>
      <c r="H423" s="579"/>
      <c r="P423" s="5"/>
      <c r="Q423" s="5"/>
    </row>
    <row r="424" spans="1:17" ht="15.75" customHeight="1">
      <c r="A424" s="670"/>
      <c r="B424" s="140" t="s">
        <v>118</v>
      </c>
      <c r="C424" s="380">
        <v>60</v>
      </c>
      <c r="D424" s="380"/>
      <c r="E424" s="377">
        <f t="shared" si="14"/>
        <v>2.9166666666666665</v>
      </c>
      <c r="F424" s="381">
        <v>0.175</v>
      </c>
      <c r="G424" s="381">
        <v>0.175</v>
      </c>
      <c r="H424" s="382"/>
      <c r="P424" s="5"/>
      <c r="Q424" s="5"/>
    </row>
    <row r="425" spans="1:17" ht="15.75" customHeight="1">
      <c r="A425" s="671"/>
      <c r="B425" s="176" t="s">
        <v>119</v>
      </c>
      <c r="C425" s="636">
        <v>744</v>
      </c>
      <c r="D425" s="636"/>
      <c r="E425" s="623">
        <f t="shared" si="14"/>
        <v>25</v>
      </c>
      <c r="F425" s="637">
        <v>18.6</v>
      </c>
      <c r="G425" s="637">
        <v>15</v>
      </c>
      <c r="H425" s="638">
        <v>3.6</v>
      </c>
      <c r="P425" s="5"/>
      <c r="Q425" s="5"/>
    </row>
    <row r="426" spans="1:17" ht="15.75" customHeight="1">
      <c r="A426" s="669">
        <v>6</v>
      </c>
      <c r="B426" s="51" t="s">
        <v>73</v>
      </c>
      <c r="C426" s="41">
        <f>SUM(C427:C428)</f>
        <v>3869</v>
      </c>
      <c r="D426" s="41"/>
      <c r="E426" s="42">
        <f t="shared" si="14"/>
        <v>17.09485655208064</v>
      </c>
      <c r="F426" s="43">
        <f>SUM(F427:F428)</f>
        <v>66.14</v>
      </c>
      <c r="G426" s="43">
        <f>SUM(G427:G428)</f>
        <v>63.84</v>
      </c>
      <c r="H426" s="44">
        <f>SUM(H427:H428)</f>
        <v>2.3</v>
      </c>
      <c r="P426" s="5"/>
      <c r="Q426" s="5"/>
    </row>
    <row r="427" spans="1:17" ht="15.75" customHeight="1">
      <c r="A427" s="670"/>
      <c r="B427" s="16" t="s">
        <v>117</v>
      </c>
      <c r="C427" s="577">
        <v>795</v>
      </c>
      <c r="D427" s="577"/>
      <c r="E427" s="562">
        <f t="shared" si="14"/>
        <v>20.12578616352201</v>
      </c>
      <c r="F427" s="578">
        <v>16</v>
      </c>
      <c r="G427" s="578">
        <v>16</v>
      </c>
      <c r="H427" s="579"/>
      <c r="P427" s="5"/>
      <c r="Q427" s="5"/>
    </row>
    <row r="428" spans="1:17" ht="15.75" customHeight="1">
      <c r="A428" s="671"/>
      <c r="B428" s="176" t="s">
        <v>119</v>
      </c>
      <c r="C428" s="636">
        <v>3074</v>
      </c>
      <c r="D428" s="636"/>
      <c r="E428" s="623">
        <f t="shared" si="14"/>
        <v>16.310995445673388</v>
      </c>
      <c r="F428" s="637">
        <v>50.14</v>
      </c>
      <c r="G428" s="637">
        <v>47.84</v>
      </c>
      <c r="H428" s="638">
        <v>2.3</v>
      </c>
      <c r="P428" s="5"/>
      <c r="Q428" s="5"/>
    </row>
    <row r="429" spans="1:17" ht="15.75" customHeight="1">
      <c r="A429" s="669">
        <v>7</v>
      </c>
      <c r="B429" s="51" t="s">
        <v>10</v>
      </c>
      <c r="C429" s="41">
        <f>C430</f>
        <v>40</v>
      </c>
      <c r="D429" s="41"/>
      <c r="E429" s="42">
        <f>F429/C429*1000</f>
        <v>9</v>
      </c>
      <c r="F429" s="43">
        <f>F430</f>
        <v>0.36</v>
      </c>
      <c r="G429" s="43">
        <f>G430</f>
        <v>0.36</v>
      </c>
      <c r="H429" s="44"/>
      <c r="K429" s="5"/>
      <c r="L429" s="5"/>
      <c r="M429" s="5"/>
      <c r="N429" s="5"/>
      <c r="O429" s="5"/>
      <c r="P429" s="5"/>
      <c r="Q429" s="5"/>
    </row>
    <row r="430" spans="1:17" ht="15.75" customHeight="1">
      <c r="A430" s="671"/>
      <c r="B430" s="45" t="s">
        <v>117</v>
      </c>
      <c r="C430" s="580">
        <v>40</v>
      </c>
      <c r="D430" s="580"/>
      <c r="E430" s="571">
        <f>F430/C430*1000</f>
        <v>9</v>
      </c>
      <c r="F430" s="581">
        <v>0.36</v>
      </c>
      <c r="G430" s="581">
        <v>0.36</v>
      </c>
      <c r="H430" s="582"/>
      <c r="K430" s="5"/>
      <c r="L430" s="5"/>
      <c r="M430" s="5"/>
      <c r="N430" s="5"/>
      <c r="O430" s="5"/>
      <c r="P430" s="5"/>
      <c r="Q430" s="5"/>
    </row>
    <row r="431" spans="1:17" ht="15.75" customHeight="1">
      <c r="A431" s="672">
        <v>8</v>
      </c>
      <c r="B431" s="50" t="s">
        <v>30</v>
      </c>
      <c r="C431" s="36">
        <f>SUM(C432:C434)</f>
        <v>156</v>
      </c>
      <c r="D431" s="36"/>
      <c r="E431" s="196">
        <f>F431/C431*1000</f>
        <v>11.589743589743591</v>
      </c>
      <c r="F431" s="36">
        <f>SUM(F432:F434)</f>
        <v>1.808</v>
      </c>
      <c r="G431" s="36">
        <f>SUM(G432:G434)</f>
        <v>1.2</v>
      </c>
      <c r="H431" s="365">
        <f>SUM(H432:H434)</f>
        <v>0</v>
      </c>
      <c r="K431" s="5"/>
      <c r="L431" s="5"/>
      <c r="M431" s="5"/>
      <c r="N431" s="5"/>
      <c r="O431" s="5"/>
      <c r="P431" s="5"/>
      <c r="Q431" s="5"/>
    </row>
    <row r="432" spans="1:17" ht="15.75" customHeight="1">
      <c r="A432" s="670"/>
      <c r="B432" s="132" t="s">
        <v>114</v>
      </c>
      <c r="C432" s="424">
        <v>100</v>
      </c>
      <c r="D432" s="424"/>
      <c r="E432" s="405">
        <f>F432/C432*1000</f>
        <v>12</v>
      </c>
      <c r="F432" s="425">
        <v>1.2</v>
      </c>
      <c r="G432" s="425">
        <v>0.6</v>
      </c>
      <c r="H432" s="426"/>
      <c r="K432" s="5"/>
      <c r="L432" s="5"/>
      <c r="M432" s="5"/>
      <c r="N432" s="5"/>
      <c r="O432" s="5"/>
      <c r="P432" s="5"/>
      <c r="Q432" s="5"/>
    </row>
    <row r="433" spans="1:17" ht="15.75" customHeight="1">
      <c r="A433" s="670"/>
      <c r="B433" s="16" t="s">
        <v>117</v>
      </c>
      <c r="C433" s="577">
        <v>28</v>
      </c>
      <c r="D433" s="577"/>
      <c r="E433" s="562">
        <v>5.117270788912579</v>
      </c>
      <c r="F433" s="578">
        <v>0.3</v>
      </c>
      <c r="G433" s="578">
        <v>0.3</v>
      </c>
      <c r="H433" s="579"/>
      <c r="K433" s="5"/>
      <c r="L433" s="5"/>
      <c r="M433" s="5"/>
      <c r="N433" s="5"/>
      <c r="O433" s="5"/>
      <c r="P433" s="5"/>
      <c r="Q433" s="5"/>
    </row>
    <row r="434" spans="1:17" ht="15.75" customHeight="1">
      <c r="A434" s="673"/>
      <c r="B434" s="147" t="s">
        <v>118</v>
      </c>
      <c r="C434" s="393">
        <v>28</v>
      </c>
      <c r="D434" s="393"/>
      <c r="E434" s="391">
        <f>F434/C434*1000</f>
        <v>11</v>
      </c>
      <c r="F434" s="394">
        <v>0.308</v>
      </c>
      <c r="G434" s="394">
        <v>0.3</v>
      </c>
      <c r="H434" s="395"/>
      <c r="K434" s="5"/>
      <c r="L434" s="5"/>
      <c r="M434" s="5"/>
      <c r="N434" s="5"/>
      <c r="O434" s="5"/>
      <c r="P434" s="5"/>
      <c r="Q434" s="5"/>
    </row>
    <row r="435" spans="1:17" ht="15.75" customHeight="1">
      <c r="A435" s="669">
        <v>9</v>
      </c>
      <c r="B435" s="51" t="s">
        <v>31</v>
      </c>
      <c r="C435" s="41">
        <f>C436</f>
        <v>110</v>
      </c>
      <c r="D435" s="41">
        <f>D436</f>
        <v>0</v>
      </c>
      <c r="E435" s="42">
        <f aca="true" t="shared" si="15" ref="E435:E441">F435/C435*1000</f>
        <v>39.31818181818182</v>
      </c>
      <c r="F435" s="41">
        <f>F436</f>
        <v>4.325</v>
      </c>
      <c r="G435" s="41">
        <f>G436</f>
        <v>4.24</v>
      </c>
      <c r="H435" s="364">
        <f>H436</f>
        <v>0</v>
      </c>
      <c r="K435" s="5"/>
      <c r="L435" s="5"/>
      <c r="M435" s="5"/>
      <c r="N435" s="5"/>
      <c r="O435" s="5"/>
      <c r="P435" s="5"/>
      <c r="Q435" s="5"/>
    </row>
    <row r="436" spans="1:17" ht="15.75" customHeight="1">
      <c r="A436" s="671"/>
      <c r="B436" s="145" t="s">
        <v>118</v>
      </c>
      <c r="C436" s="383">
        <v>110</v>
      </c>
      <c r="D436" s="383"/>
      <c r="E436" s="373">
        <f t="shared" si="15"/>
        <v>39.31818181818182</v>
      </c>
      <c r="F436" s="384">
        <v>4.325</v>
      </c>
      <c r="G436" s="384">
        <v>4.24</v>
      </c>
      <c r="H436" s="385"/>
      <c r="K436" s="5"/>
      <c r="L436" s="5"/>
      <c r="M436" s="5"/>
      <c r="N436" s="5"/>
      <c r="O436" s="5"/>
      <c r="P436" s="5"/>
      <c r="Q436" s="5"/>
    </row>
    <row r="437" spans="1:17" ht="15.75" customHeight="1">
      <c r="A437" s="672">
        <v>10</v>
      </c>
      <c r="B437" s="50" t="s">
        <v>11</v>
      </c>
      <c r="C437" s="12">
        <f>SUM(C438)</f>
        <v>90</v>
      </c>
      <c r="D437" s="12"/>
      <c r="E437" s="328">
        <f t="shared" si="15"/>
        <v>34.2</v>
      </c>
      <c r="F437" s="14">
        <f>SUM(F438)</f>
        <v>3.078</v>
      </c>
      <c r="G437" s="14">
        <f>SUM(G438)</f>
        <v>3.078</v>
      </c>
      <c r="H437" s="15"/>
      <c r="K437" s="5"/>
      <c r="L437" s="5"/>
      <c r="M437" s="5"/>
      <c r="N437" s="5"/>
      <c r="O437" s="5"/>
      <c r="P437" s="5"/>
      <c r="Q437" s="5"/>
    </row>
    <row r="438" spans="1:17" ht="15.75" customHeight="1">
      <c r="A438" s="670"/>
      <c r="B438" s="169" t="s">
        <v>136</v>
      </c>
      <c r="C438" s="510">
        <v>90</v>
      </c>
      <c r="D438" s="510"/>
      <c r="E438" s="517">
        <f t="shared" si="15"/>
        <v>34.2</v>
      </c>
      <c r="F438" s="512">
        <v>3.078</v>
      </c>
      <c r="G438" s="512">
        <v>3.078</v>
      </c>
      <c r="H438" s="513"/>
      <c r="K438" s="5"/>
      <c r="L438" s="5"/>
      <c r="M438" s="5"/>
      <c r="N438" s="5"/>
      <c r="O438" s="5"/>
      <c r="P438" s="5"/>
      <c r="Q438" s="5"/>
    </row>
    <row r="439" spans="1:17" ht="15.75" customHeight="1">
      <c r="A439" s="737">
        <v>11</v>
      </c>
      <c r="B439" s="51" t="s">
        <v>32</v>
      </c>
      <c r="C439" s="41">
        <f>SUM(C440:C441)</f>
        <v>99</v>
      </c>
      <c r="D439" s="41"/>
      <c r="E439" s="42">
        <f t="shared" si="15"/>
        <v>34.949494949494955</v>
      </c>
      <c r="F439" s="43">
        <f>SUM(F440:F441)</f>
        <v>3.46</v>
      </c>
      <c r="G439" s="43">
        <f>SUM(G440:G441)</f>
        <v>3.46</v>
      </c>
      <c r="H439" s="44">
        <f>SUM(H440:H441)</f>
        <v>0</v>
      </c>
      <c r="K439" s="5"/>
      <c r="L439" s="5"/>
      <c r="M439" s="5"/>
      <c r="N439" s="5"/>
      <c r="O439" s="5"/>
      <c r="P439" s="5"/>
      <c r="Q439" s="5"/>
    </row>
    <row r="440" spans="1:17" ht="15.75" customHeight="1">
      <c r="A440" s="683"/>
      <c r="B440" s="169" t="s">
        <v>116</v>
      </c>
      <c r="C440" s="510">
        <v>33</v>
      </c>
      <c r="D440" s="510"/>
      <c r="E440" s="491">
        <f t="shared" si="15"/>
        <v>45.00000000000001</v>
      </c>
      <c r="F440" s="512">
        <v>1.485</v>
      </c>
      <c r="G440" s="512">
        <v>1.485</v>
      </c>
      <c r="H440" s="513"/>
      <c r="K440" s="5"/>
      <c r="L440" s="5"/>
      <c r="M440" s="5"/>
      <c r="N440" s="5"/>
      <c r="O440" s="5"/>
      <c r="P440" s="5"/>
      <c r="Q440" s="5"/>
    </row>
    <row r="441" spans="1:17" ht="15.75" customHeight="1">
      <c r="A441" s="684"/>
      <c r="B441" s="145" t="s">
        <v>118</v>
      </c>
      <c r="C441" s="386">
        <v>66</v>
      </c>
      <c r="D441" s="386"/>
      <c r="E441" s="392">
        <f t="shared" si="15"/>
        <v>29.924242424242426</v>
      </c>
      <c r="F441" s="388">
        <v>1.975</v>
      </c>
      <c r="G441" s="388">
        <v>1.975</v>
      </c>
      <c r="H441" s="389"/>
      <c r="K441" s="5"/>
      <c r="L441" s="5"/>
      <c r="M441" s="5"/>
      <c r="N441" s="5"/>
      <c r="O441" s="5"/>
      <c r="P441" s="5"/>
      <c r="Q441" s="5"/>
    </row>
    <row r="442" spans="1:17" ht="15.75" customHeight="1">
      <c r="A442" s="669">
        <v>12</v>
      </c>
      <c r="B442" s="51" t="s">
        <v>43</v>
      </c>
      <c r="C442" s="41">
        <f>SUM(C443:C445)</f>
        <v>7590</v>
      </c>
      <c r="D442" s="41"/>
      <c r="E442" s="42">
        <f aca="true" t="shared" si="16" ref="E442:E447">F442/C442*1000</f>
        <v>7.8267457180500655</v>
      </c>
      <c r="F442" s="43">
        <f>SUM(F443:F445)</f>
        <v>59.404999999999994</v>
      </c>
      <c r="G442" s="43">
        <f>SUM(G443:G445)</f>
        <v>59.404999999999994</v>
      </c>
      <c r="H442" s="44">
        <f>SUM(H443:H445)</f>
        <v>0</v>
      </c>
      <c r="K442" s="5"/>
      <c r="L442" s="5"/>
      <c r="M442" s="5"/>
      <c r="N442" s="5"/>
      <c r="O442" s="5"/>
      <c r="P442" s="5"/>
      <c r="Q442" s="5"/>
    </row>
    <row r="443" spans="1:17" ht="15.75" customHeight="1">
      <c r="A443" s="670"/>
      <c r="B443" s="169" t="s">
        <v>116</v>
      </c>
      <c r="C443" s="510">
        <v>6925</v>
      </c>
      <c r="D443" s="510"/>
      <c r="E443" s="491">
        <f t="shared" si="16"/>
        <v>8.3985559566787</v>
      </c>
      <c r="F443" s="512">
        <v>58.16</v>
      </c>
      <c r="G443" s="512">
        <v>58.16</v>
      </c>
      <c r="H443" s="513"/>
      <c r="K443" s="5"/>
      <c r="L443" s="5"/>
      <c r="M443" s="5"/>
      <c r="N443" s="5"/>
      <c r="O443" s="5"/>
      <c r="P443" s="5"/>
      <c r="Q443" s="5"/>
    </row>
    <row r="444" spans="1:17" ht="15.75" customHeight="1">
      <c r="A444" s="670"/>
      <c r="B444" s="16" t="s">
        <v>117</v>
      </c>
      <c r="C444" s="577">
        <v>570</v>
      </c>
      <c r="D444" s="577"/>
      <c r="E444" s="562">
        <f t="shared" si="16"/>
        <v>1.7719298245614035</v>
      </c>
      <c r="F444" s="578">
        <v>1.01</v>
      </c>
      <c r="G444" s="578">
        <v>1.01</v>
      </c>
      <c r="H444" s="579"/>
      <c r="K444" s="5"/>
      <c r="L444" s="5"/>
      <c r="M444" s="5"/>
      <c r="N444" s="5"/>
      <c r="O444" s="5"/>
      <c r="P444" s="5"/>
      <c r="Q444" s="5"/>
    </row>
    <row r="445" spans="1:17" ht="15.75" customHeight="1">
      <c r="A445" s="673"/>
      <c r="B445" s="147" t="s">
        <v>118</v>
      </c>
      <c r="C445" s="393">
        <v>95</v>
      </c>
      <c r="D445" s="393"/>
      <c r="E445" s="391">
        <f t="shared" si="16"/>
        <v>2.473684210526316</v>
      </c>
      <c r="F445" s="394">
        <v>0.235</v>
      </c>
      <c r="G445" s="394">
        <v>0.235</v>
      </c>
      <c r="H445" s="395"/>
      <c r="K445" s="5"/>
      <c r="L445" s="5"/>
      <c r="M445" s="5"/>
      <c r="N445" s="5"/>
      <c r="O445" s="5"/>
      <c r="P445" s="5"/>
      <c r="Q445" s="5"/>
    </row>
    <row r="446" spans="1:17" ht="15.75" customHeight="1">
      <c r="A446" s="669">
        <v>13</v>
      </c>
      <c r="B446" s="40" t="s">
        <v>151</v>
      </c>
      <c r="C446" s="726">
        <f>C447</f>
        <v>55</v>
      </c>
      <c r="D446" s="726"/>
      <c r="E446" s="84">
        <f t="shared" si="16"/>
        <v>8.8</v>
      </c>
      <c r="F446" s="726">
        <f>F447</f>
        <v>0.484</v>
      </c>
      <c r="G446" s="726">
        <f>G447</f>
        <v>0.484</v>
      </c>
      <c r="H446" s="727">
        <f>H447</f>
        <v>0</v>
      </c>
      <c r="K446" s="5"/>
      <c r="L446" s="5"/>
      <c r="M446" s="5"/>
      <c r="N446" s="5"/>
      <c r="O446" s="5"/>
      <c r="P446" s="5"/>
      <c r="Q446" s="5"/>
    </row>
    <row r="447" spans="1:17" ht="15.75" customHeight="1">
      <c r="A447" s="671"/>
      <c r="B447" s="145" t="s">
        <v>118</v>
      </c>
      <c r="C447" s="383">
        <v>55</v>
      </c>
      <c r="D447" s="383"/>
      <c r="E447" s="373">
        <f t="shared" si="16"/>
        <v>8.8</v>
      </c>
      <c r="F447" s="384">
        <v>0.484</v>
      </c>
      <c r="G447" s="384">
        <v>0.484</v>
      </c>
      <c r="H447" s="385"/>
      <c r="K447" s="5"/>
      <c r="L447" s="5"/>
      <c r="M447" s="5"/>
      <c r="N447" s="5"/>
      <c r="O447" s="5"/>
      <c r="P447" s="5"/>
      <c r="Q447" s="5"/>
    </row>
    <row r="448" spans="1:17" ht="15.75" customHeight="1">
      <c r="A448" s="669">
        <v>14</v>
      </c>
      <c r="B448" s="40" t="s">
        <v>152</v>
      </c>
      <c r="C448" s="327">
        <f>C449</f>
        <v>4</v>
      </c>
      <c r="D448" s="327"/>
      <c r="E448" s="328">
        <f>F448/C448*1000</f>
        <v>5.75</v>
      </c>
      <c r="F448" s="327">
        <f>F449</f>
        <v>0.023</v>
      </c>
      <c r="G448" s="327">
        <f>G449</f>
        <v>0.023</v>
      </c>
      <c r="H448" s="724">
        <f>H449</f>
        <v>0</v>
      </c>
      <c r="K448" s="5"/>
      <c r="L448" s="5"/>
      <c r="M448" s="5"/>
      <c r="N448" s="5"/>
      <c r="O448" s="5"/>
      <c r="P448" s="5"/>
      <c r="Q448" s="5"/>
    </row>
    <row r="449" spans="1:17" ht="15.75" customHeight="1">
      <c r="A449" s="671"/>
      <c r="B449" s="145" t="s">
        <v>118</v>
      </c>
      <c r="C449" s="383">
        <v>4</v>
      </c>
      <c r="D449" s="383"/>
      <c r="E449" s="373">
        <f>F449/C449*1000</f>
        <v>5.75</v>
      </c>
      <c r="F449" s="384">
        <v>0.023</v>
      </c>
      <c r="G449" s="384">
        <v>0.023</v>
      </c>
      <c r="H449" s="385"/>
      <c r="K449" s="5"/>
      <c r="L449" s="5"/>
      <c r="M449" s="5"/>
      <c r="N449" s="5"/>
      <c r="O449" s="5"/>
      <c r="P449" s="5"/>
      <c r="Q449" s="5"/>
    </row>
    <row r="450" spans="1:17" ht="15.75" customHeight="1">
      <c r="A450" s="672">
        <v>15</v>
      </c>
      <c r="B450" s="35" t="s">
        <v>153</v>
      </c>
      <c r="C450" s="36">
        <f>SUM(C451)</f>
        <v>15</v>
      </c>
      <c r="D450" s="36"/>
      <c r="E450" s="28">
        <f aca="true" t="shared" si="17" ref="E450:E457">F450/C450*1000</f>
        <v>24</v>
      </c>
      <c r="F450" s="38">
        <f>SUM(F451)</f>
        <v>0.36</v>
      </c>
      <c r="G450" s="38">
        <f>SUM(G451)</f>
        <v>0.36</v>
      </c>
      <c r="H450" s="39">
        <f>SUM(H451)</f>
        <v>0</v>
      </c>
      <c r="K450" s="5"/>
      <c r="L450" s="5"/>
      <c r="M450" s="5"/>
      <c r="N450" s="5"/>
      <c r="O450" s="5"/>
      <c r="P450" s="5"/>
      <c r="Q450" s="5"/>
    </row>
    <row r="451" spans="1:17" ht="15.75" customHeight="1">
      <c r="A451" s="673"/>
      <c r="B451" s="147" t="s">
        <v>118</v>
      </c>
      <c r="C451" s="393">
        <v>15</v>
      </c>
      <c r="D451" s="393"/>
      <c r="E451" s="391">
        <f t="shared" si="17"/>
        <v>24</v>
      </c>
      <c r="F451" s="394">
        <v>0.36</v>
      </c>
      <c r="G451" s="394">
        <v>0.36</v>
      </c>
      <c r="H451" s="395"/>
      <c r="K451" s="5"/>
      <c r="L451" s="5"/>
      <c r="M451" s="5"/>
      <c r="N451" s="5"/>
      <c r="O451" s="5"/>
      <c r="P451" s="5"/>
      <c r="Q451" s="5"/>
    </row>
    <row r="452" spans="1:17" ht="15.75" customHeight="1">
      <c r="A452" s="669">
        <v>16</v>
      </c>
      <c r="B452" s="40" t="s">
        <v>112</v>
      </c>
      <c r="C452" s="41">
        <f>SUM(C453)</f>
        <v>0</v>
      </c>
      <c r="D452" s="41"/>
      <c r="E452" s="42" t="e">
        <f t="shared" si="17"/>
        <v>#DIV/0!</v>
      </c>
      <c r="F452" s="43">
        <f>SUM(F453)</f>
        <v>0.4</v>
      </c>
      <c r="G452" s="43">
        <f>SUM(G453)</f>
        <v>0.4</v>
      </c>
      <c r="H452" s="44">
        <f>SUM(H453)</f>
        <v>0</v>
      </c>
      <c r="K452" s="5"/>
      <c r="L452" s="5"/>
      <c r="M452" s="5"/>
      <c r="N452" s="5"/>
      <c r="O452" s="5"/>
      <c r="P452" s="5"/>
      <c r="Q452" s="5"/>
    </row>
    <row r="453" spans="1:17" ht="15.75" customHeight="1">
      <c r="A453" s="671"/>
      <c r="B453" s="145" t="s">
        <v>118</v>
      </c>
      <c r="C453" s="383"/>
      <c r="D453" s="383"/>
      <c r="E453" s="373" t="e">
        <f t="shared" si="17"/>
        <v>#DIV/0!</v>
      </c>
      <c r="F453" s="384">
        <v>0.4</v>
      </c>
      <c r="G453" s="384">
        <v>0.4</v>
      </c>
      <c r="H453" s="385"/>
      <c r="K453" s="5"/>
      <c r="L453" s="5"/>
      <c r="M453" s="5"/>
      <c r="N453" s="5"/>
      <c r="O453" s="5"/>
      <c r="P453" s="5"/>
      <c r="Q453" s="5"/>
    </row>
    <row r="454" spans="1:17" ht="15.75" customHeight="1">
      <c r="A454" s="669">
        <v>17</v>
      </c>
      <c r="B454" s="51" t="s">
        <v>154</v>
      </c>
      <c r="C454" s="41">
        <f>SUM(C455:C456)</f>
        <v>134</v>
      </c>
      <c r="D454" s="41"/>
      <c r="E454" s="42">
        <f t="shared" si="17"/>
        <v>5.223880597014925</v>
      </c>
      <c r="F454" s="43">
        <f>SUM(F455:F456)</f>
        <v>0.7</v>
      </c>
      <c r="G454" s="43">
        <f>SUM(G455:G456)</f>
        <v>0.65</v>
      </c>
      <c r="H454" s="44">
        <f>SUM(H455:H456)</f>
        <v>0</v>
      </c>
      <c r="K454" s="5"/>
      <c r="L454" s="5"/>
      <c r="M454" s="5"/>
      <c r="N454" s="5"/>
      <c r="O454" s="5"/>
      <c r="P454" s="5"/>
      <c r="Q454" s="5"/>
    </row>
    <row r="455" spans="1:17" ht="15.75" customHeight="1">
      <c r="A455" s="670"/>
      <c r="B455" s="16" t="s">
        <v>117</v>
      </c>
      <c r="C455" s="577">
        <v>111</v>
      </c>
      <c r="D455" s="577"/>
      <c r="E455" s="562">
        <f t="shared" si="17"/>
        <v>1.8018018018018018</v>
      </c>
      <c r="F455" s="578">
        <v>0.2</v>
      </c>
      <c r="G455" s="578">
        <v>0.2</v>
      </c>
      <c r="H455" s="579"/>
      <c r="K455" s="5"/>
      <c r="L455" s="5"/>
      <c r="M455" s="5"/>
      <c r="N455" s="5"/>
      <c r="O455" s="5"/>
      <c r="P455" s="5"/>
      <c r="Q455" s="5"/>
    </row>
    <row r="456" spans="1:17" ht="15.75" customHeight="1">
      <c r="A456" s="671"/>
      <c r="B456" s="145" t="s">
        <v>118</v>
      </c>
      <c r="C456" s="383">
        <v>23</v>
      </c>
      <c r="D456" s="383"/>
      <c r="E456" s="373">
        <f t="shared" si="17"/>
        <v>21.73913043478261</v>
      </c>
      <c r="F456" s="384">
        <v>0.5</v>
      </c>
      <c r="G456" s="384">
        <v>0.45</v>
      </c>
      <c r="H456" s="385"/>
      <c r="K456" s="5"/>
      <c r="L456" s="5"/>
      <c r="M456" s="5"/>
      <c r="N456" s="5"/>
      <c r="O456" s="5"/>
      <c r="P456" s="5"/>
      <c r="Q456" s="5"/>
    </row>
    <row r="457" spans="1:17" ht="15.75" customHeight="1">
      <c r="A457" s="674">
        <v>18</v>
      </c>
      <c r="B457" s="51" t="s">
        <v>44</v>
      </c>
      <c r="C457" s="70">
        <f>SUM(C458:C460)</f>
        <v>900</v>
      </c>
      <c r="D457" s="70"/>
      <c r="E457" s="42">
        <f t="shared" si="17"/>
        <v>22.444444444444443</v>
      </c>
      <c r="F457" s="70">
        <f>SUM(F458:F460)</f>
        <v>20.2</v>
      </c>
      <c r="G457" s="70">
        <f>SUM(G458:G460)</f>
        <v>20.2</v>
      </c>
      <c r="H457" s="366">
        <f>SUM(H458:H460)</f>
        <v>0</v>
      </c>
      <c r="K457" s="5"/>
      <c r="L457" s="5"/>
      <c r="M457" s="5"/>
      <c r="N457" s="5"/>
      <c r="O457" s="5"/>
      <c r="P457" s="5"/>
      <c r="Q457" s="5"/>
    </row>
    <row r="458" spans="1:17" ht="15.75" customHeight="1">
      <c r="A458" s="670"/>
      <c r="B458" s="132" t="s">
        <v>114</v>
      </c>
      <c r="C458" s="424">
        <v>30</v>
      </c>
      <c r="D458" s="424"/>
      <c r="E458" s="405">
        <f>F458/C458*1000</f>
        <v>43.333333333333336</v>
      </c>
      <c r="F458" s="425">
        <v>1.3</v>
      </c>
      <c r="G458" s="425">
        <v>1.3</v>
      </c>
      <c r="H458" s="426"/>
      <c r="K458" s="5"/>
      <c r="L458" s="5"/>
      <c r="M458" s="5"/>
      <c r="N458" s="5"/>
      <c r="O458" s="5"/>
      <c r="P458" s="5"/>
      <c r="Q458" s="5"/>
    </row>
    <row r="459" spans="1:17" ht="15.75" customHeight="1">
      <c r="A459" s="670"/>
      <c r="B459" s="164" t="s">
        <v>115</v>
      </c>
      <c r="C459" s="555">
        <v>20</v>
      </c>
      <c r="D459" s="555"/>
      <c r="E459" s="539">
        <f>F459/C459*1000</f>
        <v>16</v>
      </c>
      <c r="F459" s="556">
        <v>0.32</v>
      </c>
      <c r="G459" s="556">
        <v>0.32</v>
      </c>
      <c r="H459" s="557"/>
      <c r="K459" s="5"/>
      <c r="L459" s="5"/>
      <c r="M459" s="5"/>
      <c r="N459" s="5"/>
      <c r="O459" s="5"/>
      <c r="P459" s="5"/>
      <c r="Q459" s="5"/>
    </row>
    <row r="460" spans="1:8" ht="15.75" customHeight="1">
      <c r="A460" s="670"/>
      <c r="B460" s="16" t="s">
        <v>117</v>
      </c>
      <c r="C460" s="577">
        <v>850</v>
      </c>
      <c r="D460" s="577"/>
      <c r="E460" s="562">
        <v>22.330731359065716</v>
      </c>
      <c r="F460" s="578">
        <v>18.58</v>
      </c>
      <c r="G460" s="578">
        <v>18.58</v>
      </c>
      <c r="H460" s="579"/>
    </row>
    <row r="461" spans="1:8" ht="15.75" customHeight="1">
      <c r="A461" s="669">
        <v>19</v>
      </c>
      <c r="B461" s="51" t="s">
        <v>196</v>
      </c>
      <c r="C461" s="70">
        <f>C462</f>
        <v>40</v>
      </c>
      <c r="D461" s="70"/>
      <c r="E461" s="53">
        <f>F461/C461*1000</f>
        <v>15.15</v>
      </c>
      <c r="F461" s="70">
        <f>F462</f>
        <v>0.606</v>
      </c>
      <c r="G461" s="70">
        <f>G462</f>
        <v>0.606</v>
      </c>
      <c r="H461" s="366">
        <f>H462</f>
        <v>0</v>
      </c>
    </row>
    <row r="462" spans="1:8" ht="15.75" customHeight="1" thickBot="1">
      <c r="A462" s="685"/>
      <c r="B462" s="135" t="s">
        <v>114</v>
      </c>
      <c r="C462" s="441">
        <v>40</v>
      </c>
      <c r="D462" s="441"/>
      <c r="E462" s="442">
        <f>F462/C462*1000</f>
        <v>15.15</v>
      </c>
      <c r="F462" s="443">
        <v>0.606</v>
      </c>
      <c r="G462" s="443">
        <v>0.606</v>
      </c>
      <c r="H462" s="444"/>
    </row>
    <row r="463" spans="1:8" ht="15.75" customHeight="1" thickBot="1">
      <c r="A463" s="681"/>
      <c r="B463" s="73" t="s">
        <v>167</v>
      </c>
      <c r="C463" s="109">
        <f>C411+C413+C415+C418+C420+C426+C429+C431+C435+C437+C439+C442+C446+C448+C450+C452+C454+C457+C461</f>
        <v>18784</v>
      </c>
      <c r="D463" s="109">
        <f>D411+D413+D415+D418+D420+D426+D429+D431+D435+D437+D439+D442+D446+D448+D450+D452+D454+D457+D461</f>
        <v>0</v>
      </c>
      <c r="E463" s="109"/>
      <c r="F463" s="109">
        <f>F411+F413+F415+F418+F420+F426+F429+F431+F435+F437+F439+F442+F446+F448+F450+F452+F454+F457+F461</f>
        <v>242.68400000000003</v>
      </c>
      <c r="G463" s="109">
        <f>G411+G413+G415+G418+G420+G426+G429+G431+G435+G437+G439+G442+G446+G448+G450+G452+G454+G457+G461</f>
        <v>235.77500000000006</v>
      </c>
      <c r="H463" s="109">
        <f>H411+H413+H415+H418+H420+H426+H429+H431+H435+H437+H439+H442+H446+H448+H450+H452+H454+H457+H461</f>
        <v>5.9</v>
      </c>
    </row>
    <row r="464" spans="1:8" ht="15.75" customHeight="1">
      <c r="A464" s="686"/>
      <c r="B464" s="56" t="s">
        <v>60</v>
      </c>
      <c r="C464" s="57"/>
      <c r="D464" s="57"/>
      <c r="E464" s="58" t="s">
        <v>5</v>
      </c>
      <c r="F464" s="59"/>
      <c r="G464" s="59"/>
      <c r="H464" s="60"/>
    </row>
    <row r="465" spans="1:8" ht="15.75" customHeight="1">
      <c r="A465" s="687">
        <v>1</v>
      </c>
      <c r="B465" s="51" t="s">
        <v>87</v>
      </c>
      <c r="C465" s="70">
        <f>SUM(C466)</f>
        <v>15</v>
      </c>
      <c r="D465" s="70"/>
      <c r="E465" s="53">
        <f>F465/C465*1000</f>
        <v>19</v>
      </c>
      <c r="F465" s="71">
        <f>SUM(F466)</f>
        <v>0.285</v>
      </c>
      <c r="G465" s="71">
        <f>SUM(G466)</f>
        <v>0.285</v>
      </c>
      <c r="H465" s="222"/>
    </row>
    <row r="466" spans="1:8" ht="15.75" customHeight="1">
      <c r="A466" s="685"/>
      <c r="B466" s="145" t="s">
        <v>118</v>
      </c>
      <c r="C466" s="386">
        <v>15</v>
      </c>
      <c r="D466" s="386"/>
      <c r="E466" s="392">
        <f aca="true" t="shared" si="18" ref="E466:E480">F466/C466*1000</f>
        <v>19</v>
      </c>
      <c r="F466" s="388">
        <v>0.285</v>
      </c>
      <c r="G466" s="388">
        <v>0.285</v>
      </c>
      <c r="H466" s="389"/>
    </row>
    <row r="467" spans="1:8" ht="15.75" customHeight="1">
      <c r="A467" s="674">
        <v>2</v>
      </c>
      <c r="B467" s="51" t="s">
        <v>68</v>
      </c>
      <c r="C467" s="41">
        <f>SUM(C468)</f>
        <v>45</v>
      </c>
      <c r="D467" s="41"/>
      <c r="E467" s="42">
        <f t="shared" si="18"/>
        <v>2.7777777777777777</v>
      </c>
      <c r="F467" s="43">
        <f>SUM(F468)</f>
        <v>0.125</v>
      </c>
      <c r="G467" s="43">
        <f>SUM(G468)</f>
        <v>0.125</v>
      </c>
      <c r="H467" s="44">
        <f>SUM(H468)</f>
        <v>0</v>
      </c>
    </row>
    <row r="468" spans="1:18" ht="15.75" customHeight="1">
      <c r="A468" s="685"/>
      <c r="B468" s="135" t="s">
        <v>114</v>
      </c>
      <c r="C468" s="445">
        <v>45</v>
      </c>
      <c r="D468" s="445"/>
      <c r="E468" s="446">
        <f t="shared" si="18"/>
        <v>2.7777777777777777</v>
      </c>
      <c r="F468" s="447">
        <v>0.125</v>
      </c>
      <c r="G468" s="447">
        <v>0.125</v>
      </c>
      <c r="H468" s="448"/>
      <c r="J468" s="2"/>
      <c r="K468" s="2"/>
      <c r="L468" s="2"/>
      <c r="M468" s="2"/>
      <c r="N468" s="2"/>
      <c r="O468" s="2"/>
      <c r="P468" s="2"/>
      <c r="Q468" s="2"/>
      <c r="R468" s="2"/>
    </row>
    <row r="469" spans="1:17" s="8" customFormat="1" ht="15.75" customHeight="1">
      <c r="A469" s="669">
        <v>3</v>
      </c>
      <c r="B469" s="40" t="s">
        <v>145</v>
      </c>
      <c r="C469" s="41">
        <f>SUM(C470)</f>
        <v>18</v>
      </c>
      <c r="D469" s="41"/>
      <c r="E469" s="42">
        <f>F469/C469*1000</f>
        <v>7.666666666666667</v>
      </c>
      <c r="F469" s="43">
        <f>SUM(F470)</f>
        <v>0.138</v>
      </c>
      <c r="G469" s="43">
        <f>SUM(G470)</f>
        <v>0.138</v>
      </c>
      <c r="H469" s="43">
        <f>SUM(H470)</f>
        <v>0</v>
      </c>
      <c r="J469" s="350"/>
      <c r="K469" s="350"/>
      <c r="L469" s="350"/>
      <c r="M469" s="350"/>
      <c r="N469" s="350"/>
      <c r="O469" s="350"/>
      <c r="P469" s="142"/>
      <c r="Q469" s="142"/>
    </row>
    <row r="470" spans="1:8" ht="15.75" customHeight="1">
      <c r="A470" s="671"/>
      <c r="B470" s="135" t="s">
        <v>147</v>
      </c>
      <c r="C470" s="445">
        <v>18</v>
      </c>
      <c r="D470" s="445"/>
      <c r="E470" s="446">
        <f>F470/C470*1000</f>
        <v>7.666666666666667</v>
      </c>
      <c r="F470" s="447">
        <v>0.138</v>
      </c>
      <c r="G470" s="447">
        <v>0.138</v>
      </c>
      <c r="H470" s="448"/>
    </row>
    <row r="471" spans="1:17" s="8" customFormat="1" ht="15.75" customHeight="1">
      <c r="A471" s="669">
        <v>4</v>
      </c>
      <c r="B471" s="40" t="s">
        <v>146</v>
      </c>
      <c r="C471" s="41">
        <f>C472</f>
        <v>18</v>
      </c>
      <c r="D471" s="41"/>
      <c r="E471" s="42">
        <f>F471/C471*1000</f>
        <v>15.333333333333334</v>
      </c>
      <c r="F471" s="41">
        <f>F472</f>
        <v>0.276</v>
      </c>
      <c r="G471" s="41">
        <f>G472</f>
        <v>0.276</v>
      </c>
      <c r="H471" s="364">
        <f>H472</f>
        <v>0</v>
      </c>
      <c r="K471" s="142"/>
      <c r="L471" s="142"/>
      <c r="M471" s="142"/>
      <c r="N471" s="142"/>
      <c r="O471" s="142"/>
      <c r="P471" s="142"/>
      <c r="Q471" s="142"/>
    </row>
    <row r="472" spans="1:8" ht="15.75" customHeight="1">
      <c r="A472" s="671"/>
      <c r="B472" s="135" t="s">
        <v>114</v>
      </c>
      <c r="C472" s="445">
        <v>18</v>
      </c>
      <c r="D472" s="445"/>
      <c r="E472" s="446">
        <f>F472/C472*1000</f>
        <v>15.333333333333334</v>
      </c>
      <c r="F472" s="447">
        <v>0.276</v>
      </c>
      <c r="G472" s="447">
        <v>0.276</v>
      </c>
      <c r="H472" s="448"/>
    </row>
    <row r="473" spans="1:8" ht="15.75" customHeight="1">
      <c r="A473" s="674">
        <v>5</v>
      </c>
      <c r="B473" s="51" t="s">
        <v>201</v>
      </c>
      <c r="C473" s="41">
        <f>C474</f>
        <v>75</v>
      </c>
      <c r="D473" s="41"/>
      <c r="E473" s="53">
        <v>12.666666666666666</v>
      </c>
      <c r="F473" s="43">
        <f>F474</f>
        <v>0.36</v>
      </c>
      <c r="G473" s="43">
        <f>G474</f>
        <v>0</v>
      </c>
      <c r="H473" s="44"/>
    </row>
    <row r="474" spans="1:8" ht="15.75" customHeight="1">
      <c r="A474" s="685"/>
      <c r="B474" s="54" t="s">
        <v>117</v>
      </c>
      <c r="C474" s="580">
        <v>75</v>
      </c>
      <c r="D474" s="580"/>
      <c r="E474" s="571">
        <v>12.666666666666666</v>
      </c>
      <c r="F474" s="581">
        <v>0.36</v>
      </c>
      <c r="G474" s="581"/>
      <c r="H474" s="582"/>
    </row>
    <row r="475" spans="1:8" ht="15.75" customHeight="1">
      <c r="A475" s="688">
        <v>6</v>
      </c>
      <c r="B475" s="50" t="s">
        <v>155</v>
      </c>
      <c r="C475" s="36">
        <f>SUM(C476:C476)</f>
        <v>50</v>
      </c>
      <c r="D475" s="36"/>
      <c r="E475" s="36"/>
      <c r="F475" s="38">
        <f>SUM(F476:F476)</f>
        <v>1.62</v>
      </c>
      <c r="G475" s="38">
        <f>SUM(G476:G476)</f>
        <v>1.62</v>
      </c>
      <c r="H475" s="39"/>
    </row>
    <row r="476" spans="1:8" ht="15.75" customHeight="1">
      <c r="A476" s="685"/>
      <c r="B476" s="146" t="s">
        <v>118</v>
      </c>
      <c r="C476" s="383">
        <v>50</v>
      </c>
      <c r="D476" s="383"/>
      <c r="E476" s="373">
        <f t="shared" si="18"/>
        <v>32.400000000000006</v>
      </c>
      <c r="F476" s="384">
        <v>1.62</v>
      </c>
      <c r="G476" s="384">
        <v>1.62</v>
      </c>
      <c r="H476" s="385"/>
    </row>
    <row r="477" spans="1:8" ht="15.75" customHeight="1">
      <c r="A477" s="688">
        <v>7</v>
      </c>
      <c r="B477" s="50" t="s">
        <v>148</v>
      </c>
      <c r="C477" s="36">
        <f>SUM(C478)</f>
        <v>12</v>
      </c>
      <c r="D477" s="36"/>
      <c r="E477" s="37">
        <f t="shared" si="18"/>
        <v>3.833333333333333</v>
      </c>
      <c r="F477" s="38">
        <f>SUM(F478)</f>
        <v>0.046</v>
      </c>
      <c r="G477" s="38">
        <f>SUM(G478)</f>
        <v>0.046</v>
      </c>
      <c r="H477" s="39">
        <f>SUM(H478)</f>
        <v>0</v>
      </c>
    </row>
    <row r="478" spans="1:8" ht="15.75" customHeight="1">
      <c r="A478" s="685"/>
      <c r="B478" s="136" t="s">
        <v>114</v>
      </c>
      <c r="C478" s="445">
        <v>12</v>
      </c>
      <c r="D478" s="445"/>
      <c r="E478" s="446">
        <f t="shared" si="18"/>
        <v>3.833333333333333</v>
      </c>
      <c r="F478" s="447">
        <v>0.046</v>
      </c>
      <c r="G478" s="447">
        <v>0.046</v>
      </c>
      <c r="H478" s="448"/>
    </row>
    <row r="479" spans="1:12" ht="15.75" customHeight="1">
      <c r="A479" s="674">
        <v>8</v>
      </c>
      <c r="B479" s="51" t="s">
        <v>149</v>
      </c>
      <c r="C479" s="41">
        <v>27</v>
      </c>
      <c r="D479" s="41"/>
      <c r="E479" s="61">
        <v>5.666666666666666</v>
      </c>
      <c r="F479" s="43">
        <v>0.153</v>
      </c>
      <c r="G479" s="43">
        <v>0.153</v>
      </c>
      <c r="H479" s="44"/>
      <c r="L479" s="3" t="s">
        <v>5</v>
      </c>
    </row>
    <row r="480" spans="1:8" ht="15.75" customHeight="1">
      <c r="A480" s="685"/>
      <c r="B480" s="135" t="s">
        <v>114</v>
      </c>
      <c r="C480" s="445">
        <v>27</v>
      </c>
      <c r="D480" s="445"/>
      <c r="E480" s="446">
        <f t="shared" si="18"/>
        <v>5.666666666666666</v>
      </c>
      <c r="F480" s="447">
        <v>0.153</v>
      </c>
      <c r="G480" s="447">
        <v>0.153</v>
      </c>
      <c r="H480" s="448"/>
    </row>
    <row r="481" spans="1:17" s="8" customFormat="1" ht="15.75" customHeight="1">
      <c r="A481" s="689">
        <v>9</v>
      </c>
      <c r="B481" s="64" t="s">
        <v>105</v>
      </c>
      <c r="C481" s="226">
        <f>SUM(C482)</f>
        <v>50</v>
      </c>
      <c r="D481" s="226"/>
      <c r="E481" s="74">
        <v>16</v>
      </c>
      <c r="F481" s="226">
        <f>SUM(F482)</f>
        <v>0.57</v>
      </c>
      <c r="G481" s="226">
        <f>SUM(G482)</f>
        <v>0</v>
      </c>
      <c r="H481" s="366">
        <f>SUM(H482)</f>
        <v>0.57</v>
      </c>
      <c r="K481" s="142"/>
      <c r="L481" s="142"/>
      <c r="M481" s="142"/>
      <c r="N481" s="142"/>
      <c r="O481" s="142"/>
      <c r="P481" s="142"/>
      <c r="Q481" s="142"/>
    </row>
    <row r="482" spans="1:8" ht="15.75" customHeight="1">
      <c r="A482" s="671"/>
      <c r="B482" s="45" t="s">
        <v>117</v>
      </c>
      <c r="C482" s="590">
        <v>50</v>
      </c>
      <c r="D482" s="590"/>
      <c r="E482" s="591">
        <v>16</v>
      </c>
      <c r="F482" s="592">
        <v>0.57</v>
      </c>
      <c r="G482" s="592"/>
      <c r="H482" s="593">
        <v>0.57</v>
      </c>
    </row>
    <row r="483" spans="1:8" ht="15.75" customHeight="1">
      <c r="A483" s="669">
        <v>10</v>
      </c>
      <c r="B483" s="51" t="s">
        <v>140</v>
      </c>
      <c r="C483" s="70">
        <v>58</v>
      </c>
      <c r="D483" s="70"/>
      <c r="E483" s="53">
        <v>10</v>
      </c>
      <c r="F483" s="71">
        <v>0.58</v>
      </c>
      <c r="G483" s="71">
        <v>0.58</v>
      </c>
      <c r="H483" s="222"/>
    </row>
    <row r="484" spans="1:8" ht="15.75" customHeight="1">
      <c r="A484" s="671"/>
      <c r="B484" s="165" t="s">
        <v>115</v>
      </c>
      <c r="C484" s="223">
        <v>58</v>
      </c>
      <c r="D484" s="223"/>
      <c r="E484" s="55">
        <f aca="true" t="shared" si="19" ref="E484:E490">F484/C484*1000</f>
        <v>9.999999999999998</v>
      </c>
      <c r="F484" s="224">
        <v>0.58</v>
      </c>
      <c r="G484" s="224">
        <v>0.58</v>
      </c>
      <c r="H484" s="225"/>
    </row>
    <row r="485" spans="1:8" ht="15.75" customHeight="1">
      <c r="A485" s="672">
        <v>11</v>
      </c>
      <c r="B485" s="50" t="s">
        <v>13</v>
      </c>
      <c r="C485" s="36">
        <f>SUM(C486)</f>
        <v>159</v>
      </c>
      <c r="D485" s="36"/>
      <c r="E485" s="53">
        <v>25.974842767295595</v>
      </c>
      <c r="F485" s="36">
        <f>SUM(F486)</f>
        <v>4.06</v>
      </c>
      <c r="G485" s="36">
        <f>SUM(G486)</f>
        <v>4.06</v>
      </c>
      <c r="H485" s="39"/>
    </row>
    <row r="486" spans="1:8" ht="15.75" customHeight="1">
      <c r="A486" s="673"/>
      <c r="B486" s="166" t="s">
        <v>115</v>
      </c>
      <c r="C486" s="558">
        <v>159</v>
      </c>
      <c r="D486" s="558"/>
      <c r="E486" s="551">
        <f t="shared" si="19"/>
        <v>25.534591194968552</v>
      </c>
      <c r="F486" s="559">
        <v>4.06</v>
      </c>
      <c r="G486" s="559">
        <v>4.06</v>
      </c>
      <c r="H486" s="560"/>
    </row>
    <row r="487" spans="1:8" ht="15" customHeight="1">
      <c r="A487" s="669">
        <v>12</v>
      </c>
      <c r="B487" s="40" t="s">
        <v>156</v>
      </c>
      <c r="C487" s="41">
        <f>SUM(C488)</f>
        <v>10</v>
      </c>
      <c r="D487" s="41"/>
      <c r="E487" s="53">
        <f t="shared" si="19"/>
        <v>1</v>
      </c>
      <c r="F487" s="43">
        <f>SUM(F488)</f>
        <v>0.01</v>
      </c>
      <c r="G487" s="43">
        <f>SUM(G488)</f>
        <v>0.01</v>
      </c>
      <c r="H487" s="44">
        <f>SUM(H488)</f>
        <v>0</v>
      </c>
    </row>
    <row r="488" spans="1:8" ht="15" customHeight="1">
      <c r="A488" s="671"/>
      <c r="B488" s="145" t="s">
        <v>118</v>
      </c>
      <c r="C488" s="383">
        <v>10</v>
      </c>
      <c r="D488" s="383"/>
      <c r="E488" s="373">
        <f t="shared" si="19"/>
        <v>1</v>
      </c>
      <c r="F488" s="384">
        <v>0.01</v>
      </c>
      <c r="G488" s="384">
        <v>0.01</v>
      </c>
      <c r="H488" s="385"/>
    </row>
    <row r="489" spans="1:14" ht="15" customHeight="1">
      <c r="A489" s="672">
        <v>13</v>
      </c>
      <c r="B489" s="35" t="s">
        <v>150</v>
      </c>
      <c r="C489" s="36">
        <f>SUM(C490)</f>
        <v>60</v>
      </c>
      <c r="D489" s="36"/>
      <c r="E489" s="37">
        <f t="shared" si="19"/>
        <v>2.8</v>
      </c>
      <c r="F489" s="38">
        <f>SUM(F490)</f>
        <v>0.168</v>
      </c>
      <c r="G489" s="38">
        <f>SUM(G490)</f>
        <v>0.168</v>
      </c>
      <c r="H489" s="39">
        <f>SUM(H490)</f>
        <v>0</v>
      </c>
      <c r="J489" s="2"/>
      <c r="K489" s="2"/>
      <c r="L489" s="2"/>
      <c r="M489" s="2"/>
      <c r="N489" s="2"/>
    </row>
    <row r="490" spans="1:8" ht="15" customHeight="1" thickBot="1">
      <c r="A490" s="673"/>
      <c r="B490" s="134" t="s">
        <v>114</v>
      </c>
      <c r="C490" s="449">
        <v>60</v>
      </c>
      <c r="D490" s="449"/>
      <c r="E490" s="450">
        <f t="shared" si="19"/>
        <v>2.8</v>
      </c>
      <c r="F490" s="451">
        <v>0.168</v>
      </c>
      <c r="G490" s="451">
        <v>0.168</v>
      </c>
      <c r="H490" s="452"/>
    </row>
    <row r="491" spans="1:8" ht="15.75" customHeight="1" thickBot="1">
      <c r="A491" s="681"/>
      <c r="B491" s="73" t="s">
        <v>166</v>
      </c>
      <c r="C491" s="33">
        <f>C465+C467+C469+C471+C473+C475+C477+C479+C481+C483+C485+C487+C489</f>
        <v>597</v>
      </c>
      <c r="D491" s="33">
        <f>D465+D467+D469+D471+D473+D475+D477+D479+D481+D483+D485+D487+D489</f>
        <v>0</v>
      </c>
      <c r="E491" s="33"/>
      <c r="F491" s="33">
        <f>F465+F467+F469+F471+F473+F475+F477+F479+F481+F483+F485+F487+F489</f>
        <v>8.390999999999998</v>
      </c>
      <c r="G491" s="33">
        <f>G465+G467+G469+G471+G473+G475+G477+G479+G481+G483+G485+G487+G489</f>
        <v>7.460999999999999</v>
      </c>
      <c r="H491" s="33">
        <f>H465+H467+H469+H471+H473+H475+H477+H479+H481+H483+H485+H487+H489</f>
        <v>0.57</v>
      </c>
    </row>
    <row r="492" spans="1:8" ht="15.75" customHeight="1" thickBot="1">
      <c r="A492" s="690" t="s">
        <v>182</v>
      </c>
      <c r="B492" s="75" t="s">
        <v>15</v>
      </c>
      <c r="C492" s="110">
        <f aca="true" t="shared" si="20" ref="C492:H492">C409+C463+C491</f>
        <v>40028.5</v>
      </c>
      <c r="D492" s="110">
        <f t="shared" si="20"/>
        <v>0</v>
      </c>
      <c r="E492" s="110">
        <f t="shared" si="20"/>
        <v>0</v>
      </c>
      <c r="F492" s="110">
        <f t="shared" si="20"/>
        <v>959.253</v>
      </c>
      <c r="G492" s="110">
        <f t="shared" si="20"/>
        <v>734.2440000000001</v>
      </c>
      <c r="H492" s="110">
        <f t="shared" si="20"/>
        <v>214.66</v>
      </c>
    </row>
    <row r="493" spans="1:8" ht="15.75" customHeight="1">
      <c r="A493" s="691" t="s">
        <v>213</v>
      </c>
      <c r="B493" s="76" t="s">
        <v>20</v>
      </c>
      <c r="C493" s="227"/>
      <c r="D493" s="227"/>
      <c r="E493" s="228"/>
      <c r="F493" s="229"/>
      <c r="G493" s="229"/>
      <c r="H493" s="230"/>
    </row>
    <row r="494" spans="1:8" ht="15.75" customHeight="1">
      <c r="A494" s="692"/>
      <c r="B494" s="67" t="s">
        <v>62</v>
      </c>
      <c r="C494" s="231"/>
      <c r="D494" s="231"/>
      <c r="E494" s="232"/>
      <c r="F494" s="233"/>
      <c r="G494" s="233"/>
      <c r="H494" s="234"/>
    </row>
    <row r="495" spans="1:8" ht="15.75" customHeight="1">
      <c r="A495" s="669">
        <v>1</v>
      </c>
      <c r="B495" s="40" t="s">
        <v>34</v>
      </c>
      <c r="C495" s="41"/>
      <c r="D495" s="41"/>
      <c r="E495" s="42"/>
      <c r="F495" s="43">
        <f>SUM(F496:F499)</f>
        <v>69.517</v>
      </c>
      <c r="G495" s="43">
        <f>SUM(G496:G499)</f>
        <v>21.877000000000002</v>
      </c>
      <c r="H495" s="44">
        <f>SUM(H496:H499)</f>
        <v>0</v>
      </c>
    </row>
    <row r="496" spans="1:8" ht="15.75" customHeight="1">
      <c r="A496" s="670"/>
      <c r="B496" s="132" t="s">
        <v>114</v>
      </c>
      <c r="C496" s="453">
        <v>930</v>
      </c>
      <c r="D496" s="453"/>
      <c r="E496" s="454"/>
      <c r="F496" s="455">
        <v>9.397</v>
      </c>
      <c r="G496" s="455">
        <v>9.397</v>
      </c>
      <c r="H496" s="456"/>
    </row>
    <row r="497" spans="1:15" ht="15.75" customHeight="1">
      <c r="A497" s="670"/>
      <c r="B497" s="16" t="s">
        <v>117</v>
      </c>
      <c r="C497" s="577"/>
      <c r="D497" s="577"/>
      <c r="E497" s="562">
        <v>27</v>
      </c>
      <c r="F497" s="578">
        <v>45</v>
      </c>
      <c r="G497" s="578"/>
      <c r="H497" s="579"/>
      <c r="J497" s="2"/>
      <c r="K497" s="2"/>
      <c r="L497" s="2"/>
      <c r="M497" s="2"/>
      <c r="N497" s="2"/>
      <c r="O497" s="2"/>
    </row>
    <row r="498" spans="1:8" ht="15.75" customHeight="1">
      <c r="A498" s="670"/>
      <c r="B498" s="140" t="s">
        <v>118</v>
      </c>
      <c r="C498" s="380">
        <v>48</v>
      </c>
      <c r="D498" s="380"/>
      <c r="E498" s="377">
        <f>F498/C498*1000</f>
        <v>55</v>
      </c>
      <c r="F498" s="381">
        <v>2.64</v>
      </c>
      <c r="G498" s="381"/>
      <c r="H498" s="382"/>
    </row>
    <row r="499" spans="1:14" ht="15.75" customHeight="1">
      <c r="A499" s="671"/>
      <c r="B499" s="176" t="s">
        <v>119</v>
      </c>
      <c r="C499" s="636">
        <v>312</v>
      </c>
      <c r="D499" s="636"/>
      <c r="E499" s="623">
        <f>F499/C499*1000</f>
        <v>40</v>
      </c>
      <c r="F499" s="637">
        <v>12.48</v>
      </c>
      <c r="G499" s="637">
        <v>12.48</v>
      </c>
      <c r="H499" s="638"/>
      <c r="I499" s="2"/>
      <c r="J499" s="2"/>
      <c r="K499" s="2"/>
      <c r="L499" s="2"/>
      <c r="M499" s="2"/>
      <c r="N499" s="2"/>
    </row>
    <row r="500" spans="1:8" ht="15.75" customHeight="1">
      <c r="A500" s="669">
        <v>2</v>
      </c>
      <c r="B500" s="40" t="s">
        <v>22</v>
      </c>
      <c r="C500" s="41"/>
      <c r="D500" s="41"/>
      <c r="E500" s="42" t="e">
        <f aca="true" t="shared" si="21" ref="E500:E552">F500/C500*1000</f>
        <v>#DIV/0!</v>
      </c>
      <c r="F500" s="43">
        <f>SUM(F501:F504)</f>
        <v>301.61299999999994</v>
      </c>
      <c r="G500" s="43">
        <f>SUM(G501:G504)</f>
        <v>211.303</v>
      </c>
      <c r="H500" s="44">
        <f>SUM(H501:H504)</f>
        <v>0</v>
      </c>
    </row>
    <row r="501" spans="1:8" ht="15.75" customHeight="1">
      <c r="A501" s="670"/>
      <c r="B501" s="132" t="s">
        <v>114</v>
      </c>
      <c r="C501" s="453">
        <v>1583</v>
      </c>
      <c r="D501" s="453"/>
      <c r="E501" s="457">
        <f t="shared" si="21"/>
        <v>28.060012634238785</v>
      </c>
      <c r="F501" s="455">
        <v>44.419</v>
      </c>
      <c r="G501" s="455">
        <v>44.419</v>
      </c>
      <c r="H501" s="456"/>
    </row>
    <row r="502" spans="1:10" ht="15.75" customHeight="1">
      <c r="A502" s="670"/>
      <c r="B502" s="169" t="s">
        <v>116</v>
      </c>
      <c r="C502" s="510">
        <v>2400</v>
      </c>
      <c r="D502" s="510"/>
      <c r="E502" s="491">
        <f t="shared" si="21"/>
        <v>30</v>
      </c>
      <c r="F502" s="512">
        <v>72</v>
      </c>
      <c r="G502" s="512"/>
      <c r="H502" s="513"/>
      <c r="J502" s="7"/>
    </row>
    <row r="503" spans="1:18" ht="15.75" customHeight="1">
      <c r="A503" s="670"/>
      <c r="B503" s="16" t="s">
        <v>117</v>
      </c>
      <c r="C503" s="577"/>
      <c r="D503" s="577"/>
      <c r="E503" s="562">
        <v>16</v>
      </c>
      <c r="F503" s="578">
        <v>18.31</v>
      </c>
      <c r="G503" s="578"/>
      <c r="H503" s="579"/>
      <c r="J503" s="3"/>
      <c r="R503" s="3"/>
    </row>
    <row r="504" spans="1:15" ht="15.75" customHeight="1">
      <c r="A504" s="671"/>
      <c r="B504" s="176" t="s">
        <v>119</v>
      </c>
      <c r="C504" s="636">
        <v>2220</v>
      </c>
      <c r="D504" s="636"/>
      <c r="E504" s="623">
        <f t="shared" si="21"/>
        <v>75.17297297297297</v>
      </c>
      <c r="F504" s="637">
        <v>166.884</v>
      </c>
      <c r="G504" s="637">
        <v>166.884</v>
      </c>
      <c r="H504" s="638"/>
      <c r="J504" s="2"/>
      <c r="K504" s="2"/>
      <c r="L504" s="2"/>
      <c r="M504" s="2"/>
      <c r="N504" s="2"/>
      <c r="O504" s="2"/>
    </row>
    <row r="505" spans="1:8" ht="15.75" customHeight="1">
      <c r="A505" s="669">
        <v>3</v>
      </c>
      <c r="B505" s="40" t="s">
        <v>106</v>
      </c>
      <c r="C505" s="41"/>
      <c r="D505" s="41"/>
      <c r="E505" s="42" t="e">
        <f t="shared" si="21"/>
        <v>#DIV/0!</v>
      </c>
      <c r="F505" s="43">
        <f>SUM(F506)</f>
        <v>1.2</v>
      </c>
      <c r="G505" s="43">
        <f>SUM(G506)</f>
        <v>1.2</v>
      </c>
      <c r="H505" s="44">
        <f>SUM(H506)</f>
        <v>0</v>
      </c>
    </row>
    <row r="506" spans="1:15" ht="15.75" customHeight="1">
      <c r="A506" s="671"/>
      <c r="B506" s="140" t="s">
        <v>118</v>
      </c>
      <c r="C506" s="383">
        <v>120</v>
      </c>
      <c r="D506" s="383"/>
      <c r="E506" s="373">
        <f t="shared" si="21"/>
        <v>10</v>
      </c>
      <c r="F506" s="384">
        <v>1.2</v>
      </c>
      <c r="G506" s="384">
        <v>1.2</v>
      </c>
      <c r="H506" s="385">
        <v>0</v>
      </c>
      <c r="J506" s="2"/>
      <c r="K506" s="2"/>
      <c r="L506" s="2"/>
      <c r="M506" s="2"/>
      <c r="N506" s="2"/>
      <c r="O506" s="2"/>
    </row>
    <row r="507" spans="1:17" ht="15.75" customHeight="1">
      <c r="A507" s="669">
        <v>4</v>
      </c>
      <c r="B507" s="40" t="s">
        <v>157</v>
      </c>
      <c r="C507" s="41"/>
      <c r="D507" s="41"/>
      <c r="E507" s="42" t="e">
        <f t="shared" si="21"/>
        <v>#DIV/0!</v>
      </c>
      <c r="F507" s="43">
        <f>SUM(F508)</f>
        <v>1.265</v>
      </c>
      <c r="G507" s="43">
        <f>SUM(G508)</f>
        <v>0</v>
      </c>
      <c r="H507" s="44">
        <f>SUM(H508)</f>
        <v>1.265</v>
      </c>
      <c r="K507" s="5"/>
      <c r="L507" s="5"/>
      <c r="M507" s="5"/>
      <c r="N507" s="5"/>
      <c r="O507" s="5"/>
      <c r="P507" s="5"/>
      <c r="Q507" s="5"/>
    </row>
    <row r="508" spans="1:17" ht="15.75" customHeight="1">
      <c r="A508" s="671"/>
      <c r="B508" s="140" t="s">
        <v>118</v>
      </c>
      <c r="C508" s="383">
        <v>55</v>
      </c>
      <c r="D508" s="383"/>
      <c r="E508" s="373">
        <f t="shared" si="21"/>
        <v>23</v>
      </c>
      <c r="F508" s="384">
        <v>1.265</v>
      </c>
      <c r="G508" s="384"/>
      <c r="H508" s="385">
        <v>1.265</v>
      </c>
      <c r="K508" s="5"/>
      <c r="L508" s="5"/>
      <c r="M508" s="5"/>
      <c r="N508" s="5"/>
      <c r="O508" s="5"/>
      <c r="P508" s="5"/>
      <c r="Q508" s="5"/>
    </row>
    <row r="509" spans="1:17" ht="15.75" customHeight="1">
      <c r="A509" s="669">
        <v>5</v>
      </c>
      <c r="B509" s="51" t="s">
        <v>110</v>
      </c>
      <c r="C509" s="43">
        <f>SUM(C510:C511)</f>
        <v>17</v>
      </c>
      <c r="D509" s="41"/>
      <c r="E509" s="13">
        <f t="shared" si="21"/>
        <v>95.1764705882353</v>
      </c>
      <c r="F509" s="43">
        <f>SUM(F510:F511)</f>
        <v>1.618</v>
      </c>
      <c r="G509" s="43">
        <f>SUM(G511:G511)</f>
        <v>1.5</v>
      </c>
      <c r="H509" s="44">
        <f>SUM(H511:H511)</f>
        <v>0</v>
      </c>
      <c r="K509" s="5"/>
      <c r="L509" s="5"/>
      <c r="M509" s="5"/>
      <c r="N509" s="5"/>
      <c r="O509" s="5"/>
      <c r="P509" s="5"/>
      <c r="Q509" s="5"/>
    </row>
    <row r="510" spans="1:17" ht="15.75" customHeight="1">
      <c r="A510" s="672"/>
      <c r="B510" s="169" t="s">
        <v>136</v>
      </c>
      <c r="C510" s="521">
        <v>17</v>
      </c>
      <c r="D510" s="521"/>
      <c r="E510" s="491">
        <f t="shared" si="21"/>
        <v>1.0588235294117647</v>
      </c>
      <c r="F510" s="522">
        <v>0.018</v>
      </c>
      <c r="G510" s="522">
        <v>0.018</v>
      </c>
      <c r="H510" s="523"/>
      <c r="K510" s="5"/>
      <c r="L510" s="5"/>
      <c r="M510" s="5"/>
      <c r="N510" s="5"/>
      <c r="O510" s="5"/>
      <c r="P510" s="5"/>
      <c r="Q510" s="5"/>
    </row>
    <row r="511" spans="1:17" ht="15.75" customHeight="1">
      <c r="A511" s="670"/>
      <c r="B511" s="16" t="s">
        <v>117</v>
      </c>
      <c r="C511" s="577"/>
      <c r="D511" s="577"/>
      <c r="E511" s="562">
        <v>8</v>
      </c>
      <c r="F511" s="578">
        <v>1.6</v>
      </c>
      <c r="G511" s="578">
        <v>1.5</v>
      </c>
      <c r="H511" s="579"/>
      <c r="K511" s="5"/>
      <c r="L511" s="5"/>
      <c r="M511" s="5"/>
      <c r="N511" s="5"/>
      <c r="O511" s="5"/>
      <c r="P511" s="5"/>
      <c r="Q511" s="5"/>
    </row>
    <row r="512" spans="1:17" ht="15.75" customHeight="1">
      <c r="A512" s="674">
        <v>6</v>
      </c>
      <c r="B512" s="40" t="s">
        <v>23</v>
      </c>
      <c r="C512" s="41"/>
      <c r="D512" s="41"/>
      <c r="E512" s="42" t="e">
        <f t="shared" si="21"/>
        <v>#DIV/0!</v>
      </c>
      <c r="F512" s="43">
        <f>SUM(F513:F515)</f>
        <v>32.396</v>
      </c>
      <c r="G512" s="43">
        <f>SUM(G513:G515)</f>
        <v>22.532</v>
      </c>
      <c r="H512" s="44">
        <f>SUM(H513:H515)</f>
        <v>5.134</v>
      </c>
      <c r="K512" s="5"/>
      <c r="L512" s="5"/>
      <c r="M512" s="5"/>
      <c r="N512" s="5"/>
      <c r="O512" s="5"/>
      <c r="P512" s="5"/>
      <c r="Q512" s="5"/>
    </row>
    <row r="513" spans="1:17" ht="15.75" customHeight="1">
      <c r="A513" s="670"/>
      <c r="B513" s="16" t="s">
        <v>117</v>
      </c>
      <c r="C513" s="577"/>
      <c r="D513" s="577"/>
      <c r="E513" s="562">
        <v>38</v>
      </c>
      <c r="F513" s="578">
        <v>3.03</v>
      </c>
      <c r="G513" s="578">
        <v>2</v>
      </c>
      <c r="H513" s="579"/>
      <c r="K513" s="5"/>
      <c r="L513" s="5"/>
      <c r="M513" s="5"/>
      <c r="N513" s="5"/>
      <c r="O513" s="5"/>
      <c r="P513" s="5"/>
      <c r="Q513" s="5"/>
    </row>
    <row r="514" spans="1:17" ht="15.75" customHeight="1">
      <c r="A514" s="670"/>
      <c r="B514" s="140" t="s">
        <v>118</v>
      </c>
      <c r="C514" s="380">
        <v>688</v>
      </c>
      <c r="D514" s="380"/>
      <c r="E514" s="377">
        <f t="shared" si="21"/>
        <v>30.726744186046513</v>
      </c>
      <c r="F514" s="381">
        <v>21.14</v>
      </c>
      <c r="G514" s="381">
        <v>17.44</v>
      </c>
      <c r="H514" s="382"/>
      <c r="K514" s="5"/>
      <c r="L514" s="5"/>
      <c r="M514" s="5"/>
      <c r="N514" s="5"/>
      <c r="O514" s="5"/>
      <c r="P514" s="5"/>
      <c r="Q514" s="5"/>
    </row>
    <row r="515" spans="1:17" ht="15.75" customHeight="1">
      <c r="A515" s="671"/>
      <c r="B515" s="176" t="s">
        <v>119</v>
      </c>
      <c r="C515" s="636">
        <v>528</v>
      </c>
      <c r="D515" s="636"/>
      <c r="E515" s="623">
        <f t="shared" si="21"/>
        <v>15.579545454545457</v>
      </c>
      <c r="F515" s="637">
        <v>8.226</v>
      </c>
      <c r="G515" s="637">
        <v>3.092</v>
      </c>
      <c r="H515" s="638">
        <v>5.134</v>
      </c>
      <c r="K515" s="5"/>
      <c r="L515" s="5"/>
      <c r="M515" s="5"/>
      <c r="N515" s="5"/>
      <c r="O515" s="5"/>
      <c r="P515" s="5"/>
      <c r="Q515" s="5"/>
    </row>
    <row r="516" spans="1:17" ht="15.75" customHeight="1">
      <c r="A516" s="670">
        <v>7</v>
      </c>
      <c r="B516" s="11" t="s">
        <v>88</v>
      </c>
      <c r="C516" s="12"/>
      <c r="D516" s="12"/>
      <c r="E516" s="42" t="e">
        <f t="shared" si="21"/>
        <v>#DIV/0!</v>
      </c>
      <c r="F516" s="14">
        <f>SUM(F517:F518)</f>
        <v>8.861</v>
      </c>
      <c r="G516" s="14">
        <f>SUM(G517:G518)</f>
        <v>5.1</v>
      </c>
      <c r="H516" s="15">
        <f>SUM(H517:H518)</f>
        <v>3.361</v>
      </c>
      <c r="K516" s="5"/>
      <c r="L516" s="5"/>
      <c r="M516" s="5"/>
      <c r="N516" s="5"/>
      <c r="O516" s="5"/>
      <c r="P516" s="5"/>
      <c r="Q516" s="5"/>
    </row>
    <row r="517" spans="1:17" ht="15.75" customHeight="1">
      <c r="A517" s="673"/>
      <c r="B517" s="27" t="s">
        <v>117</v>
      </c>
      <c r="C517" s="594"/>
      <c r="D517" s="594"/>
      <c r="E517" s="567">
        <v>28</v>
      </c>
      <c r="F517" s="595">
        <v>5</v>
      </c>
      <c r="G517" s="595">
        <v>4.6</v>
      </c>
      <c r="H517" s="596"/>
      <c r="K517" s="5"/>
      <c r="L517" s="5"/>
      <c r="M517" s="5"/>
      <c r="N517" s="5"/>
      <c r="O517" s="5"/>
      <c r="P517" s="5"/>
      <c r="Q517" s="5"/>
    </row>
    <row r="518" spans="1:17" ht="15.75" customHeight="1">
      <c r="A518" s="673"/>
      <c r="B518" s="177" t="s">
        <v>119</v>
      </c>
      <c r="C518" s="639">
        <v>90</v>
      </c>
      <c r="D518" s="639"/>
      <c r="E518" s="631">
        <f t="shared" si="21"/>
        <v>42.9</v>
      </c>
      <c r="F518" s="640">
        <v>3.861</v>
      </c>
      <c r="G518" s="640">
        <v>0.5</v>
      </c>
      <c r="H518" s="641">
        <v>3.361</v>
      </c>
      <c r="J518" s="3"/>
      <c r="K518" s="5"/>
      <c r="L518" s="5"/>
      <c r="M518" s="5"/>
      <c r="N518" s="5"/>
      <c r="O518" s="5"/>
      <c r="P518" s="5"/>
      <c r="Q518" s="5"/>
    </row>
    <row r="519" spans="1:17" ht="15.75" customHeight="1">
      <c r="A519" s="674">
        <v>8</v>
      </c>
      <c r="B519" s="51" t="s">
        <v>57</v>
      </c>
      <c r="C519" s="70"/>
      <c r="D519" s="70"/>
      <c r="E519" s="42" t="e">
        <f t="shared" si="21"/>
        <v>#DIV/0!</v>
      </c>
      <c r="F519" s="71">
        <f>SUM(F520:F522)</f>
        <v>1.7040000000000002</v>
      </c>
      <c r="G519" s="71">
        <f>SUM(G520:G522)</f>
        <v>1.7040000000000002</v>
      </c>
      <c r="H519" s="222">
        <f>SUM(H520:H522)</f>
        <v>0</v>
      </c>
      <c r="K519" s="5"/>
      <c r="L519" s="5"/>
      <c r="M519" s="5"/>
      <c r="N519" s="5"/>
      <c r="O519" s="5"/>
      <c r="P519" s="5"/>
      <c r="Q519" s="5"/>
    </row>
    <row r="520" spans="1:17" ht="15.75" customHeight="1">
      <c r="A520" s="670"/>
      <c r="B520" s="132" t="s">
        <v>114</v>
      </c>
      <c r="C520" s="453">
        <v>200</v>
      </c>
      <c r="D520" s="453"/>
      <c r="E520" s="454">
        <f t="shared" si="21"/>
        <v>3.435</v>
      </c>
      <c r="F520" s="455">
        <v>0.687</v>
      </c>
      <c r="G520" s="455">
        <v>0.687</v>
      </c>
      <c r="H520" s="456"/>
      <c r="K520" s="5"/>
      <c r="L520" s="5"/>
      <c r="M520" s="5"/>
      <c r="N520" s="5"/>
      <c r="O520" s="5"/>
      <c r="P520" s="5"/>
      <c r="Q520" s="5"/>
    </row>
    <row r="521" spans="1:17" ht="15.75" customHeight="1">
      <c r="A521" s="670"/>
      <c r="B521" s="169" t="s">
        <v>136</v>
      </c>
      <c r="C521" s="510">
        <v>69</v>
      </c>
      <c r="D521" s="510"/>
      <c r="E521" s="491">
        <f t="shared" si="21"/>
        <v>13.000000000000002</v>
      </c>
      <c r="F521" s="512">
        <v>0.897</v>
      </c>
      <c r="G521" s="512">
        <v>0.897</v>
      </c>
      <c r="H521" s="513"/>
      <c r="K521" s="5"/>
      <c r="L521" s="5"/>
      <c r="M521" s="5"/>
      <c r="N521" s="5"/>
      <c r="O521" s="5"/>
      <c r="P521" s="5"/>
      <c r="Q521" s="5"/>
    </row>
    <row r="522" spans="1:17" ht="15.75" customHeight="1">
      <c r="A522" s="670"/>
      <c r="B522" s="16" t="s">
        <v>117</v>
      </c>
      <c r="C522" s="577"/>
      <c r="D522" s="577"/>
      <c r="E522" s="562">
        <v>2</v>
      </c>
      <c r="F522" s="578">
        <v>0.12</v>
      </c>
      <c r="G522" s="578">
        <v>0.12</v>
      </c>
      <c r="H522" s="579"/>
      <c r="K522" s="5"/>
      <c r="L522" s="5"/>
      <c r="M522" s="5"/>
      <c r="N522" s="5"/>
      <c r="O522" s="5"/>
      <c r="P522" s="5"/>
      <c r="Q522" s="5"/>
    </row>
    <row r="523" spans="1:8" ht="15.75" customHeight="1">
      <c r="A523" s="676" t="s">
        <v>231</v>
      </c>
      <c r="B523" s="51" t="s">
        <v>58</v>
      </c>
      <c r="C523" s="70"/>
      <c r="D523" s="70"/>
      <c r="E523" s="53" t="e">
        <f t="shared" si="21"/>
        <v>#DIV/0!</v>
      </c>
      <c r="F523" s="71">
        <f>SUM(F524:F525)</f>
        <v>1.748</v>
      </c>
      <c r="G523" s="71">
        <f>SUM(G524:G525)</f>
        <v>1.748</v>
      </c>
      <c r="H523" s="222">
        <f>SUM(H524:H525)</f>
        <v>0</v>
      </c>
    </row>
    <row r="524" spans="1:14" ht="15.75" customHeight="1">
      <c r="A524" s="693"/>
      <c r="B524" s="72" t="s">
        <v>117</v>
      </c>
      <c r="C524" s="587"/>
      <c r="D524" s="587"/>
      <c r="E524" s="597">
        <v>9</v>
      </c>
      <c r="F524" s="588">
        <v>0.912</v>
      </c>
      <c r="G524" s="588">
        <v>0.912</v>
      </c>
      <c r="H524" s="589"/>
      <c r="I524" s="2"/>
      <c r="J524" s="2"/>
      <c r="K524" s="2"/>
      <c r="L524" s="2"/>
      <c r="M524" s="2"/>
      <c r="N524" s="2"/>
    </row>
    <row r="525" spans="1:8" ht="15.75" customHeight="1">
      <c r="A525" s="694"/>
      <c r="B525" s="140" t="s">
        <v>118</v>
      </c>
      <c r="C525" s="386">
        <v>72</v>
      </c>
      <c r="D525" s="386"/>
      <c r="E525" s="392">
        <f t="shared" si="21"/>
        <v>11.61111111111111</v>
      </c>
      <c r="F525" s="388">
        <v>0.836</v>
      </c>
      <c r="G525" s="388">
        <v>0.836</v>
      </c>
      <c r="H525" s="389"/>
    </row>
    <row r="526" spans="1:8" ht="15.75" customHeight="1">
      <c r="A526" s="676" t="s">
        <v>232</v>
      </c>
      <c r="B526" s="51" t="s">
        <v>131</v>
      </c>
      <c r="C526" s="70"/>
      <c r="D526" s="70"/>
      <c r="E526" s="53" t="e">
        <f t="shared" si="21"/>
        <v>#DIV/0!</v>
      </c>
      <c r="F526" s="71">
        <f>SUM(F527:F528)</f>
        <v>0.8099999999999999</v>
      </c>
      <c r="G526" s="71">
        <f>SUM(G527:G528)</f>
        <v>0.8099999999999999</v>
      </c>
      <c r="H526" s="222">
        <f>SUM(H527:H528)</f>
        <v>0</v>
      </c>
    </row>
    <row r="527" spans="1:8" ht="15.75" customHeight="1">
      <c r="A527" s="695"/>
      <c r="B527" s="132" t="s">
        <v>114</v>
      </c>
      <c r="C527" s="453">
        <v>110</v>
      </c>
      <c r="D527" s="453"/>
      <c r="E527" s="454">
        <f t="shared" si="21"/>
        <v>1</v>
      </c>
      <c r="F527" s="455">
        <v>0.11</v>
      </c>
      <c r="G527" s="455">
        <v>0.11</v>
      </c>
      <c r="H527" s="456"/>
    </row>
    <row r="528" spans="1:8" ht="15.75" customHeight="1">
      <c r="A528" s="679"/>
      <c r="B528" s="27" t="s">
        <v>202</v>
      </c>
      <c r="C528" s="594"/>
      <c r="D528" s="594"/>
      <c r="E528" s="562">
        <v>5</v>
      </c>
      <c r="F528" s="595">
        <v>0.7</v>
      </c>
      <c r="G528" s="595">
        <v>0.7</v>
      </c>
      <c r="H528" s="596"/>
    </row>
    <row r="529" spans="1:8" ht="15.75" customHeight="1">
      <c r="A529" s="680" t="s">
        <v>226</v>
      </c>
      <c r="B529" s="51" t="s">
        <v>25</v>
      </c>
      <c r="C529" s="41"/>
      <c r="D529" s="41"/>
      <c r="E529" s="42" t="e">
        <f t="shared" si="21"/>
        <v>#DIV/0!</v>
      </c>
      <c r="F529" s="43">
        <f>SUM(F530:F532)</f>
        <v>257.971</v>
      </c>
      <c r="G529" s="43">
        <f>SUM(G530:G532)</f>
        <v>213.226</v>
      </c>
      <c r="H529" s="44">
        <f>SUM(H530:H532)</f>
        <v>0</v>
      </c>
    </row>
    <row r="530" spans="1:8" ht="15.75" customHeight="1">
      <c r="A530" s="677"/>
      <c r="B530" s="132" t="s">
        <v>114</v>
      </c>
      <c r="C530" s="453">
        <v>1425</v>
      </c>
      <c r="D530" s="453"/>
      <c r="E530" s="457">
        <f t="shared" si="21"/>
        <v>23.07438596491228</v>
      </c>
      <c r="F530" s="455">
        <v>32.881</v>
      </c>
      <c r="G530" s="455">
        <v>32.881</v>
      </c>
      <c r="H530" s="456"/>
    </row>
    <row r="531" spans="1:8" ht="15.75" customHeight="1">
      <c r="A531" s="677"/>
      <c r="B531" s="16" t="s">
        <v>117</v>
      </c>
      <c r="C531" s="577"/>
      <c r="D531" s="577"/>
      <c r="E531" s="562">
        <v>35</v>
      </c>
      <c r="F531" s="578">
        <v>109.25</v>
      </c>
      <c r="G531" s="578">
        <v>104.345</v>
      </c>
      <c r="H531" s="579"/>
    </row>
    <row r="532" spans="1:8" ht="15.75" customHeight="1">
      <c r="A532" s="677"/>
      <c r="B532" s="140" t="s">
        <v>118</v>
      </c>
      <c r="C532" s="380">
        <v>3104</v>
      </c>
      <c r="D532" s="380"/>
      <c r="E532" s="377">
        <f t="shared" si="21"/>
        <v>37.31958762886598</v>
      </c>
      <c r="F532" s="381">
        <v>115.84</v>
      </c>
      <c r="G532" s="381">
        <v>76</v>
      </c>
      <c r="H532" s="382"/>
    </row>
    <row r="533" spans="1:17" s="8" customFormat="1" ht="15.75" customHeight="1">
      <c r="A533" s="676" t="s">
        <v>233</v>
      </c>
      <c r="B533" s="40" t="s">
        <v>26</v>
      </c>
      <c r="C533" s="41"/>
      <c r="D533" s="41"/>
      <c r="E533" s="42" t="e">
        <f t="shared" si="21"/>
        <v>#DIV/0!</v>
      </c>
      <c r="F533" s="43">
        <f>F534</f>
        <v>0.3</v>
      </c>
      <c r="G533" s="43">
        <f>G534</f>
        <v>0.3</v>
      </c>
      <c r="H533" s="43">
        <f>H534</f>
        <v>0</v>
      </c>
      <c r="K533" s="142"/>
      <c r="L533" s="142"/>
      <c r="M533" s="142"/>
      <c r="N533" s="142"/>
      <c r="O533" s="142"/>
      <c r="P533" s="142"/>
      <c r="Q533" s="142"/>
    </row>
    <row r="534" spans="1:8" ht="15.75" customHeight="1">
      <c r="A534" s="678"/>
      <c r="B534" s="170" t="s">
        <v>116</v>
      </c>
      <c r="C534" s="524">
        <v>502</v>
      </c>
      <c r="D534" s="524"/>
      <c r="E534" s="499">
        <f t="shared" si="21"/>
        <v>0.597609561752988</v>
      </c>
      <c r="F534" s="525">
        <v>0.3</v>
      </c>
      <c r="G534" s="525">
        <v>0.3</v>
      </c>
      <c r="H534" s="526"/>
    </row>
    <row r="535" spans="1:8" ht="15.75" customHeight="1">
      <c r="A535" s="680" t="s">
        <v>227</v>
      </c>
      <c r="B535" s="51" t="s">
        <v>84</v>
      </c>
      <c r="C535" s="41"/>
      <c r="D535" s="41"/>
      <c r="E535" s="42" t="e">
        <f t="shared" si="21"/>
        <v>#DIV/0!</v>
      </c>
      <c r="F535" s="43">
        <f>SUM(F536:F536)</f>
        <v>3.359</v>
      </c>
      <c r="G535" s="43">
        <f>SUM(G536:G536)</f>
        <v>3.359</v>
      </c>
      <c r="H535" s="44">
        <f>SUM(H536:H536)</f>
        <v>0</v>
      </c>
    </row>
    <row r="536" spans="1:8" ht="15.75" customHeight="1">
      <c r="A536" s="728"/>
      <c r="B536" s="134" t="s">
        <v>114</v>
      </c>
      <c r="C536" s="449">
        <v>276</v>
      </c>
      <c r="D536" s="449"/>
      <c r="E536" s="450">
        <f t="shared" si="21"/>
        <v>12.170289855072463</v>
      </c>
      <c r="F536" s="451">
        <v>3.359</v>
      </c>
      <c r="G536" s="451">
        <v>3.359</v>
      </c>
      <c r="H536" s="452"/>
    </row>
    <row r="537" spans="1:8" ht="15.75" customHeight="1">
      <c r="A537" s="680" t="s">
        <v>228</v>
      </c>
      <c r="B537" s="51" t="s">
        <v>59</v>
      </c>
      <c r="C537" s="41"/>
      <c r="D537" s="41"/>
      <c r="E537" s="42" t="e">
        <f t="shared" si="21"/>
        <v>#DIV/0!</v>
      </c>
      <c r="F537" s="43">
        <f>SUM(F538:F539)</f>
        <v>11.475999999999999</v>
      </c>
      <c r="G537" s="43">
        <f>SUM(G538:G539)</f>
        <v>11.475999999999999</v>
      </c>
      <c r="H537" s="44">
        <f>SUM(H538:H539)</f>
        <v>0</v>
      </c>
    </row>
    <row r="538" spans="1:8" ht="15.75" customHeight="1">
      <c r="A538" s="677"/>
      <c r="B538" s="16" t="s">
        <v>117</v>
      </c>
      <c r="C538" s="577"/>
      <c r="D538" s="577"/>
      <c r="E538" s="562">
        <v>30</v>
      </c>
      <c r="F538" s="578">
        <v>6.476</v>
      </c>
      <c r="G538" s="578">
        <v>6.476</v>
      </c>
      <c r="H538" s="579"/>
    </row>
    <row r="539" spans="1:8" ht="15.75" customHeight="1" thickBot="1">
      <c r="A539" s="729"/>
      <c r="B539" s="730" t="s">
        <v>118</v>
      </c>
      <c r="C539" s="731">
        <v>114</v>
      </c>
      <c r="D539" s="731"/>
      <c r="E539" s="732">
        <f t="shared" si="21"/>
        <v>43.859649122807014</v>
      </c>
      <c r="F539" s="733">
        <v>5</v>
      </c>
      <c r="G539" s="733">
        <v>5</v>
      </c>
      <c r="H539" s="734"/>
    </row>
    <row r="540" spans="1:8" ht="15.75" customHeight="1" thickBot="1">
      <c r="A540" s="681"/>
      <c r="B540" s="73" t="s">
        <v>165</v>
      </c>
      <c r="C540" s="109"/>
      <c r="D540" s="109"/>
      <c r="E540" s="109" t="e">
        <f t="shared" si="21"/>
        <v>#DIV/0!</v>
      </c>
      <c r="F540" s="149">
        <f>F495+F500+F505+F507+F509+F512+F516+F519+F523+F526+F529+F533+F535+F537</f>
        <v>693.838</v>
      </c>
      <c r="G540" s="149">
        <f>G495+G500+G505+G507+G509+G512+G516+G519+G523+G526+G529+G533+G535+G537</f>
        <v>496.135</v>
      </c>
      <c r="H540" s="149">
        <f>H495+H500+H505+H507+H509+H512+H516+H519+H523+H526+H529+H533+H535+H537</f>
        <v>9.76</v>
      </c>
    </row>
    <row r="541" spans="1:8" ht="15.75" customHeight="1">
      <c r="A541" s="682"/>
      <c r="B541" s="56" t="s">
        <v>63</v>
      </c>
      <c r="C541" s="57"/>
      <c r="D541" s="57"/>
      <c r="E541" s="58" t="e">
        <f t="shared" si="21"/>
        <v>#DIV/0!</v>
      </c>
      <c r="F541" s="59"/>
      <c r="G541" s="59"/>
      <c r="H541" s="60"/>
    </row>
    <row r="542" spans="1:8" ht="15.75" customHeight="1">
      <c r="A542" s="669">
        <v>1</v>
      </c>
      <c r="B542" s="51" t="s">
        <v>39</v>
      </c>
      <c r="C542" s="41"/>
      <c r="D542" s="41"/>
      <c r="E542" s="42" t="e">
        <f t="shared" si="21"/>
        <v>#DIV/0!</v>
      </c>
      <c r="F542" s="43">
        <f>SUM(F543:F543)</f>
        <v>4.72</v>
      </c>
      <c r="G542" s="43">
        <f>SUM(G543:G543)</f>
        <v>0</v>
      </c>
      <c r="H542" s="44">
        <f>SUM(H543:H543)</f>
        <v>0</v>
      </c>
    </row>
    <row r="543" spans="1:17" ht="15.75" customHeight="1">
      <c r="A543" s="670"/>
      <c r="B543" s="16" t="s">
        <v>117</v>
      </c>
      <c r="C543" s="577"/>
      <c r="D543" s="577"/>
      <c r="E543" s="562">
        <v>23.6</v>
      </c>
      <c r="F543" s="578">
        <v>4.72</v>
      </c>
      <c r="G543" s="578"/>
      <c r="H543" s="579"/>
      <c r="J543" s="2"/>
      <c r="K543" s="2"/>
      <c r="L543" s="2"/>
      <c r="M543" s="2"/>
      <c r="N543" s="2"/>
      <c r="O543" s="2"/>
      <c r="P543" s="2"/>
      <c r="Q543" s="2"/>
    </row>
    <row r="544" spans="1:8" ht="15.75" customHeight="1">
      <c r="A544" s="669">
        <v>2</v>
      </c>
      <c r="B544" s="51" t="s">
        <v>176</v>
      </c>
      <c r="C544" s="41"/>
      <c r="D544" s="41"/>
      <c r="E544" s="42" t="e">
        <f t="shared" si="21"/>
        <v>#DIV/0!</v>
      </c>
      <c r="F544" s="43">
        <f>SUM(F545:F547)</f>
        <v>2.385</v>
      </c>
      <c r="G544" s="43">
        <f>SUM(G545:G547)</f>
        <v>0.67</v>
      </c>
      <c r="H544" s="44">
        <f>SUM(H545:H547)</f>
        <v>0</v>
      </c>
    </row>
    <row r="545" spans="1:8" ht="15.75" customHeight="1">
      <c r="A545" s="672"/>
      <c r="B545" s="72" t="s">
        <v>117</v>
      </c>
      <c r="C545" s="598"/>
      <c r="D545" s="598"/>
      <c r="E545" s="599">
        <v>19.055555555555554</v>
      </c>
      <c r="F545" s="600">
        <v>1.715</v>
      </c>
      <c r="G545" s="600"/>
      <c r="H545" s="601"/>
    </row>
    <row r="546" spans="1:8" ht="15.75" customHeight="1">
      <c r="A546" s="670"/>
      <c r="B546" s="140" t="s">
        <v>190</v>
      </c>
      <c r="C546" s="380">
        <v>60</v>
      </c>
      <c r="D546" s="380"/>
      <c r="E546" s="377">
        <f t="shared" si="21"/>
        <v>2</v>
      </c>
      <c r="F546" s="381">
        <v>0.12</v>
      </c>
      <c r="G546" s="381">
        <v>0.12</v>
      </c>
      <c r="H546" s="382"/>
    </row>
    <row r="547" spans="1:15" ht="15.75" customHeight="1">
      <c r="A547" s="671"/>
      <c r="B547" s="176" t="s">
        <v>119</v>
      </c>
      <c r="C547" s="636">
        <v>390</v>
      </c>
      <c r="D547" s="636"/>
      <c r="E547" s="623">
        <f t="shared" si="21"/>
        <v>1.4102564102564104</v>
      </c>
      <c r="F547" s="637">
        <v>0.55</v>
      </c>
      <c r="G547" s="637">
        <v>0.55</v>
      </c>
      <c r="H547" s="638"/>
      <c r="I547" s="2"/>
      <c r="J547" s="2"/>
      <c r="K547" s="2"/>
      <c r="L547" s="2"/>
      <c r="M547" s="2"/>
      <c r="N547" s="2"/>
      <c r="O547" s="2"/>
    </row>
    <row r="548" spans="1:10" ht="15.75" customHeight="1">
      <c r="A548" s="669">
        <v>3</v>
      </c>
      <c r="B548" s="51" t="s">
        <v>168</v>
      </c>
      <c r="C548" s="41"/>
      <c r="D548" s="41"/>
      <c r="E548" s="42" t="e">
        <f t="shared" si="21"/>
        <v>#DIV/0!</v>
      </c>
      <c r="F548" s="43">
        <f>SUM(F549:F549)</f>
        <v>0.27</v>
      </c>
      <c r="G548" s="43">
        <f>SUM(G549:G549)</f>
        <v>0</v>
      </c>
      <c r="H548" s="44">
        <f>SUM(H549:H549)</f>
        <v>0</v>
      </c>
      <c r="J548" s="3"/>
    </row>
    <row r="549" spans="1:8" ht="15.75" customHeight="1">
      <c r="A549" s="670"/>
      <c r="B549" s="16" t="s">
        <v>117</v>
      </c>
      <c r="C549" s="577"/>
      <c r="D549" s="577"/>
      <c r="E549" s="562">
        <v>9</v>
      </c>
      <c r="F549" s="578">
        <v>0.27</v>
      </c>
      <c r="G549" s="578"/>
      <c r="H549" s="579"/>
    </row>
    <row r="550" spans="1:8" ht="15.75" customHeight="1">
      <c r="A550" s="682">
        <v>4</v>
      </c>
      <c r="B550" s="51" t="s">
        <v>28</v>
      </c>
      <c r="C550" s="41"/>
      <c r="D550" s="41"/>
      <c r="E550" s="42" t="e">
        <f t="shared" si="21"/>
        <v>#DIV/0!</v>
      </c>
      <c r="F550" s="43">
        <f>SUM(F551:F552)</f>
        <v>6.422</v>
      </c>
      <c r="G550" s="43">
        <f>SUM(G551:G552)</f>
        <v>6.422</v>
      </c>
      <c r="H550" s="44">
        <f>SUM(H551:H552)</f>
        <v>0</v>
      </c>
    </row>
    <row r="551" spans="1:8" ht="15.75" customHeight="1">
      <c r="A551" s="682"/>
      <c r="B551" s="132" t="s">
        <v>114</v>
      </c>
      <c r="C551" s="453">
        <v>426</v>
      </c>
      <c r="D551" s="453"/>
      <c r="E551" s="454">
        <f t="shared" si="21"/>
        <v>11.666666666666666</v>
      </c>
      <c r="F551" s="455">
        <v>4.97</v>
      </c>
      <c r="G551" s="455">
        <v>4.97</v>
      </c>
      <c r="H551" s="456"/>
    </row>
    <row r="552" spans="1:8" ht="15.75" customHeight="1">
      <c r="A552" s="682"/>
      <c r="B552" s="140" t="s">
        <v>118</v>
      </c>
      <c r="C552" s="393">
        <v>113</v>
      </c>
      <c r="D552" s="393"/>
      <c r="E552" s="391">
        <f t="shared" si="21"/>
        <v>12.849557522123893</v>
      </c>
      <c r="F552" s="394">
        <v>1.452</v>
      </c>
      <c r="G552" s="394">
        <v>1.452</v>
      </c>
      <c r="H552" s="395"/>
    </row>
    <row r="553" spans="1:17" ht="15.75" customHeight="1">
      <c r="A553" s="669">
        <v>5</v>
      </c>
      <c r="B553" s="51" t="s">
        <v>72</v>
      </c>
      <c r="C553" s="41"/>
      <c r="D553" s="41"/>
      <c r="E553" s="42" t="e">
        <f aca="true" t="shared" si="22" ref="E553:E594">F553/C553*1000</f>
        <v>#DIV/0!</v>
      </c>
      <c r="F553" s="43">
        <f>SUM(F554:F555)</f>
        <v>144.29999999999998</v>
      </c>
      <c r="G553" s="43">
        <f>SUM(G554:G555)</f>
        <v>144.29999999999998</v>
      </c>
      <c r="H553" s="44">
        <f>SUM(H554:H555)</f>
        <v>0</v>
      </c>
      <c r="K553" s="5"/>
      <c r="L553" s="5"/>
      <c r="M553" s="5"/>
      <c r="N553" s="5"/>
      <c r="O553" s="5"/>
      <c r="P553" s="5"/>
      <c r="Q553" s="5"/>
    </row>
    <row r="554" spans="1:17" ht="15.75" customHeight="1">
      <c r="A554" s="670"/>
      <c r="B554" s="131" t="s">
        <v>114</v>
      </c>
      <c r="C554" s="453">
        <v>320</v>
      </c>
      <c r="D554" s="453"/>
      <c r="E554" s="454">
        <f t="shared" si="22"/>
        <v>15.9375</v>
      </c>
      <c r="F554" s="455">
        <v>5.1</v>
      </c>
      <c r="G554" s="455">
        <v>5.1</v>
      </c>
      <c r="H554" s="456"/>
      <c r="K554" s="5"/>
      <c r="L554" s="5"/>
      <c r="M554" s="5"/>
      <c r="N554" s="5"/>
      <c r="O554" s="5"/>
      <c r="P554" s="5"/>
      <c r="Q554" s="5"/>
    </row>
    <row r="555" spans="1:17" ht="15.75" customHeight="1">
      <c r="A555" s="670"/>
      <c r="B555" s="171" t="s">
        <v>136</v>
      </c>
      <c r="C555" s="510">
        <v>8100</v>
      </c>
      <c r="D555" s="510"/>
      <c r="E555" s="491">
        <f t="shared" si="22"/>
        <v>17.185185185185187</v>
      </c>
      <c r="F555" s="512">
        <v>139.2</v>
      </c>
      <c r="G555" s="512">
        <v>139.2</v>
      </c>
      <c r="H555" s="513"/>
      <c r="K555" s="5"/>
      <c r="L555" s="5"/>
      <c r="M555" s="5"/>
      <c r="N555" s="5"/>
      <c r="O555" s="5"/>
      <c r="P555" s="5"/>
      <c r="Q555" s="5"/>
    </row>
    <row r="556" spans="1:17" ht="15.75" customHeight="1">
      <c r="A556" s="669">
        <v>6</v>
      </c>
      <c r="B556" s="51" t="s">
        <v>35</v>
      </c>
      <c r="C556" s="70">
        <v>63</v>
      </c>
      <c r="D556" s="70"/>
      <c r="E556" s="42">
        <f t="shared" si="22"/>
        <v>3.1746031746031744</v>
      </c>
      <c r="F556" s="71">
        <f>SUM(F557:F557)</f>
        <v>0.2</v>
      </c>
      <c r="G556" s="71">
        <f>SUM(G557:G557)</f>
        <v>0.2</v>
      </c>
      <c r="H556" s="222">
        <f>SUM(H557:H557)</f>
        <v>0</v>
      </c>
      <c r="K556" s="5"/>
      <c r="L556" s="5"/>
      <c r="M556" s="5"/>
      <c r="N556" s="5"/>
      <c r="O556" s="5"/>
      <c r="P556" s="5"/>
      <c r="Q556" s="5"/>
    </row>
    <row r="557" spans="1:17" ht="15.75" customHeight="1">
      <c r="A557" s="671"/>
      <c r="B557" s="172" t="s">
        <v>136</v>
      </c>
      <c r="C557" s="527">
        <v>63</v>
      </c>
      <c r="D557" s="527"/>
      <c r="E557" s="499">
        <f t="shared" si="22"/>
        <v>3.1746031746031744</v>
      </c>
      <c r="F557" s="528">
        <v>0.2</v>
      </c>
      <c r="G557" s="528">
        <v>0.2</v>
      </c>
      <c r="H557" s="529"/>
      <c r="K557" s="5"/>
      <c r="L557" s="5"/>
      <c r="M557" s="5"/>
      <c r="N557" s="5"/>
      <c r="O557" s="5"/>
      <c r="P557" s="5"/>
      <c r="Q557" s="5"/>
    </row>
    <row r="558" spans="1:17" ht="15.75" customHeight="1">
      <c r="A558" s="669">
        <v>7</v>
      </c>
      <c r="B558" s="51" t="s">
        <v>29</v>
      </c>
      <c r="C558" s="41"/>
      <c r="D558" s="41"/>
      <c r="E558" s="42" t="e">
        <f t="shared" si="22"/>
        <v>#DIV/0!</v>
      </c>
      <c r="F558" s="43">
        <f>SUM(F559:F562)</f>
        <v>88.743</v>
      </c>
      <c r="G558" s="43">
        <f>SUM(G559:G562)</f>
        <v>74.167</v>
      </c>
      <c r="H558" s="44">
        <f>SUM(H559:H562)</f>
        <v>0</v>
      </c>
      <c r="K558" s="5"/>
      <c r="L558" s="5"/>
      <c r="M558" s="5"/>
      <c r="N558" s="5"/>
      <c r="O558" s="5"/>
      <c r="P558" s="5"/>
      <c r="Q558" s="5"/>
    </row>
    <row r="559" spans="1:17" ht="15.75" customHeight="1">
      <c r="A559" s="670"/>
      <c r="B559" s="169" t="s">
        <v>116</v>
      </c>
      <c r="C559" s="518">
        <v>4656</v>
      </c>
      <c r="D559" s="518"/>
      <c r="E559" s="491">
        <f t="shared" si="22"/>
        <v>13.358462199312715</v>
      </c>
      <c r="F559" s="519">
        <v>62.197</v>
      </c>
      <c r="G559" s="519">
        <v>54.961</v>
      </c>
      <c r="H559" s="520"/>
      <c r="K559" s="5"/>
      <c r="L559" s="5"/>
      <c r="M559" s="5"/>
      <c r="N559" s="5"/>
      <c r="O559" s="5"/>
      <c r="P559" s="5"/>
      <c r="Q559" s="5"/>
    </row>
    <row r="560" spans="1:17" ht="15.75" customHeight="1">
      <c r="A560" s="670"/>
      <c r="B560" s="16" t="s">
        <v>117</v>
      </c>
      <c r="C560" s="577"/>
      <c r="D560" s="577"/>
      <c r="E560" s="562">
        <v>19.68278529980657</v>
      </c>
      <c r="F560" s="578">
        <v>6.36</v>
      </c>
      <c r="G560" s="578"/>
      <c r="H560" s="579"/>
      <c r="K560" s="5"/>
      <c r="L560" s="5"/>
      <c r="M560" s="5"/>
      <c r="N560" s="5"/>
      <c r="O560" s="5"/>
      <c r="P560" s="5"/>
      <c r="Q560" s="5"/>
    </row>
    <row r="561" spans="1:17" ht="15.75" customHeight="1">
      <c r="A561" s="670"/>
      <c r="B561" s="140" t="s">
        <v>118</v>
      </c>
      <c r="C561" s="380">
        <v>140</v>
      </c>
      <c r="D561" s="380"/>
      <c r="E561" s="377">
        <f t="shared" si="22"/>
        <v>25</v>
      </c>
      <c r="F561" s="381">
        <v>3.5</v>
      </c>
      <c r="G561" s="381">
        <v>2.52</v>
      </c>
      <c r="H561" s="382"/>
      <c r="K561" s="5"/>
      <c r="L561" s="5"/>
      <c r="M561" s="5"/>
      <c r="N561" s="5"/>
      <c r="O561" s="5"/>
      <c r="P561" s="5"/>
      <c r="Q561" s="5"/>
    </row>
    <row r="562" spans="1:17" ht="15.75" customHeight="1">
      <c r="A562" s="671"/>
      <c r="B562" s="176" t="s">
        <v>119</v>
      </c>
      <c r="C562" s="636">
        <v>1327</v>
      </c>
      <c r="D562" s="636"/>
      <c r="E562" s="623">
        <f t="shared" si="22"/>
        <v>12.574227581009795</v>
      </c>
      <c r="F562" s="637">
        <v>16.686</v>
      </c>
      <c r="G562" s="637">
        <v>16.686</v>
      </c>
      <c r="H562" s="638"/>
      <c r="K562" s="5"/>
      <c r="L562" s="5"/>
      <c r="M562" s="5"/>
      <c r="N562" s="5"/>
      <c r="O562" s="5"/>
      <c r="P562" s="5"/>
      <c r="Q562" s="5"/>
    </row>
    <row r="563" spans="1:17" ht="15.75" customHeight="1">
      <c r="A563" s="669">
        <v>8</v>
      </c>
      <c r="B563" s="51" t="s">
        <v>73</v>
      </c>
      <c r="C563" s="41"/>
      <c r="D563" s="41"/>
      <c r="E563" s="42" t="e">
        <f t="shared" si="22"/>
        <v>#DIV/0!</v>
      </c>
      <c r="F563" s="43">
        <f>SUM(F564:F567)</f>
        <v>147.34799999999998</v>
      </c>
      <c r="G563" s="43">
        <f>SUM(G564:G567)</f>
        <v>109.848</v>
      </c>
      <c r="H563" s="44">
        <f>SUM(H564:H567)</f>
        <v>2.3</v>
      </c>
      <c r="K563" s="5"/>
      <c r="L563" s="5"/>
      <c r="M563" s="5"/>
      <c r="N563" s="5"/>
      <c r="O563" s="5"/>
      <c r="P563" s="5"/>
      <c r="Q563" s="5"/>
    </row>
    <row r="564" spans="1:17" ht="15.75" customHeight="1">
      <c r="A564" s="670"/>
      <c r="B564" s="132" t="s">
        <v>114</v>
      </c>
      <c r="C564" s="453">
        <v>50</v>
      </c>
      <c r="D564" s="453"/>
      <c r="E564" s="457">
        <f t="shared" si="22"/>
        <v>20.76</v>
      </c>
      <c r="F564" s="455">
        <v>1.038</v>
      </c>
      <c r="G564" s="455">
        <v>1.038</v>
      </c>
      <c r="H564" s="456"/>
      <c r="K564" s="5"/>
      <c r="L564" s="5"/>
      <c r="M564" s="5"/>
      <c r="N564" s="5"/>
      <c r="O564" s="5"/>
      <c r="P564" s="5"/>
      <c r="Q564" s="5"/>
    </row>
    <row r="565" spans="1:17" ht="15.75" customHeight="1">
      <c r="A565" s="670"/>
      <c r="B565" s="16" t="s">
        <v>117</v>
      </c>
      <c r="C565" s="577"/>
      <c r="D565" s="577"/>
      <c r="E565" s="562">
        <v>15.225706529241917</v>
      </c>
      <c r="F565" s="578">
        <v>41.8</v>
      </c>
      <c r="G565" s="578">
        <v>9.8</v>
      </c>
      <c r="H565" s="579"/>
      <c r="K565" s="5"/>
      <c r="L565" s="5"/>
      <c r="M565" s="5"/>
      <c r="N565" s="5"/>
      <c r="O565" s="5"/>
      <c r="P565" s="5"/>
      <c r="Q565" s="5"/>
    </row>
    <row r="566" spans="1:17" ht="15.75" customHeight="1">
      <c r="A566" s="670"/>
      <c r="B566" s="140" t="s">
        <v>118</v>
      </c>
      <c r="C566" s="380">
        <v>390</v>
      </c>
      <c r="D566" s="380"/>
      <c r="E566" s="377">
        <f t="shared" si="22"/>
        <v>11.794871794871794</v>
      </c>
      <c r="F566" s="381">
        <v>4.6</v>
      </c>
      <c r="G566" s="381">
        <v>1.4</v>
      </c>
      <c r="H566" s="382"/>
      <c r="M566" s="5"/>
      <c r="N566" s="5"/>
      <c r="O566" s="5"/>
      <c r="P566" s="5"/>
      <c r="Q566" s="5"/>
    </row>
    <row r="567" spans="1:17" ht="15.75" customHeight="1">
      <c r="A567" s="671"/>
      <c r="B567" s="176" t="s">
        <v>119</v>
      </c>
      <c r="C567" s="46"/>
      <c r="D567" s="46"/>
      <c r="E567" s="47" t="e">
        <f t="shared" si="22"/>
        <v>#DIV/0!</v>
      </c>
      <c r="F567" s="48">
        <v>99.91</v>
      </c>
      <c r="G567" s="48">
        <v>97.61</v>
      </c>
      <c r="H567" s="49">
        <v>2.3</v>
      </c>
      <c r="L567" s="334"/>
      <c r="M567" s="5"/>
      <c r="N567" s="5"/>
      <c r="O567" s="5"/>
      <c r="P567" s="5"/>
      <c r="Q567" s="5"/>
    </row>
    <row r="568" spans="1:17" ht="15.75" customHeight="1">
      <c r="A568" s="674">
        <v>9</v>
      </c>
      <c r="B568" s="51" t="s">
        <v>76</v>
      </c>
      <c r="C568" s="41"/>
      <c r="D568" s="41"/>
      <c r="E568" s="42" t="e">
        <f t="shared" si="22"/>
        <v>#DIV/0!</v>
      </c>
      <c r="F568" s="43">
        <f>SUM(F569:F569)</f>
        <v>4.768</v>
      </c>
      <c r="G568" s="43">
        <f>SUM(G569:G569)</f>
        <v>4.503</v>
      </c>
      <c r="H568" s="44">
        <f>SUM(H569:H569)</f>
        <v>0</v>
      </c>
      <c r="M568" s="5"/>
      <c r="N568" s="5"/>
      <c r="O568" s="5"/>
      <c r="P568" s="5"/>
      <c r="Q568" s="5"/>
    </row>
    <row r="569" spans="1:17" ht="15.75" customHeight="1">
      <c r="A569" s="702"/>
      <c r="B569" s="167" t="s">
        <v>136</v>
      </c>
      <c r="C569" s="514">
        <v>520</v>
      </c>
      <c r="D569" s="514"/>
      <c r="E569" s="735">
        <f t="shared" si="22"/>
        <v>9.169230769230769</v>
      </c>
      <c r="F569" s="515">
        <v>4.768</v>
      </c>
      <c r="G569" s="515">
        <v>4.503</v>
      </c>
      <c r="H569" s="516"/>
      <c r="M569" s="5"/>
      <c r="N569" s="5"/>
      <c r="O569" s="5"/>
      <c r="P569" s="5"/>
      <c r="Q569" s="5"/>
    </row>
    <row r="570" spans="1:17" ht="15.75" customHeight="1">
      <c r="A570" s="669">
        <v>10</v>
      </c>
      <c r="B570" s="51" t="s">
        <v>10</v>
      </c>
      <c r="C570" s="41"/>
      <c r="D570" s="41"/>
      <c r="E570" s="42" t="e">
        <f t="shared" si="22"/>
        <v>#DIV/0!</v>
      </c>
      <c r="F570" s="43">
        <f>F571</f>
        <v>1.8</v>
      </c>
      <c r="G570" s="43">
        <f>G571</f>
        <v>1.8</v>
      </c>
      <c r="H570" s="44"/>
      <c r="M570" s="5"/>
      <c r="N570" s="5"/>
      <c r="O570" s="5"/>
      <c r="P570" s="5"/>
      <c r="Q570" s="5"/>
    </row>
    <row r="571" spans="1:17" ht="15.75" customHeight="1">
      <c r="A571" s="671"/>
      <c r="B571" s="45" t="s">
        <v>117</v>
      </c>
      <c r="C571" s="580"/>
      <c r="D571" s="580"/>
      <c r="E571" s="571">
        <v>37.5</v>
      </c>
      <c r="F571" s="581">
        <v>1.8</v>
      </c>
      <c r="G571" s="581">
        <v>1.8</v>
      </c>
      <c r="H571" s="582"/>
      <c r="M571" s="5"/>
      <c r="N571" s="5"/>
      <c r="O571" s="5"/>
      <c r="P571" s="5"/>
      <c r="Q571" s="5"/>
    </row>
    <row r="572" spans="1:17" ht="15.75" customHeight="1">
      <c r="A572" s="674">
        <v>11</v>
      </c>
      <c r="B572" s="51" t="s">
        <v>42</v>
      </c>
      <c r="C572" s="70"/>
      <c r="D572" s="70"/>
      <c r="E572" s="42" t="e">
        <f t="shared" si="22"/>
        <v>#DIV/0!</v>
      </c>
      <c r="F572" s="71">
        <f>SUM(F573:F576)</f>
        <v>9.756000000000002</v>
      </c>
      <c r="G572" s="71">
        <f>SUM(G573:G576)</f>
        <v>7.622</v>
      </c>
      <c r="H572" s="44">
        <f>SUM(H573:H576)</f>
        <v>0</v>
      </c>
      <c r="M572" s="5"/>
      <c r="N572" s="5"/>
      <c r="O572" s="5"/>
      <c r="P572" s="5"/>
      <c r="Q572" s="5"/>
    </row>
    <row r="573" spans="1:17" ht="15.75" customHeight="1">
      <c r="A573" s="670"/>
      <c r="B573" s="132" t="s">
        <v>114</v>
      </c>
      <c r="C573" s="453">
        <v>24</v>
      </c>
      <c r="D573" s="453"/>
      <c r="E573" s="454">
        <f t="shared" si="22"/>
        <v>20</v>
      </c>
      <c r="F573" s="455">
        <v>0.48</v>
      </c>
      <c r="G573" s="455">
        <v>0.48</v>
      </c>
      <c r="H573" s="456"/>
      <c r="M573" s="5"/>
      <c r="N573" s="5"/>
      <c r="O573" s="5"/>
      <c r="P573" s="5"/>
      <c r="Q573" s="5"/>
    </row>
    <row r="574" spans="1:17" ht="15.75" customHeight="1">
      <c r="A574" s="675"/>
      <c r="B574" s="169" t="s">
        <v>136</v>
      </c>
      <c r="C574" s="510">
        <v>414</v>
      </c>
      <c r="D574" s="510"/>
      <c r="E574" s="491">
        <f t="shared" si="22"/>
        <v>14.5</v>
      </c>
      <c r="F574" s="512">
        <v>6.003</v>
      </c>
      <c r="G574" s="512">
        <v>5.402</v>
      </c>
      <c r="H574" s="513"/>
      <c r="M574" s="5"/>
      <c r="N574" s="5"/>
      <c r="O574" s="5"/>
      <c r="P574" s="5"/>
      <c r="Q574" s="5"/>
    </row>
    <row r="575" spans="1:17" ht="15.75" customHeight="1">
      <c r="A575" s="670"/>
      <c r="B575" s="16" t="s">
        <v>117</v>
      </c>
      <c r="C575" s="577"/>
      <c r="D575" s="577"/>
      <c r="E575" s="562">
        <v>6.492374727668847</v>
      </c>
      <c r="F575" s="578">
        <v>2.5330000000000004</v>
      </c>
      <c r="G575" s="578">
        <v>1</v>
      </c>
      <c r="H575" s="579"/>
      <c r="M575" s="5"/>
      <c r="N575" s="5"/>
      <c r="O575" s="5"/>
      <c r="P575" s="5"/>
      <c r="Q575" s="5"/>
    </row>
    <row r="576" spans="1:17" ht="15.75" customHeight="1">
      <c r="A576" s="671"/>
      <c r="B576" s="176" t="s">
        <v>119</v>
      </c>
      <c r="C576" s="636">
        <v>60</v>
      </c>
      <c r="D576" s="636"/>
      <c r="E576" s="623">
        <f t="shared" si="22"/>
        <v>12.333333333333334</v>
      </c>
      <c r="F576" s="637">
        <v>0.74</v>
      </c>
      <c r="G576" s="637">
        <v>0.74</v>
      </c>
      <c r="H576" s="638"/>
      <c r="M576" s="5"/>
      <c r="N576" s="5"/>
      <c r="O576" s="5"/>
      <c r="P576" s="5"/>
      <c r="Q576" s="5"/>
    </row>
    <row r="577" spans="1:17" ht="15.75" customHeight="1">
      <c r="A577" s="669">
        <v>12</v>
      </c>
      <c r="B577" s="51" t="s">
        <v>31</v>
      </c>
      <c r="C577" s="41"/>
      <c r="D577" s="41"/>
      <c r="E577" s="42" t="e">
        <f t="shared" si="22"/>
        <v>#DIV/0!</v>
      </c>
      <c r="F577" s="43">
        <f>SUM(F578:F580)</f>
        <v>9.77</v>
      </c>
      <c r="G577" s="43">
        <f>SUM(G578:G580)</f>
        <v>9.77</v>
      </c>
      <c r="H577" s="44">
        <f>SUM(H578:H580)</f>
        <v>0</v>
      </c>
      <c r="M577" s="5"/>
      <c r="N577" s="5"/>
      <c r="O577" s="5"/>
      <c r="P577" s="5"/>
      <c r="Q577" s="5"/>
    </row>
    <row r="578" spans="1:17" ht="15.75" customHeight="1">
      <c r="A578" s="670"/>
      <c r="B578" s="16" t="s">
        <v>117</v>
      </c>
      <c r="C578" s="577"/>
      <c r="D578" s="577"/>
      <c r="E578" s="562">
        <v>20.520833333333332</v>
      </c>
      <c r="F578" s="578">
        <v>1.97</v>
      </c>
      <c r="G578" s="578">
        <v>1.97</v>
      </c>
      <c r="H578" s="579"/>
      <c r="M578" s="5"/>
      <c r="N578" s="5"/>
      <c r="O578" s="5"/>
      <c r="P578" s="5"/>
      <c r="Q578" s="5"/>
    </row>
    <row r="579" spans="1:17" ht="15.75" customHeight="1">
      <c r="A579" s="670"/>
      <c r="B579" s="140" t="s">
        <v>118</v>
      </c>
      <c r="C579" s="380">
        <v>200</v>
      </c>
      <c r="D579" s="380"/>
      <c r="E579" s="377">
        <f t="shared" si="22"/>
        <v>36.00000000000001</v>
      </c>
      <c r="F579" s="381">
        <v>7.2</v>
      </c>
      <c r="G579" s="381">
        <v>7.2</v>
      </c>
      <c r="H579" s="382"/>
      <c r="M579" s="5"/>
      <c r="N579" s="5"/>
      <c r="O579" s="5"/>
      <c r="P579" s="5"/>
      <c r="Q579" s="5"/>
    </row>
    <row r="580" spans="1:17" ht="15.75" customHeight="1">
      <c r="A580" s="671"/>
      <c r="B580" s="176" t="s">
        <v>119</v>
      </c>
      <c r="C580" s="636">
        <v>30</v>
      </c>
      <c r="D580" s="636"/>
      <c r="E580" s="623">
        <f t="shared" si="22"/>
        <v>20</v>
      </c>
      <c r="F580" s="637">
        <v>0.6</v>
      </c>
      <c r="G580" s="637">
        <v>0.6</v>
      </c>
      <c r="H580" s="638"/>
      <c r="M580" s="5"/>
      <c r="N580" s="5"/>
      <c r="O580" s="5"/>
      <c r="P580" s="5"/>
      <c r="Q580" s="5"/>
    </row>
    <row r="581" spans="1:17" ht="15.75" customHeight="1">
      <c r="A581" s="669">
        <v>13</v>
      </c>
      <c r="B581" s="51" t="s">
        <v>32</v>
      </c>
      <c r="C581" s="41"/>
      <c r="D581" s="41"/>
      <c r="E581" s="42" t="e">
        <f t="shared" si="22"/>
        <v>#DIV/0!</v>
      </c>
      <c r="F581" s="43">
        <f>SUM(F582:F583)</f>
        <v>5.47</v>
      </c>
      <c r="G581" s="43">
        <f>SUM(G582:G583)</f>
        <v>2.32</v>
      </c>
      <c r="H581" s="44">
        <f>SUM(H582:H583)</f>
        <v>0</v>
      </c>
      <c r="M581" s="5"/>
      <c r="N581" s="5"/>
      <c r="O581" s="5"/>
      <c r="P581" s="5"/>
      <c r="Q581" s="5"/>
    </row>
    <row r="582" spans="1:17" ht="15.75" customHeight="1">
      <c r="A582" s="675"/>
      <c r="B582" s="16" t="s">
        <v>117</v>
      </c>
      <c r="C582" s="583"/>
      <c r="D582" s="583"/>
      <c r="E582" s="584">
        <v>35</v>
      </c>
      <c r="F582" s="585">
        <v>3.15</v>
      </c>
      <c r="G582" s="585"/>
      <c r="H582" s="586"/>
      <c r="K582" s="5"/>
      <c r="L582" s="5"/>
      <c r="M582" s="5"/>
      <c r="N582" s="5"/>
      <c r="O582" s="5"/>
      <c r="P582" s="5"/>
      <c r="Q582" s="5"/>
    </row>
    <row r="583" spans="1:17" ht="15.75" customHeight="1">
      <c r="A583" s="675"/>
      <c r="B583" s="140" t="s">
        <v>118</v>
      </c>
      <c r="C583" s="396">
        <v>100</v>
      </c>
      <c r="D583" s="396"/>
      <c r="E583" s="387">
        <f t="shared" si="22"/>
        <v>23.2</v>
      </c>
      <c r="F583" s="397">
        <v>2.32</v>
      </c>
      <c r="G583" s="397">
        <v>2.32</v>
      </c>
      <c r="H583" s="398"/>
      <c r="K583" s="5"/>
      <c r="L583" s="5"/>
      <c r="M583" s="5"/>
      <c r="N583" s="5"/>
      <c r="O583" s="5"/>
      <c r="P583" s="5"/>
      <c r="Q583" s="5"/>
    </row>
    <row r="584" spans="1:17" ht="15.75" customHeight="1">
      <c r="A584" s="669">
        <v>14</v>
      </c>
      <c r="B584" s="51" t="s">
        <v>65</v>
      </c>
      <c r="C584" s="43">
        <f>SUM(C585:C585)</f>
        <v>540</v>
      </c>
      <c r="D584" s="41"/>
      <c r="E584" s="53">
        <f t="shared" si="22"/>
        <v>8.88888888888889</v>
      </c>
      <c r="F584" s="43">
        <f>SUM(F585:F585)</f>
        <v>4.8</v>
      </c>
      <c r="G584" s="43">
        <f>SUM(G585:G585)</f>
        <v>4.8</v>
      </c>
      <c r="H584" s="44">
        <f>SUM(H585:H585)</f>
        <v>0</v>
      </c>
      <c r="K584" s="5"/>
      <c r="L584" s="5"/>
      <c r="M584" s="5"/>
      <c r="N584" s="5"/>
      <c r="O584" s="5"/>
      <c r="P584" s="5"/>
      <c r="Q584" s="5"/>
    </row>
    <row r="585" spans="1:17" ht="15.75" customHeight="1">
      <c r="A585" s="673"/>
      <c r="B585" s="736" t="s">
        <v>116</v>
      </c>
      <c r="C585" s="514">
        <v>540</v>
      </c>
      <c r="D585" s="514"/>
      <c r="E585" s="535">
        <f t="shared" si="22"/>
        <v>8.88888888888889</v>
      </c>
      <c r="F585" s="515">
        <v>4.8</v>
      </c>
      <c r="G585" s="515">
        <v>4.8</v>
      </c>
      <c r="H585" s="516"/>
      <c r="K585" s="5"/>
      <c r="L585" s="5"/>
      <c r="M585" s="5"/>
      <c r="N585" s="5"/>
      <c r="O585" s="5"/>
      <c r="P585" s="5"/>
      <c r="Q585" s="5"/>
    </row>
    <row r="586" spans="1:17" ht="15.75" customHeight="1">
      <c r="A586" s="669">
        <v>15</v>
      </c>
      <c r="B586" s="51" t="s">
        <v>47</v>
      </c>
      <c r="C586" s="41"/>
      <c r="D586" s="41"/>
      <c r="E586" s="42" t="e">
        <f t="shared" si="22"/>
        <v>#DIV/0!</v>
      </c>
      <c r="F586" s="43">
        <f>F587</f>
        <v>6.35</v>
      </c>
      <c r="G586" s="43">
        <f>G587</f>
        <v>6.35</v>
      </c>
      <c r="H586" s="44"/>
      <c r="K586" s="5"/>
      <c r="L586" s="5"/>
      <c r="M586" s="5"/>
      <c r="N586" s="5"/>
      <c r="O586" s="5"/>
      <c r="P586" s="5"/>
      <c r="Q586" s="5"/>
    </row>
    <row r="587" spans="1:17" ht="15.75" customHeight="1">
      <c r="A587" s="671"/>
      <c r="B587" s="45" t="s">
        <v>117</v>
      </c>
      <c r="C587" s="580"/>
      <c r="D587" s="580"/>
      <c r="E587" s="571">
        <v>7.9375</v>
      </c>
      <c r="F587" s="581">
        <v>6.35</v>
      </c>
      <c r="G587" s="581">
        <v>6.35</v>
      </c>
      <c r="H587" s="582"/>
      <c r="K587" s="5"/>
      <c r="L587" s="5"/>
      <c r="M587" s="5"/>
      <c r="N587" s="5"/>
      <c r="O587" s="5"/>
      <c r="P587" s="5"/>
      <c r="Q587" s="5"/>
    </row>
    <row r="588" spans="1:17" ht="15.75" customHeight="1">
      <c r="A588" s="669">
        <v>16</v>
      </c>
      <c r="B588" s="51" t="s">
        <v>43</v>
      </c>
      <c r="C588" s="41"/>
      <c r="D588" s="41"/>
      <c r="E588" s="42" t="e">
        <f t="shared" si="22"/>
        <v>#DIV/0!</v>
      </c>
      <c r="F588" s="43">
        <f>SUM(F589:F592)</f>
        <v>113.741</v>
      </c>
      <c r="G588" s="43">
        <f>SUM(G589:G592)</f>
        <v>94.338</v>
      </c>
      <c r="H588" s="44">
        <f>SUM(H589:H592)</f>
        <v>0</v>
      </c>
      <c r="K588" s="5"/>
      <c r="L588" s="5"/>
      <c r="M588" s="5"/>
      <c r="N588" s="5"/>
      <c r="O588" s="5"/>
      <c r="P588" s="5"/>
      <c r="Q588" s="5"/>
    </row>
    <row r="589" spans="1:17" ht="15.75" customHeight="1">
      <c r="A589" s="670"/>
      <c r="B589" s="132" t="s">
        <v>114</v>
      </c>
      <c r="C589" s="453">
        <v>360</v>
      </c>
      <c r="D589" s="453"/>
      <c r="E589" s="454">
        <f t="shared" si="22"/>
        <v>2.1666666666666665</v>
      </c>
      <c r="F589" s="455">
        <v>0.78</v>
      </c>
      <c r="G589" s="455">
        <v>0.746</v>
      </c>
      <c r="H589" s="456"/>
      <c r="K589" s="5"/>
      <c r="L589" s="5"/>
      <c r="M589" s="5"/>
      <c r="N589" s="5"/>
      <c r="O589" s="5"/>
      <c r="P589" s="5"/>
      <c r="Q589" s="5"/>
    </row>
    <row r="590" spans="1:17" ht="15.75" customHeight="1">
      <c r="A590" s="670"/>
      <c r="B590" s="169" t="s">
        <v>116</v>
      </c>
      <c r="C590" s="510">
        <v>12560</v>
      </c>
      <c r="D590" s="510"/>
      <c r="E590" s="491">
        <f t="shared" si="22"/>
        <v>7.182882165605095</v>
      </c>
      <c r="F590" s="512">
        <v>90.217</v>
      </c>
      <c r="G590" s="512">
        <v>90.007</v>
      </c>
      <c r="H590" s="513"/>
      <c r="K590" s="5"/>
      <c r="L590" s="5"/>
      <c r="M590" s="5"/>
      <c r="N590" s="5"/>
      <c r="O590" s="5"/>
      <c r="P590" s="5"/>
      <c r="Q590" s="5"/>
    </row>
    <row r="591" spans="1:17" ht="15.75" customHeight="1">
      <c r="A591" s="670"/>
      <c r="B591" s="16" t="s">
        <v>117</v>
      </c>
      <c r="C591" s="577"/>
      <c r="D591" s="577"/>
      <c r="E591" s="562">
        <v>11.823824451410658</v>
      </c>
      <c r="F591" s="578">
        <v>18.859</v>
      </c>
      <c r="G591" s="578"/>
      <c r="H591" s="579"/>
      <c r="K591" s="5"/>
      <c r="L591" s="5"/>
      <c r="M591" s="5"/>
      <c r="N591" s="5"/>
      <c r="O591" s="5"/>
      <c r="P591" s="5"/>
      <c r="Q591" s="5"/>
    </row>
    <row r="592" spans="1:17" ht="15.75" customHeight="1">
      <c r="A592" s="670"/>
      <c r="B592" s="140" t="s">
        <v>118</v>
      </c>
      <c r="C592" s="380">
        <v>288</v>
      </c>
      <c r="D592" s="380"/>
      <c r="E592" s="377">
        <f t="shared" si="22"/>
        <v>13.489583333333332</v>
      </c>
      <c r="F592" s="381">
        <v>3.885</v>
      </c>
      <c r="G592" s="381">
        <v>3.585</v>
      </c>
      <c r="H592" s="382"/>
      <c r="K592" s="5"/>
      <c r="L592" s="5"/>
      <c r="M592" s="5"/>
      <c r="N592" s="5"/>
      <c r="O592" s="5"/>
      <c r="P592" s="5"/>
      <c r="Q592" s="5"/>
    </row>
    <row r="593" spans="1:17" ht="15.75" customHeight="1">
      <c r="A593" s="669">
        <v>17</v>
      </c>
      <c r="B593" s="51" t="s">
        <v>50</v>
      </c>
      <c r="C593" s="41"/>
      <c r="D593" s="41"/>
      <c r="E593" s="42" t="e">
        <f t="shared" si="22"/>
        <v>#DIV/0!</v>
      </c>
      <c r="F593" s="43">
        <f>SUM(F594:F594)</f>
        <v>1.797</v>
      </c>
      <c r="G593" s="43">
        <f>SUM(G594:G594)</f>
        <v>1.797</v>
      </c>
      <c r="H593" s="44">
        <f>SUM(H594:H594)</f>
        <v>0</v>
      </c>
      <c r="K593" s="5"/>
      <c r="L593" s="5"/>
      <c r="M593" s="5"/>
      <c r="N593" s="5"/>
      <c r="O593" s="5"/>
      <c r="P593" s="5"/>
      <c r="Q593" s="5"/>
    </row>
    <row r="594" spans="1:17" ht="15.75" customHeight="1">
      <c r="A594" s="671"/>
      <c r="B594" s="176" t="s">
        <v>119</v>
      </c>
      <c r="C594" s="636">
        <v>46</v>
      </c>
      <c r="D594" s="636"/>
      <c r="E594" s="623">
        <f t="shared" si="22"/>
        <v>39.06521739130435</v>
      </c>
      <c r="F594" s="637">
        <v>1.797</v>
      </c>
      <c r="G594" s="637">
        <v>1.797</v>
      </c>
      <c r="H594" s="638"/>
      <c r="K594" s="5"/>
      <c r="L594" s="5"/>
      <c r="M594" s="5"/>
      <c r="N594" s="5"/>
      <c r="O594" s="5"/>
      <c r="P594" s="5"/>
      <c r="Q594" s="5"/>
    </row>
    <row r="595" spans="1:17" ht="15.75" customHeight="1">
      <c r="A595" s="669">
        <v>18</v>
      </c>
      <c r="B595" s="40" t="s">
        <v>160</v>
      </c>
      <c r="C595" s="41"/>
      <c r="D595" s="41"/>
      <c r="E595" s="42" t="e">
        <f aca="true" t="shared" si="23" ref="E595:E647">F595/C595*1000</f>
        <v>#DIV/0!</v>
      </c>
      <c r="F595" s="43">
        <f>SUM(F596)</f>
        <v>0.213</v>
      </c>
      <c r="G595" s="43">
        <f>SUM(G596)</f>
        <v>0.213</v>
      </c>
      <c r="H595" s="44">
        <f>SUM(H596)</f>
        <v>0</v>
      </c>
      <c r="K595" s="5"/>
      <c r="L595" s="5"/>
      <c r="M595" s="5"/>
      <c r="N595" s="5"/>
      <c r="O595" s="5"/>
      <c r="P595" s="5"/>
      <c r="Q595" s="5"/>
    </row>
    <row r="596" spans="1:17" ht="15.75" customHeight="1">
      <c r="A596" s="671"/>
      <c r="B596" s="140" t="s">
        <v>118</v>
      </c>
      <c r="C596" s="383">
        <v>125</v>
      </c>
      <c r="D596" s="383"/>
      <c r="E596" s="373">
        <f t="shared" si="23"/>
        <v>1.704</v>
      </c>
      <c r="F596" s="384">
        <v>0.213</v>
      </c>
      <c r="G596" s="384">
        <v>0.213</v>
      </c>
      <c r="H596" s="385"/>
      <c r="K596" s="5"/>
      <c r="L596" s="5"/>
      <c r="M596" s="5"/>
      <c r="N596" s="5"/>
      <c r="O596" s="5"/>
      <c r="P596" s="5"/>
      <c r="Q596" s="5"/>
    </row>
    <row r="597" spans="1:17" ht="15.75" customHeight="1">
      <c r="A597" s="669">
        <v>19</v>
      </c>
      <c r="B597" s="51" t="s">
        <v>78</v>
      </c>
      <c r="C597" s="41"/>
      <c r="D597" s="41"/>
      <c r="E597" s="42" t="e">
        <f t="shared" si="23"/>
        <v>#DIV/0!</v>
      </c>
      <c r="F597" s="43">
        <f>SUM(F598:F599)</f>
        <v>0.477</v>
      </c>
      <c r="G597" s="43">
        <f>SUM(G598:G599)</f>
        <v>0.477</v>
      </c>
      <c r="H597" s="44">
        <f>SUM(H598:H599)</f>
        <v>0</v>
      </c>
      <c r="P597" s="5"/>
      <c r="Q597" s="5"/>
    </row>
    <row r="598" spans="1:17" ht="15.75" customHeight="1">
      <c r="A598" s="675"/>
      <c r="B598" s="132" t="s">
        <v>114</v>
      </c>
      <c r="C598" s="458">
        <v>6</v>
      </c>
      <c r="D598" s="458"/>
      <c r="E598" s="457">
        <f t="shared" si="23"/>
        <v>43.50000000000001</v>
      </c>
      <c r="F598" s="459">
        <v>0.261</v>
      </c>
      <c r="G598" s="459">
        <v>0.261</v>
      </c>
      <c r="H598" s="460"/>
      <c r="P598" s="5"/>
      <c r="Q598" s="5"/>
    </row>
    <row r="599" spans="1:17" ht="15.75" customHeight="1">
      <c r="A599" s="685"/>
      <c r="B599" s="140" t="s">
        <v>118</v>
      </c>
      <c r="C599" s="386">
        <v>6</v>
      </c>
      <c r="D599" s="386"/>
      <c r="E599" s="373">
        <f t="shared" si="23"/>
        <v>36</v>
      </c>
      <c r="F599" s="388">
        <v>0.216</v>
      </c>
      <c r="G599" s="388">
        <v>0.216</v>
      </c>
      <c r="H599" s="389"/>
      <c r="P599" s="5"/>
      <c r="Q599" s="5"/>
    </row>
    <row r="600" spans="1:17" ht="15.75" customHeight="1">
      <c r="A600" s="669">
        <v>20</v>
      </c>
      <c r="B600" s="51" t="s">
        <v>49</v>
      </c>
      <c r="C600" s="41"/>
      <c r="D600" s="41"/>
      <c r="E600" s="42" t="e">
        <f t="shared" si="23"/>
        <v>#DIV/0!</v>
      </c>
      <c r="F600" s="43">
        <f>SUM(F601:F601)</f>
        <v>3.795</v>
      </c>
      <c r="G600" s="43">
        <f>SUM(G601:G601)</f>
        <v>3.795</v>
      </c>
      <c r="H600" s="44">
        <f>SUM(H601:H601)</f>
        <v>0</v>
      </c>
      <c r="P600" s="5"/>
      <c r="Q600" s="5"/>
    </row>
    <row r="601" spans="1:17" ht="15.75" customHeight="1">
      <c r="A601" s="671"/>
      <c r="B601" s="140" t="s">
        <v>118</v>
      </c>
      <c r="C601" s="383">
        <v>55</v>
      </c>
      <c r="D601" s="383"/>
      <c r="E601" s="373">
        <f t="shared" si="23"/>
        <v>68.99999999999999</v>
      </c>
      <c r="F601" s="384">
        <v>3.795</v>
      </c>
      <c r="G601" s="384">
        <v>3.795</v>
      </c>
      <c r="H601" s="385"/>
      <c r="P601" s="5"/>
      <c r="Q601" s="5"/>
    </row>
    <row r="602" spans="1:17" ht="15.75" customHeight="1">
      <c r="A602" s="669">
        <v>21</v>
      </c>
      <c r="B602" s="51" t="s">
        <v>89</v>
      </c>
      <c r="C602" s="41"/>
      <c r="D602" s="41"/>
      <c r="E602" s="42" t="e">
        <f t="shared" si="23"/>
        <v>#DIV/0!</v>
      </c>
      <c r="F602" s="43">
        <f>SUM(F603:F603)</f>
        <v>0.4</v>
      </c>
      <c r="G602" s="43">
        <f>SUM(G603:G603)</f>
        <v>0.4</v>
      </c>
      <c r="H602" s="44">
        <f>SUM(H603:H603)</f>
        <v>0</v>
      </c>
      <c r="P602" s="5"/>
      <c r="Q602" s="5"/>
    </row>
    <row r="603" spans="1:17" ht="15.75" customHeight="1">
      <c r="A603" s="671"/>
      <c r="B603" s="54" t="s">
        <v>117</v>
      </c>
      <c r="C603" s="580"/>
      <c r="D603" s="580"/>
      <c r="E603" s="571">
        <v>0.5</v>
      </c>
      <c r="F603" s="581">
        <v>0.4</v>
      </c>
      <c r="G603" s="581">
        <v>0.4</v>
      </c>
      <c r="H603" s="582"/>
      <c r="P603" s="5"/>
      <c r="Q603" s="5"/>
    </row>
    <row r="604" spans="1:17" ht="15.75" customHeight="1">
      <c r="A604" s="669">
        <v>22</v>
      </c>
      <c r="B604" s="51" t="s">
        <v>178</v>
      </c>
      <c r="C604" s="41"/>
      <c r="D604" s="41"/>
      <c r="E604" s="42" t="e">
        <f t="shared" si="23"/>
        <v>#DIV/0!</v>
      </c>
      <c r="F604" s="43">
        <f>F605</f>
        <v>0.617</v>
      </c>
      <c r="G604" s="43">
        <f>G605</f>
        <v>0.617</v>
      </c>
      <c r="H604" s="43">
        <f>H605</f>
        <v>0</v>
      </c>
      <c r="P604" s="5"/>
      <c r="Q604" s="5"/>
    </row>
    <row r="605" spans="1:17" ht="15.75" customHeight="1">
      <c r="A605" s="673"/>
      <c r="B605" s="140" t="s">
        <v>118</v>
      </c>
      <c r="C605" s="393">
        <v>30</v>
      </c>
      <c r="D605" s="393"/>
      <c r="E605" s="391">
        <f t="shared" si="23"/>
        <v>20.566666666666666</v>
      </c>
      <c r="F605" s="394">
        <v>0.617</v>
      </c>
      <c r="G605" s="394">
        <v>0.617</v>
      </c>
      <c r="H605" s="395"/>
      <c r="P605" s="5"/>
      <c r="Q605" s="5"/>
    </row>
    <row r="606" spans="1:17" ht="15.75" customHeight="1">
      <c r="A606" s="669">
        <v>23</v>
      </c>
      <c r="B606" s="51" t="s">
        <v>77</v>
      </c>
      <c r="C606" s="41"/>
      <c r="D606" s="41"/>
      <c r="E606" s="42" t="e">
        <f t="shared" si="23"/>
        <v>#DIV/0!</v>
      </c>
      <c r="F606" s="43">
        <f>SUM(F607:F607)</f>
        <v>0.6</v>
      </c>
      <c r="G606" s="43">
        <f>SUM(G607:G607)</f>
        <v>0.6</v>
      </c>
      <c r="H606" s="44">
        <f>SUM(H607:H607)</f>
        <v>0</v>
      </c>
      <c r="I606" s="3"/>
      <c r="P606" s="5"/>
      <c r="Q606" s="5"/>
    </row>
    <row r="607" spans="1:17" ht="15.75" customHeight="1">
      <c r="A607" s="670"/>
      <c r="B607" s="171" t="s">
        <v>136</v>
      </c>
      <c r="C607" s="510">
        <v>180</v>
      </c>
      <c r="D607" s="510"/>
      <c r="E607" s="511">
        <f t="shared" si="23"/>
        <v>3.333333333333333</v>
      </c>
      <c r="F607" s="512">
        <v>0.6</v>
      </c>
      <c r="G607" s="512">
        <v>0.6</v>
      </c>
      <c r="H607" s="513"/>
      <c r="I607" s="3"/>
      <c r="P607" s="5"/>
      <c r="Q607" s="5"/>
    </row>
    <row r="608" spans="1:17" ht="15.75" customHeight="1">
      <c r="A608" s="669">
        <v>24</v>
      </c>
      <c r="B608" s="51" t="s">
        <v>154</v>
      </c>
      <c r="C608" s="41"/>
      <c r="D608" s="41"/>
      <c r="E608" s="42" t="e">
        <f t="shared" si="23"/>
        <v>#DIV/0!</v>
      </c>
      <c r="F608" s="43">
        <f>SUM(F609:F610)</f>
        <v>6.3</v>
      </c>
      <c r="G608" s="43">
        <f>SUM(G609:G610)</f>
        <v>4.8</v>
      </c>
      <c r="H608" s="44">
        <f>SUM(H609:H610)</f>
        <v>0</v>
      </c>
      <c r="P608" s="5"/>
      <c r="Q608" s="5"/>
    </row>
    <row r="609" spans="1:17" ht="15.75" customHeight="1">
      <c r="A609" s="670"/>
      <c r="B609" s="169" t="s">
        <v>116</v>
      </c>
      <c r="C609" s="510">
        <v>1200</v>
      </c>
      <c r="D609" s="510"/>
      <c r="E609" s="491">
        <f t="shared" si="23"/>
        <v>5</v>
      </c>
      <c r="F609" s="512">
        <v>6</v>
      </c>
      <c r="G609" s="512">
        <v>4.8</v>
      </c>
      <c r="H609" s="513"/>
      <c r="P609" s="5"/>
      <c r="Q609" s="5"/>
    </row>
    <row r="610" spans="1:17" ht="15.75" customHeight="1">
      <c r="A610" s="670"/>
      <c r="B610" s="16" t="s">
        <v>117</v>
      </c>
      <c r="C610" s="20"/>
      <c r="D610" s="20"/>
      <c r="E610" s="17" t="e">
        <f t="shared" si="23"/>
        <v>#DIV/0!</v>
      </c>
      <c r="F610" s="18">
        <v>0.3</v>
      </c>
      <c r="G610" s="18"/>
      <c r="H610" s="19"/>
      <c r="P610" s="5"/>
      <c r="Q610" s="5"/>
    </row>
    <row r="611" spans="1:17" ht="15.75" customHeight="1">
      <c r="A611" s="669">
        <v>25</v>
      </c>
      <c r="B611" s="78" t="s">
        <v>33</v>
      </c>
      <c r="C611" s="41"/>
      <c r="D611" s="41"/>
      <c r="E611" s="42" t="e">
        <f t="shared" si="23"/>
        <v>#DIV/0!</v>
      </c>
      <c r="F611" s="43">
        <f>F612</f>
        <v>0.138</v>
      </c>
      <c r="G611" s="43">
        <f>G612</f>
        <v>0.138</v>
      </c>
      <c r="H611" s="43">
        <f>H612</f>
        <v>0</v>
      </c>
      <c r="J611" s="2"/>
      <c r="K611" s="2"/>
      <c r="L611" s="2"/>
      <c r="M611" s="2"/>
      <c r="N611" s="2"/>
      <c r="O611" s="2"/>
      <c r="P611" s="5"/>
      <c r="Q611" s="5"/>
    </row>
    <row r="612" spans="1:17" ht="15.75" customHeight="1">
      <c r="A612" s="671"/>
      <c r="B612" s="140" t="s">
        <v>118</v>
      </c>
      <c r="C612" s="383">
        <v>3</v>
      </c>
      <c r="D612" s="383"/>
      <c r="E612" s="373">
        <f t="shared" si="23"/>
        <v>46.00000000000001</v>
      </c>
      <c r="F612" s="384">
        <v>0.138</v>
      </c>
      <c r="G612" s="384">
        <v>0.138</v>
      </c>
      <c r="H612" s="385"/>
      <c r="J612" s="3"/>
      <c r="K612" s="5"/>
      <c r="L612" s="5"/>
      <c r="M612" s="5"/>
      <c r="N612" s="5"/>
      <c r="O612" s="5"/>
      <c r="P612" s="5"/>
      <c r="Q612" s="5"/>
    </row>
    <row r="613" spans="1:17" ht="15.75" customHeight="1">
      <c r="A613" s="674">
        <v>26</v>
      </c>
      <c r="B613" s="51" t="s">
        <v>44</v>
      </c>
      <c r="C613" s="70"/>
      <c r="D613" s="70"/>
      <c r="E613" s="42" t="e">
        <f t="shared" si="23"/>
        <v>#DIV/0!</v>
      </c>
      <c r="F613" s="71">
        <f>SUM(F614:F617)</f>
        <v>25.175</v>
      </c>
      <c r="G613" s="71">
        <f>SUM(G614:G617)</f>
        <v>22.935000000000002</v>
      </c>
      <c r="H613" s="222">
        <f>SUM(H614:H617)</f>
        <v>0</v>
      </c>
      <c r="K613" s="5"/>
      <c r="L613" s="5"/>
      <c r="M613" s="5"/>
      <c r="N613" s="5"/>
      <c r="O613" s="5"/>
      <c r="P613" s="5"/>
      <c r="Q613" s="5"/>
    </row>
    <row r="614" spans="1:17" ht="15.75" customHeight="1">
      <c r="A614" s="670"/>
      <c r="B614" s="132" t="s">
        <v>114</v>
      </c>
      <c r="C614" s="453">
        <v>264</v>
      </c>
      <c r="D614" s="453"/>
      <c r="E614" s="457">
        <f t="shared" si="23"/>
        <v>15.90909090909091</v>
      </c>
      <c r="F614" s="455">
        <v>4.2</v>
      </c>
      <c r="G614" s="455">
        <v>4.2</v>
      </c>
      <c r="H614" s="456"/>
      <c r="K614" s="5"/>
      <c r="L614" s="5"/>
      <c r="M614" s="5"/>
      <c r="N614" s="5"/>
      <c r="O614" s="5"/>
      <c r="P614" s="5"/>
      <c r="Q614" s="5"/>
    </row>
    <row r="615" spans="1:17" ht="15.75" customHeight="1">
      <c r="A615" s="670"/>
      <c r="B615" s="169" t="s">
        <v>116</v>
      </c>
      <c r="C615" s="510">
        <v>919</v>
      </c>
      <c r="D615" s="510"/>
      <c r="E615" s="491">
        <f t="shared" si="23"/>
        <v>15.642002176278563</v>
      </c>
      <c r="F615" s="512">
        <v>14.375</v>
      </c>
      <c r="G615" s="512">
        <v>14.335</v>
      </c>
      <c r="H615" s="513"/>
      <c r="K615" s="5"/>
      <c r="L615" s="5"/>
      <c r="M615" s="5"/>
      <c r="N615" s="5"/>
      <c r="O615" s="5"/>
      <c r="P615" s="5"/>
      <c r="Q615" s="5"/>
    </row>
    <row r="616" spans="1:17" ht="15.75" customHeight="1">
      <c r="A616" s="670"/>
      <c r="B616" s="16" t="s">
        <v>117</v>
      </c>
      <c r="C616" s="577"/>
      <c r="D616" s="577"/>
      <c r="E616" s="562">
        <v>5.125576627370579</v>
      </c>
      <c r="F616" s="578">
        <v>3.6</v>
      </c>
      <c r="G616" s="578">
        <v>2.3</v>
      </c>
      <c r="H616" s="579"/>
      <c r="K616" s="5"/>
      <c r="L616" s="5"/>
      <c r="M616" s="5"/>
      <c r="N616" s="5"/>
      <c r="O616" s="5"/>
      <c r="P616" s="5"/>
      <c r="Q616" s="5"/>
    </row>
    <row r="617" spans="1:17" ht="15.75" customHeight="1">
      <c r="A617" s="670"/>
      <c r="B617" s="140" t="s">
        <v>118</v>
      </c>
      <c r="C617" s="380">
        <v>50</v>
      </c>
      <c r="D617" s="380"/>
      <c r="E617" s="377">
        <f t="shared" si="23"/>
        <v>60</v>
      </c>
      <c r="F617" s="381">
        <v>3</v>
      </c>
      <c r="G617" s="381">
        <v>2.1</v>
      </c>
      <c r="H617" s="382">
        <v>0</v>
      </c>
      <c r="J617" s="3"/>
      <c r="K617" s="5"/>
      <c r="L617" s="5"/>
      <c r="M617" s="5"/>
      <c r="N617" s="5"/>
      <c r="O617" s="5"/>
      <c r="P617" s="5"/>
      <c r="Q617" s="5"/>
    </row>
    <row r="618" spans="1:17" ht="15.75" customHeight="1">
      <c r="A618" s="674">
        <v>27</v>
      </c>
      <c r="B618" s="40" t="s">
        <v>74</v>
      </c>
      <c r="C618" s="70"/>
      <c r="D618" s="70"/>
      <c r="E618" s="53">
        <v>4</v>
      </c>
      <c r="F618" s="71">
        <f>F619</f>
        <v>0.288</v>
      </c>
      <c r="G618" s="71"/>
      <c r="H618" s="222"/>
      <c r="K618" s="5"/>
      <c r="L618" s="5"/>
      <c r="M618" s="5"/>
      <c r="N618" s="5"/>
      <c r="O618" s="5"/>
      <c r="P618" s="5"/>
      <c r="Q618" s="5"/>
    </row>
    <row r="619" spans="1:17" ht="15.75" customHeight="1">
      <c r="A619" s="685"/>
      <c r="B619" s="45" t="s">
        <v>117</v>
      </c>
      <c r="C619" s="590"/>
      <c r="D619" s="590"/>
      <c r="E619" s="591">
        <v>3.75</v>
      </c>
      <c r="F619" s="592">
        <v>0.288</v>
      </c>
      <c r="G619" s="592"/>
      <c r="H619" s="593"/>
      <c r="K619" s="5"/>
      <c r="L619" s="5"/>
      <c r="M619" s="5"/>
      <c r="N619" s="5"/>
      <c r="O619" s="5"/>
      <c r="P619" s="5"/>
      <c r="Q619" s="5"/>
    </row>
    <row r="620" spans="1:17" ht="15.75" customHeight="1">
      <c r="A620" s="674">
        <v>28</v>
      </c>
      <c r="B620" s="51" t="s">
        <v>45</v>
      </c>
      <c r="C620" s="70"/>
      <c r="D620" s="70"/>
      <c r="E620" s="53" t="e">
        <f t="shared" si="23"/>
        <v>#DIV/0!</v>
      </c>
      <c r="F620" s="71">
        <f>SUM(F621:F622)</f>
        <v>1.71</v>
      </c>
      <c r="G620" s="71">
        <f>SUM(G621:G622)</f>
        <v>0.32</v>
      </c>
      <c r="H620" s="222">
        <f>SUM(H621:H622)</f>
        <v>0</v>
      </c>
      <c r="K620" s="5"/>
      <c r="L620" s="5"/>
      <c r="M620" s="5"/>
      <c r="N620" s="5"/>
      <c r="O620" s="5"/>
      <c r="P620" s="5"/>
      <c r="Q620" s="5"/>
    </row>
    <row r="621" spans="1:17" ht="15.75" customHeight="1">
      <c r="A621" s="675"/>
      <c r="B621" s="21" t="s">
        <v>117</v>
      </c>
      <c r="C621" s="583"/>
      <c r="D621" s="583"/>
      <c r="E621" s="584">
        <v>40.75471698113208</v>
      </c>
      <c r="F621" s="585">
        <v>1.35</v>
      </c>
      <c r="G621" s="585"/>
      <c r="H621" s="586"/>
      <c r="K621" s="5"/>
      <c r="L621" s="5"/>
      <c r="M621" s="5"/>
      <c r="N621" s="5"/>
      <c r="O621" s="5"/>
      <c r="P621" s="5"/>
      <c r="Q621" s="5"/>
    </row>
    <row r="622" spans="1:17" ht="15.75" customHeight="1">
      <c r="A622" s="685"/>
      <c r="B622" s="140" t="s">
        <v>118</v>
      </c>
      <c r="C622" s="386">
        <v>24</v>
      </c>
      <c r="D622" s="386"/>
      <c r="E622" s="392">
        <f t="shared" si="23"/>
        <v>15</v>
      </c>
      <c r="F622" s="388">
        <v>0.36</v>
      </c>
      <c r="G622" s="388">
        <v>0.32</v>
      </c>
      <c r="H622" s="389"/>
      <c r="K622" s="5"/>
      <c r="L622" s="5"/>
      <c r="M622" s="5"/>
      <c r="N622" s="5"/>
      <c r="O622" s="5"/>
      <c r="P622" s="5"/>
      <c r="Q622" s="5"/>
    </row>
    <row r="623" spans="1:17" ht="15.75" customHeight="1">
      <c r="A623" s="669">
        <v>29</v>
      </c>
      <c r="B623" s="51" t="s">
        <v>48</v>
      </c>
      <c r="C623" s="41"/>
      <c r="D623" s="41"/>
      <c r="E623" s="53" t="e">
        <f t="shared" si="23"/>
        <v>#DIV/0!</v>
      </c>
      <c r="F623" s="43">
        <f>SUM(F624:F625)</f>
        <v>34.027</v>
      </c>
      <c r="G623" s="43">
        <f>SUM(G624:G625)</f>
        <v>3.18</v>
      </c>
      <c r="H623" s="44">
        <f>SUM(H624:H625)</f>
        <v>0</v>
      </c>
      <c r="K623" s="5"/>
      <c r="L623" s="5"/>
      <c r="M623" s="5"/>
      <c r="N623" s="5"/>
      <c r="O623" s="5"/>
      <c r="P623" s="5"/>
      <c r="Q623" s="5"/>
    </row>
    <row r="624" spans="1:17" ht="15.75" customHeight="1">
      <c r="A624" s="670"/>
      <c r="B624" s="169" t="s">
        <v>136</v>
      </c>
      <c r="C624" s="20"/>
      <c r="D624" s="20"/>
      <c r="E624" s="30" t="e">
        <f t="shared" si="23"/>
        <v>#DIV/0!</v>
      </c>
      <c r="F624" s="18">
        <v>12.08</v>
      </c>
      <c r="G624" s="18">
        <v>3.18</v>
      </c>
      <c r="H624" s="19"/>
      <c r="K624" s="5"/>
      <c r="L624" s="5"/>
      <c r="M624" s="5"/>
      <c r="N624" s="5"/>
      <c r="O624" s="5"/>
      <c r="P624" s="5"/>
      <c r="Q624" s="5"/>
    </row>
    <row r="625" spans="1:17" ht="15.75" customHeight="1" thickBot="1">
      <c r="A625" s="671"/>
      <c r="B625" s="45" t="s">
        <v>117</v>
      </c>
      <c r="C625" s="580"/>
      <c r="D625" s="580"/>
      <c r="E625" s="571">
        <v>54.8675</v>
      </c>
      <c r="F625" s="581">
        <v>21.947</v>
      </c>
      <c r="G625" s="581"/>
      <c r="H625" s="582"/>
      <c r="K625" s="5"/>
      <c r="L625" s="5"/>
      <c r="M625" s="5"/>
      <c r="N625" s="5"/>
      <c r="O625" s="5"/>
      <c r="P625" s="5"/>
      <c r="Q625" s="5"/>
    </row>
    <row r="626" spans="1:17" ht="15.75" customHeight="1" thickBot="1">
      <c r="A626" s="681"/>
      <c r="B626" s="73" t="s">
        <v>167</v>
      </c>
      <c r="C626" s="109"/>
      <c r="D626" s="109"/>
      <c r="E626" s="109"/>
      <c r="F626" s="149">
        <f>F542+F544+F548+F550+F553+F556+F558+F563+F568+F570+F572+F577+F581+F584+F586+F588+F593+F595+F597+F600+F602+F604+F606+F608+F611++F613+F618+F620+F623</f>
        <v>626.3799999999999</v>
      </c>
      <c r="G626" s="149">
        <f>G542+G544+G548+G550+G553+G556+G558+G563+G568+G570+G572+G577+G581+G584+G586+G588+G593+G595+G597+G600+G602+G604+G606+G608+G611++G613+G618+G620+G623</f>
        <v>506.38200000000006</v>
      </c>
      <c r="H626" s="149">
        <f>H542+H544+H548+H550+H553+H556+H558+H563+H568+H570+H572+H577+H581+H584+H586+H588+H593+H595+H597+H600+H602+H604+H606+H608+H611++H613+H618+H620+H623</f>
        <v>2.3</v>
      </c>
      <c r="K626" s="5"/>
      <c r="L626" s="5"/>
      <c r="M626" s="5"/>
      <c r="N626" s="5"/>
      <c r="O626" s="5"/>
      <c r="P626" s="5"/>
      <c r="Q626" s="5"/>
    </row>
    <row r="627" spans="1:17" ht="15.75" customHeight="1">
      <c r="A627" s="697"/>
      <c r="B627" s="85" t="s">
        <v>60</v>
      </c>
      <c r="C627" s="79"/>
      <c r="D627" s="79"/>
      <c r="E627" s="80" t="e">
        <f t="shared" si="23"/>
        <v>#DIV/0!</v>
      </c>
      <c r="F627" s="81"/>
      <c r="G627" s="81"/>
      <c r="H627" s="82"/>
      <c r="K627" s="5"/>
      <c r="L627" s="5"/>
      <c r="M627" s="5"/>
      <c r="N627" s="5"/>
      <c r="O627" s="5"/>
      <c r="P627" s="5"/>
      <c r="Q627" s="5"/>
    </row>
    <row r="628" spans="1:17" ht="15.75" customHeight="1">
      <c r="A628" s="674">
        <v>1</v>
      </c>
      <c r="B628" s="40" t="s">
        <v>161</v>
      </c>
      <c r="C628" s="41"/>
      <c r="D628" s="41"/>
      <c r="E628" s="42" t="e">
        <f t="shared" si="23"/>
        <v>#DIV/0!</v>
      </c>
      <c r="F628" s="43">
        <v>0.96</v>
      </c>
      <c r="G628" s="43">
        <v>0.96</v>
      </c>
      <c r="H628" s="44"/>
      <c r="Q628" s="5"/>
    </row>
    <row r="629" spans="1:17" ht="15.75" customHeight="1">
      <c r="A629" s="685"/>
      <c r="B629" s="140" t="s">
        <v>118</v>
      </c>
      <c r="C629" s="383">
        <v>60</v>
      </c>
      <c r="D629" s="383"/>
      <c r="E629" s="373">
        <f t="shared" si="23"/>
        <v>16</v>
      </c>
      <c r="F629" s="384">
        <v>0.96</v>
      </c>
      <c r="G629" s="384">
        <v>0.96</v>
      </c>
      <c r="H629" s="385"/>
      <c r="Q629" s="5"/>
    </row>
    <row r="630" spans="1:17" ht="15.75" customHeight="1">
      <c r="A630" s="669">
        <v>2</v>
      </c>
      <c r="B630" s="51" t="s">
        <v>201</v>
      </c>
      <c r="C630" s="41"/>
      <c r="D630" s="41"/>
      <c r="E630" s="42" t="e">
        <f t="shared" si="23"/>
        <v>#DIV/0!</v>
      </c>
      <c r="F630" s="43">
        <f>F631</f>
        <v>2.117</v>
      </c>
      <c r="G630" s="43">
        <f>G631</f>
        <v>2.117</v>
      </c>
      <c r="H630" s="44">
        <f>H631</f>
        <v>0</v>
      </c>
      <c r="Q630" s="5"/>
    </row>
    <row r="631" spans="1:17" ht="15.75" customHeight="1">
      <c r="A631" s="671"/>
      <c r="B631" s="135" t="s">
        <v>114</v>
      </c>
      <c r="C631" s="445">
        <v>91</v>
      </c>
      <c r="D631" s="445"/>
      <c r="E631" s="446">
        <f t="shared" si="23"/>
        <v>23.263736263736263</v>
      </c>
      <c r="F631" s="447">
        <v>2.117</v>
      </c>
      <c r="G631" s="447">
        <v>2.117</v>
      </c>
      <c r="H631" s="448"/>
      <c r="Q631" s="5"/>
    </row>
    <row r="632" spans="1:17" ht="15.75" customHeight="1">
      <c r="A632" s="674">
        <v>3</v>
      </c>
      <c r="B632" s="83" t="s">
        <v>203</v>
      </c>
      <c r="C632" s="70"/>
      <c r="D632" s="70"/>
      <c r="E632" s="53">
        <v>20</v>
      </c>
      <c r="F632" s="71">
        <f>SUM(F633:F633)</f>
        <v>2</v>
      </c>
      <c r="G632" s="71">
        <f>SUM(G633:G633)</f>
        <v>0</v>
      </c>
      <c r="H632" s="222">
        <f>SUM(H633:H633)</f>
        <v>0</v>
      </c>
      <c r="Q632" s="5"/>
    </row>
    <row r="633" spans="1:17" ht="15.75" customHeight="1">
      <c r="A633" s="671"/>
      <c r="B633" s="45" t="s">
        <v>117</v>
      </c>
      <c r="C633" s="590"/>
      <c r="D633" s="590"/>
      <c r="E633" s="591">
        <v>20</v>
      </c>
      <c r="F633" s="592">
        <v>2</v>
      </c>
      <c r="G633" s="592"/>
      <c r="H633" s="593"/>
      <c r="J633" s="2"/>
      <c r="K633" s="2"/>
      <c r="L633" s="2"/>
      <c r="M633" s="2"/>
      <c r="N633" s="2"/>
      <c r="O633" s="2"/>
      <c r="P633" s="2"/>
      <c r="Q633" s="5"/>
    </row>
    <row r="634" spans="1:17" ht="15.75" customHeight="1">
      <c r="A634" s="674">
        <v>4</v>
      </c>
      <c r="B634" s="40" t="s">
        <v>105</v>
      </c>
      <c r="C634" s="41"/>
      <c r="D634" s="41"/>
      <c r="E634" s="53" t="e">
        <f t="shared" si="23"/>
        <v>#DIV/0!</v>
      </c>
      <c r="F634" s="43">
        <f>SUM(F635:F636)</f>
        <v>1.05</v>
      </c>
      <c r="G634" s="43">
        <f>SUM(G635:G636)</f>
        <v>1.05</v>
      </c>
      <c r="H634" s="44">
        <f>SUM(H635:H636)</f>
        <v>0</v>
      </c>
      <c r="Q634" s="5"/>
    </row>
    <row r="635" spans="1:17" ht="15.75" customHeight="1">
      <c r="A635" s="675"/>
      <c r="B635" s="132" t="s">
        <v>114</v>
      </c>
      <c r="C635" s="453">
        <v>18</v>
      </c>
      <c r="D635" s="453"/>
      <c r="E635" s="457">
        <f t="shared" si="23"/>
        <v>8.333333333333334</v>
      </c>
      <c r="F635" s="455">
        <v>0.15</v>
      </c>
      <c r="G635" s="455">
        <v>0.15</v>
      </c>
      <c r="H635" s="456"/>
      <c r="Q635" s="5"/>
    </row>
    <row r="636" spans="1:17" ht="15.75" customHeight="1">
      <c r="A636" s="675"/>
      <c r="B636" s="16" t="s">
        <v>117</v>
      </c>
      <c r="C636" s="577"/>
      <c r="D636" s="577"/>
      <c r="E636" s="562">
        <v>10</v>
      </c>
      <c r="F636" s="578">
        <v>0.9</v>
      </c>
      <c r="G636" s="578">
        <v>0.9</v>
      </c>
      <c r="H636" s="579"/>
      <c r="Q636" s="5"/>
    </row>
    <row r="637" spans="1:17" ht="15.75" customHeight="1">
      <c r="A637" s="669">
        <v>5</v>
      </c>
      <c r="B637" s="51" t="s">
        <v>140</v>
      </c>
      <c r="C637" s="70"/>
      <c r="D637" s="70"/>
      <c r="E637" s="42" t="e">
        <f t="shared" si="23"/>
        <v>#DIV/0!</v>
      </c>
      <c r="F637" s="71">
        <f>SUM(F638:F640)</f>
        <v>4.625</v>
      </c>
      <c r="G637" s="71">
        <f>SUM(G638:G640)</f>
        <v>4.6129999999999995</v>
      </c>
      <c r="H637" s="222">
        <f>SUM(H638:H640)</f>
        <v>0</v>
      </c>
      <c r="Q637" s="5"/>
    </row>
    <row r="638" spans="1:17" ht="15.75" customHeight="1">
      <c r="A638" s="670"/>
      <c r="B638" s="169" t="s">
        <v>136</v>
      </c>
      <c r="C638" s="518">
        <v>10</v>
      </c>
      <c r="D638" s="518"/>
      <c r="E638" s="531">
        <f t="shared" si="23"/>
        <v>13.500000000000002</v>
      </c>
      <c r="F638" s="519">
        <v>0.135</v>
      </c>
      <c r="G638" s="519">
        <v>0.123</v>
      </c>
      <c r="H638" s="520"/>
      <c r="Q638" s="5"/>
    </row>
    <row r="639" spans="1:17" ht="15.75" customHeight="1">
      <c r="A639" s="670"/>
      <c r="B639" s="16" t="s">
        <v>117</v>
      </c>
      <c r="C639" s="583"/>
      <c r="D639" s="583"/>
      <c r="E639" s="584">
        <v>27</v>
      </c>
      <c r="F639" s="585">
        <v>3.1</v>
      </c>
      <c r="G639" s="585">
        <v>3.1</v>
      </c>
      <c r="H639" s="586"/>
      <c r="Q639" s="5"/>
    </row>
    <row r="640" spans="1:17" ht="15.75" customHeight="1">
      <c r="A640" s="671"/>
      <c r="B640" s="140" t="s">
        <v>118</v>
      </c>
      <c r="C640" s="386">
        <v>100</v>
      </c>
      <c r="D640" s="386"/>
      <c r="E640" s="392">
        <f t="shared" si="23"/>
        <v>13.899999999999999</v>
      </c>
      <c r="F640" s="388">
        <v>1.39</v>
      </c>
      <c r="G640" s="388">
        <v>1.39</v>
      </c>
      <c r="H640" s="389"/>
      <c r="Q640" s="5"/>
    </row>
    <row r="641" spans="1:17" ht="15.75" customHeight="1">
      <c r="A641" s="669">
        <v>6</v>
      </c>
      <c r="B641" s="51" t="s">
        <v>46</v>
      </c>
      <c r="C641" s="41"/>
      <c r="D641" s="41"/>
      <c r="E641" s="41" t="e">
        <f t="shared" si="23"/>
        <v>#DIV/0!</v>
      </c>
      <c r="F641" s="43">
        <f>SUM(F642:F643)</f>
        <v>3.214</v>
      </c>
      <c r="G641" s="43">
        <f>SUM(G642:G643)</f>
        <v>3.214</v>
      </c>
      <c r="H641" s="44">
        <f>SUM(H642:H643)</f>
        <v>0</v>
      </c>
      <c r="Q641" s="5"/>
    </row>
    <row r="642" spans="1:8" ht="15.75" customHeight="1">
      <c r="A642" s="670"/>
      <c r="B642" s="132" t="s">
        <v>114</v>
      </c>
      <c r="C642" s="453">
        <v>42</v>
      </c>
      <c r="D642" s="453"/>
      <c r="E642" s="454">
        <f t="shared" si="23"/>
        <v>67</v>
      </c>
      <c r="F642" s="455">
        <v>2.814</v>
      </c>
      <c r="G642" s="455">
        <v>2.814</v>
      </c>
      <c r="H642" s="456"/>
    </row>
    <row r="643" spans="1:8" ht="15.75" customHeight="1">
      <c r="A643" s="671"/>
      <c r="B643" s="45" t="s">
        <v>117</v>
      </c>
      <c r="C643" s="223"/>
      <c r="D643" s="223"/>
      <c r="E643" s="55" t="e">
        <f t="shared" si="23"/>
        <v>#DIV/0!</v>
      </c>
      <c r="F643" s="224">
        <v>0.4</v>
      </c>
      <c r="G643" s="224">
        <v>0.4</v>
      </c>
      <c r="H643" s="225"/>
    </row>
    <row r="644" spans="1:8" ht="15.75" customHeight="1">
      <c r="A644" s="669">
        <v>7</v>
      </c>
      <c r="B644" s="51" t="s">
        <v>13</v>
      </c>
      <c r="C644" s="41"/>
      <c r="D644" s="41"/>
      <c r="E644" s="53" t="e">
        <f t="shared" si="23"/>
        <v>#DIV/0!</v>
      </c>
      <c r="F644" s="43">
        <f>SUM(F645:F647)</f>
        <v>25.305</v>
      </c>
      <c r="G644" s="43">
        <f>SUM(G645:G647)</f>
        <v>25.305</v>
      </c>
      <c r="H644" s="44">
        <f>SUM(H645:H647)</f>
        <v>0</v>
      </c>
    </row>
    <row r="645" spans="1:8" ht="15.75" customHeight="1">
      <c r="A645" s="673"/>
      <c r="B645" s="169" t="s">
        <v>116</v>
      </c>
      <c r="C645" s="514">
        <v>360</v>
      </c>
      <c r="D645" s="514"/>
      <c r="E645" s="491">
        <f t="shared" si="23"/>
        <v>40.55555555555555</v>
      </c>
      <c r="F645" s="515">
        <v>14.6</v>
      </c>
      <c r="G645" s="515">
        <v>14.6</v>
      </c>
      <c r="H645" s="516"/>
    </row>
    <row r="646" spans="1:8" ht="15.75" customHeight="1">
      <c r="A646" s="673"/>
      <c r="B646" s="16" t="s">
        <v>222</v>
      </c>
      <c r="C646" s="594"/>
      <c r="D646" s="594"/>
      <c r="E646" s="567">
        <v>28</v>
      </c>
      <c r="F646" s="595">
        <v>4.9</v>
      </c>
      <c r="G646" s="595">
        <v>4.9</v>
      </c>
      <c r="H646" s="596"/>
    </row>
    <row r="647" spans="1:8" ht="15.75" customHeight="1" thickBot="1">
      <c r="A647" s="671"/>
      <c r="B647" s="140" t="s">
        <v>118</v>
      </c>
      <c r="C647" s="383">
        <v>275</v>
      </c>
      <c r="D647" s="383"/>
      <c r="E647" s="373">
        <f t="shared" si="23"/>
        <v>21.109090909090906</v>
      </c>
      <c r="F647" s="384">
        <v>5.805</v>
      </c>
      <c r="G647" s="384">
        <v>5.805</v>
      </c>
      <c r="H647" s="385">
        <v>0</v>
      </c>
    </row>
    <row r="648" spans="1:8" ht="15.75" customHeight="1" thickBot="1">
      <c r="A648" s="681"/>
      <c r="B648" s="73" t="s">
        <v>166</v>
      </c>
      <c r="C648" s="33"/>
      <c r="D648" s="33"/>
      <c r="E648" s="33"/>
      <c r="F648" s="148">
        <f>F628+F630+F632+F634+F637+F641+F644</f>
        <v>39.271</v>
      </c>
      <c r="G648" s="148">
        <f>G628+G630+G632+G634+G637+G641+G644</f>
        <v>37.259</v>
      </c>
      <c r="H648" s="150">
        <f>H628+H630+H632+H634+H637+H641+H644</f>
        <v>0</v>
      </c>
    </row>
    <row r="649" spans="1:8" ht="15.75" customHeight="1" thickBot="1">
      <c r="A649" s="698" t="s">
        <v>214</v>
      </c>
      <c r="B649" s="86" t="s">
        <v>16</v>
      </c>
      <c r="C649" s="235"/>
      <c r="D649" s="235"/>
      <c r="E649" s="235"/>
      <c r="F649" s="236">
        <f>F540+F626+F648</f>
        <v>1359.4889999999998</v>
      </c>
      <c r="G649" s="236">
        <f>G540+G626+G648</f>
        <v>1039.776</v>
      </c>
      <c r="H649" s="237">
        <f>H540+H626+H648</f>
        <v>12.059999999999999</v>
      </c>
    </row>
    <row r="650" spans="1:8" ht="15.75" customHeight="1">
      <c r="A650" s="699" t="s">
        <v>54</v>
      </c>
      <c r="B650" s="111" t="s">
        <v>21</v>
      </c>
      <c r="C650" s="227"/>
      <c r="D650" s="227"/>
      <c r="E650" s="228" t="e">
        <f aca="true" t="shared" si="24" ref="E650:E697">F650/C650*1000</f>
        <v>#DIV/0!</v>
      </c>
      <c r="F650" s="229"/>
      <c r="G650" s="229"/>
      <c r="H650" s="230"/>
    </row>
    <row r="651" spans="1:8" ht="15.75" customHeight="1">
      <c r="A651" s="668"/>
      <c r="B651" s="112" t="s">
        <v>62</v>
      </c>
      <c r="C651" s="113"/>
      <c r="D651" s="113"/>
      <c r="E651" s="114" t="e">
        <f t="shared" si="24"/>
        <v>#DIV/0!</v>
      </c>
      <c r="F651" s="115"/>
      <c r="G651" s="115"/>
      <c r="H651" s="116"/>
    </row>
    <row r="652" spans="1:8" ht="15.75" customHeight="1">
      <c r="A652" s="672">
        <v>1</v>
      </c>
      <c r="B652" s="35" t="s">
        <v>113</v>
      </c>
      <c r="C652" s="36">
        <f>SUM(C653)</f>
        <v>48</v>
      </c>
      <c r="D652" s="36"/>
      <c r="E652" s="37">
        <f t="shared" si="24"/>
        <v>3.75</v>
      </c>
      <c r="F652" s="36">
        <f>SUM(F653)</f>
        <v>0.18</v>
      </c>
      <c r="G652" s="36">
        <f>SUM(G653)</f>
        <v>0.18</v>
      </c>
      <c r="H652" s="39"/>
    </row>
    <row r="653" spans="1:8" ht="15.75" customHeight="1">
      <c r="A653" s="673"/>
      <c r="B653" s="167" t="s">
        <v>136</v>
      </c>
      <c r="C653" s="514">
        <v>48</v>
      </c>
      <c r="D653" s="514"/>
      <c r="E653" s="517">
        <f t="shared" si="24"/>
        <v>3.75</v>
      </c>
      <c r="F653" s="515">
        <v>0.18</v>
      </c>
      <c r="G653" s="515">
        <v>0.18</v>
      </c>
      <c r="H653" s="526"/>
    </row>
    <row r="654" spans="1:8" ht="15.75" customHeight="1">
      <c r="A654" s="669">
        <v>2</v>
      </c>
      <c r="B654" s="40" t="s">
        <v>22</v>
      </c>
      <c r="C654" s="43">
        <f>SUM(C655:C655)</f>
        <v>3092</v>
      </c>
      <c r="D654" s="41"/>
      <c r="E654" s="42">
        <f t="shared" si="24"/>
        <v>19.76875808538163</v>
      </c>
      <c r="F654" s="43">
        <f>SUM(F655:F655)</f>
        <v>61.125</v>
      </c>
      <c r="G654" s="43">
        <f>SUM(G655:G655)</f>
        <v>45.125</v>
      </c>
      <c r="H654" s="44">
        <f>SUM(H655:H655)</f>
        <v>0</v>
      </c>
    </row>
    <row r="655" spans="1:8" ht="15.75" customHeight="1">
      <c r="A655" s="670"/>
      <c r="B655" s="169" t="s">
        <v>116</v>
      </c>
      <c r="C655" s="510">
        <v>3092</v>
      </c>
      <c r="D655" s="510"/>
      <c r="E655" s="491">
        <f t="shared" si="24"/>
        <v>19.76875808538163</v>
      </c>
      <c r="F655" s="512">
        <v>61.125</v>
      </c>
      <c r="G655" s="512">
        <v>45.125</v>
      </c>
      <c r="H655" s="513"/>
    </row>
    <row r="656" spans="1:8" ht="15.75" customHeight="1">
      <c r="A656" s="669">
        <v>3</v>
      </c>
      <c r="B656" s="40" t="s">
        <v>91</v>
      </c>
      <c r="C656" s="41">
        <f>SUM(C657)</f>
        <v>42</v>
      </c>
      <c r="D656" s="41"/>
      <c r="E656" s="42">
        <f t="shared" si="24"/>
        <v>13.571428571428571</v>
      </c>
      <c r="F656" s="41">
        <f>SUM(F657)</f>
        <v>0.57</v>
      </c>
      <c r="G656" s="41">
        <f>SUM(G657)</f>
        <v>0.57</v>
      </c>
      <c r="H656" s="364">
        <f>SUM(H657)</f>
        <v>0</v>
      </c>
    </row>
    <row r="657" spans="1:18" ht="15.75" customHeight="1">
      <c r="A657" s="671"/>
      <c r="B657" s="135" t="s">
        <v>147</v>
      </c>
      <c r="C657" s="461">
        <v>42</v>
      </c>
      <c r="D657" s="461"/>
      <c r="E657" s="462">
        <f t="shared" si="24"/>
        <v>13.571428571428571</v>
      </c>
      <c r="F657" s="463">
        <v>0.57</v>
      </c>
      <c r="G657" s="463">
        <v>0.57</v>
      </c>
      <c r="H657" s="464"/>
      <c r="R657" s="3"/>
    </row>
    <row r="658" spans="1:8" ht="15.75" customHeight="1">
      <c r="A658" s="669">
        <v>4</v>
      </c>
      <c r="B658" s="40" t="s">
        <v>92</v>
      </c>
      <c r="C658" s="41"/>
      <c r="D658" s="41"/>
      <c r="E658" s="41" t="e">
        <f t="shared" si="24"/>
        <v>#DIV/0!</v>
      </c>
      <c r="F658" s="43">
        <f>SUM(F659:F659)</f>
        <v>0.2</v>
      </c>
      <c r="G658" s="43">
        <f>SUM(G659:G659)</f>
        <v>0.2</v>
      </c>
      <c r="H658" s="44">
        <f>SUM(H659:H659)</f>
        <v>0</v>
      </c>
    </row>
    <row r="659" spans="1:8" ht="15.75" customHeight="1">
      <c r="A659" s="671"/>
      <c r="B659" s="145" t="s">
        <v>118</v>
      </c>
      <c r="C659" s="383">
        <v>40</v>
      </c>
      <c r="D659" s="383"/>
      <c r="E659" s="373">
        <f t="shared" si="24"/>
        <v>5</v>
      </c>
      <c r="F659" s="384">
        <v>0.2</v>
      </c>
      <c r="G659" s="384">
        <v>0.2</v>
      </c>
      <c r="H659" s="385"/>
    </row>
    <row r="660" spans="1:8" ht="15.75" customHeight="1">
      <c r="A660" s="669">
        <v>5</v>
      </c>
      <c r="B660" s="40" t="s">
        <v>110</v>
      </c>
      <c r="C660" s="41"/>
      <c r="D660" s="41"/>
      <c r="E660" s="42" t="e">
        <f t="shared" si="24"/>
        <v>#DIV/0!</v>
      </c>
      <c r="F660" s="43">
        <f>SUM(F661:F661)</f>
        <v>0.2</v>
      </c>
      <c r="G660" s="43">
        <f>SUM(G661:G661)</f>
        <v>0.2</v>
      </c>
      <c r="H660" s="44">
        <f>SUM(H661:H661)</f>
        <v>0</v>
      </c>
    </row>
    <row r="661" spans="1:8" ht="15.75" customHeight="1">
      <c r="A661" s="671"/>
      <c r="B661" s="145" t="s">
        <v>118</v>
      </c>
      <c r="C661" s="383">
        <v>25</v>
      </c>
      <c r="D661" s="383"/>
      <c r="E661" s="373">
        <f t="shared" si="24"/>
        <v>8</v>
      </c>
      <c r="F661" s="384">
        <v>0.2</v>
      </c>
      <c r="G661" s="384">
        <v>0.2</v>
      </c>
      <c r="H661" s="385"/>
    </row>
    <row r="662" spans="1:8" ht="15.75" customHeight="1">
      <c r="A662" s="674">
        <v>6</v>
      </c>
      <c r="B662" s="51" t="s">
        <v>57</v>
      </c>
      <c r="C662" s="70"/>
      <c r="D662" s="70"/>
      <c r="E662" s="42" t="e">
        <f t="shared" si="24"/>
        <v>#DIV/0!</v>
      </c>
      <c r="F662" s="71">
        <f>SUM(F663:F663)</f>
        <v>0.099</v>
      </c>
      <c r="G662" s="71">
        <f>SUM(G663:G663)</f>
        <v>0</v>
      </c>
      <c r="H662" s="222">
        <f>SUM(H663:H663)</f>
        <v>0</v>
      </c>
    </row>
    <row r="663" spans="1:8" ht="15.75" customHeight="1">
      <c r="A663" s="671"/>
      <c r="B663" s="145" t="s">
        <v>118</v>
      </c>
      <c r="C663" s="383">
        <v>5</v>
      </c>
      <c r="D663" s="383"/>
      <c r="E663" s="373">
        <f t="shared" si="24"/>
        <v>19.8</v>
      </c>
      <c r="F663" s="384">
        <v>0.099</v>
      </c>
      <c r="G663" s="384"/>
      <c r="H663" s="385"/>
    </row>
    <row r="664" spans="1:8" ht="15.75" customHeight="1">
      <c r="A664" s="696" t="s">
        <v>234</v>
      </c>
      <c r="B664" s="50" t="s">
        <v>85</v>
      </c>
      <c r="C664" s="238"/>
      <c r="D664" s="238"/>
      <c r="E664" s="52" t="e">
        <f t="shared" si="24"/>
        <v>#DIV/0!</v>
      </c>
      <c r="F664" s="239">
        <f>SUM(F665:F665)</f>
        <v>0.28</v>
      </c>
      <c r="G664" s="239">
        <f>SUM(G665:G665)</f>
        <v>0.28</v>
      </c>
      <c r="H664" s="240">
        <f>SUM(H665:H665)</f>
        <v>0</v>
      </c>
    </row>
    <row r="665" spans="1:8" ht="15.75" customHeight="1">
      <c r="A665" s="695"/>
      <c r="B665" s="145" t="s">
        <v>118</v>
      </c>
      <c r="C665" s="380">
        <v>100</v>
      </c>
      <c r="D665" s="380"/>
      <c r="E665" s="391">
        <f t="shared" si="24"/>
        <v>2.8000000000000003</v>
      </c>
      <c r="F665" s="381">
        <v>0.28</v>
      </c>
      <c r="G665" s="381">
        <v>0.28</v>
      </c>
      <c r="H665" s="382"/>
    </row>
    <row r="666" spans="1:8" ht="15.75" customHeight="1">
      <c r="A666" s="680" t="s">
        <v>235</v>
      </c>
      <c r="B666" s="51" t="s">
        <v>25</v>
      </c>
      <c r="C666" s="41"/>
      <c r="D666" s="41"/>
      <c r="E666" s="42" t="e">
        <f t="shared" si="24"/>
        <v>#DIV/0!</v>
      </c>
      <c r="F666" s="43">
        <f>SUM(F667:F670)</f>
        <v>217.071</v>
      </c>
      <c r="G666" s="43">
        <f>SUM(G667:G670)</f>
        <v>191.14100000000002</v>
      </c>
      <c r="H666" s="44">
        <f>SUM(H667:H670)</f>
        <v>0</v>
      </c>
    </row>
    <row r="667" spans="1:8" ht="15.75" customHeight="1">
      <c r="A667" s="677"/>
      <c r="B667" s="132" t="s">
        <v>114</v>
      </c>
      <c r="C667" s="465">
        <v>1570</v>
      </c>
      <c r="D667" s="465"/>
      <c r="E667" s="466">
        <f t="shared" si="24"/>
        <v>18.946496815286622</v>
      </c>
      <c r="F667" s="467">
        <v>29.746</v>
      </c>
      <c r="G667" s="467">
        <v>29.746</v>
      </c>
      <c r="H667" s="468"/>
    </row>
    <row r="668" spans="1:18" ht="15.75" customHeight="1">
      <c r="A668" s="677"/>
      <c r="B668" s="16" t="s">
        <v>117</v>
      </c>
      <c r="C668" s="577"/>
      <c r="D668" s="577"/>
      <c r="E668" s="562">
        <v>34.089097303634226</v>
      </c>
      <c r="F668" s="578">
        <v>145.39</v>
      </c>
      <c r="G668" s="578">
        <v>144.24</v>
      </c>
      <c r="H668" s="579"/>
      <c r="R668" s="3"/>
    </row>
    <row r="669" spans="1:8" ht="15.75" customHeight="1">
      <c r="A669" s="677"/>
      <c r="B669" s="147" t="s">
        <v>118</v>
      </c>
      <c r="C669" s="380">
        <v>1045</v>
      </c>
      <c r="D669" s="380"/>
      <c r="E669" s="377">
        <f t="shared" si="24"/>
        <v>39.8421052631579</v>
      </c>
      <c r="F669" s="381">
        <v>41.635</v>
      </c>
      <c r="G669" s="381">
        <v>16.855</v>
      </c>
      <c r="H669" s="382"/>
    </row>
    <row r="670" spans="1:8" ht="15.75" customHeight="1">
      <c r="A670" s="678"/>
      <c r="B670" s="176" t="s">
        <v>119</v>
      </c>
      <c r="C670" s="636">
        <v>30</v>
      </c>
      <c r="D670" s="636"/>
      <c r="E670" s="623">
        <f t="shared" si="24"/>
        <v>10</v>
      </c>
      <c r="F670" s="637">
        <v>0.3</v>
      </c>
      <c r="G670" s="637">
        <v>0.3</v>
      </c>
      <c r="H670" s="638"/>
    </row>
    <row r="671" spans="1:8" ht="15.75" customHeight="1">
      <c r="A671" s="676" t="s">
        <v>231</v>
      </c>
      <c r="B671" s="51" t="s">
        <v>26</v>
      </c>
      <c r="C671" s="41"/>
      <c r="D671" s="41"/>
      <c r="E671" s="42" t="e">
        <f t="shared" si="24"/>
        <v>#DIV/0!</v>
      </c>
      <c r="F671" s="43">
        <f>SUM(F672:F673)</f>
        <v>7.824000000000001</v>
      </c>
      <c r="G671" s="43">
        <f>SUM(G672:G673)</f>
        <v>7.824000000000001</v>
      </c>
      <c r="H671" s="44">
        <f>SUM(H672:H673)</f>
        <v>0</v>
      </c>
    </row>
    <row r="672" spans="1:8" ht="15.75" customHeight="1">
      <c r="A672" s="677"/>
      <c r="B672" s="132" t="s">
        <v>114</v>
      </c>
      <c r="C672" s="465">
        <v>430</v>
      </c>
      <c r="D672" s="465"/>
      <c r="E672" s="469">
        <f t="shared" si="24"/>
        <v>18.08139534883721</v>
      </c>
      <c r="F672" s="467">
        <v>7.775</v>
      </c>
      <c r="G672" s="467">
        <v>7.775</v>
      </c>
      <c r="H672" s="468"/>
    </row>
    <row r="673" spans="1:8" ht="15.75" customHeight="1">
      <c r="A673" s="678"/>
      <c r="B673" s="145" t="s">
        <v>118</v>
      </c>
      <c r="C673" s="383">
        <v>234</v>
      </c>
      <c r="D673" s="383"/>
      <c r="E673" s="373">
        <f t="shared" si="24"/>
        <v>0.20940170940170943</v>
      </c>
      <c r="F673" s="384">
        <v>0.049</v>
      </c>
      <c r="G673" s="384">
        <v>0.049</v>
      </c>
      <c r="H673" s="385"/>
    </row>
    <row r="674" spans="1:17" ht="15.75" customHeight="1">
      <c r="A674" s="680" t="s">
        <v>232</v>
      </c>
      <c r="B674" s="50" t="s">
        <v>84</v>
      </c>
      <c r="C674" s="41"/>
      <c r="D674" s="41"/>
      <c r="E674" s="42" t="e">
        <f t="shared" si="24"/>
        <v>#DIV/0!</v>
      </c>
      <c r="F674" s="43">
        <f>SUM(F675:F675)</f>
        <v>6.345</v>
      </c>
      <c r="G674" s="43">
        <f>SUM(G675:G675)</f>
        <v>2.115</v>
      </c>
      <c r="H674" s="44">
        <f>SUM(H675:H675)</f>
        <v>0</v>
      </c>
      <c r="Q674" s="5"/>
    </row>
    <row r="675" spans="1:17" ht="15.75" customHeight="1">
      <c r="A675" s="678"/>
      <c r="B675" s="135" t="s">
        <v>114</v>
      </c>
      <c r="C675" s="461">
        <v>235</v>
      </c>
      <c r="D675" s="461"/>
      <c r="E675" s="462">
        <f t="shared" si="24"/>
        <v>27</v>
      </c>
      <c r="F675" s="463">
        <v>6.345</v>
      </c>
      <c r="G675" s="463">
        <v>2.115</v>
      </c>
      <c r="H675" s="464"/>
      <c r="Q675" s="5"/>
    </row>
    <row r="676" spans="1:17" ht="15.75" customHeight="1">
      <c r="A676" s="696" t="s">
        <v>226</v>
      </c>
      <c r="B676" s="50" t="s">
        <v>59</v>
      </c>
      <c r="C676" s="36"/>
      <c r="D676" s="36"/>
      <c r="E676" s="37" t="e">
        <f t="shared" si="24"/>
        <v>#DIV/0!</v>
      </c>
      <c r="F676" s="38">
        <f>SUM(F677:F679)</f>
        <v>14.287</v>
      </c>
      <c r="G676" s="38">
        <f>SUM(G677:G679)</f>
        <v>14.287</v>
      </c>
      <c r="H676" s="39">
        <f>SUM(H677:H679)</f>
        <v>0</v>
      </c>
      <c r="Q676" s="5"/>
    </row>
    <row r="677" spans="1:17" ht="15.75" customHeight="1">
      <c r="A677" s="677"/>
      <c r="B677" s="132" t="s">
        <v>114</v>
      </c>
      <c r="C677" s="465">
        <v>510</v>
      </c>
      <c r="D677" s="465"/>
      <c r="E677" s="466">
        <f t="shared" si="24"/>
        <v>13.72549019607843</v>
      </c>
      <c r="F677" s="467">
        <v>7</v>
      </c>
      <c r="G677" s="467">
        <v>7</v>
      </c>
      <c r="H677" s="468"/>
      <c r="I677" s="2"/>
      <c r="J677" s="2"/>
      <c r="K677" s="2"/>
      <c r="L677" s="2"/>
      <c r="M677" s="2"/>
      <c r="N677" s="2"/>
      <c r="Q677" s="5"/>
    </row>
    <row r="678" spans="1:17" ht="15.75" customHeight="1">
      <c r="A678" s="670"/>
      <c r="B678" s="169" t="s">
        <v>116</v>
      </c>
      <c r="C678" s="510">
        <v>189</v>
      </c>
      <c r="D678" s="510"/>
      <c r="E678" s="491">
        <f t="shared" si="24"/>
        <v>18.000000000000004</v>
      </c>
      <c r="F678" s="512">
        <v>3.402</v>
      </c>
      <c r="G678" s="512">
        <v>3.402</v>
      </c>
      <c r="H678" s="513"/>
      <c r="Q678" s="5"/>
    </row>
    <row r="679" spans="1:17" ht="15.75" customHeight="1">
      <c r="A679" s="677"/>
      <c r="B679" s="16" t="s">
        <v>117</v>
      </c>
      <c r="C679" s="577"/>
      <c r="D679" s="577"/>
      <c r="E679" s="562">
        <v>8.35483870967742</v>
      </c>
      <c r="F679" s="578">
        <v>3.885</v>
      </c>
      <c r="G679" s="578">
        <v>3.885</v>
      </c>
      <c r="H679" s="579"/>
      <c r="Q679" s="5"/>
    </row>
    <row r="680" spans="1:17" ht="15.75" customHeight="1">
      <c r="A680" s="700"/>
      <c r="B680" s="87" t="s">
        <v>165</v>
      </c>
      <c r="C680" s="88"/>
      <c r="D680" s="88"/>
      <c r="E680" s="88"/>
      <c r="F680" s="151">
        <f>F652+F654+F656+F658+F660+F662+F664+F666+F671+F674+F676</f>
        <v>308.18100000000004</v>
      </c>
      <c r="G680" s="151">
        <f>G652+G654+G656+G658+G660+G662+G664+G666+G671+G674+G676</f>
        <v>261.922</v>
      </c>
      <c r="H680" s="151">
        <f>H652+H654+H656+H658+H660+H662+H664+H666+H671+H674+H676</f>
        <v>0</v>
      </c>
      <c r="K680" s="355"/>
      <c r="L680" s="355"/>
      <c r="M680" s="355"/>
      <c r="N680" s="352"/>
      <c r="O680" s="352"/>
      <c r="P680" s="352"/>
      <c r="Q680" s="5"/>
    </row>
    <row r="681" spans="1:17" ht="15.75" customHeight="1">
      <c r="A681" s="682"/>
      <c r="B681" s="56" t="s">
        <v>63</v>
      </c>
      <c r="C681" s="57"/>
      <c r="D681" s="57"/>
      <c r="E681" s="58" t="e">
        <f t="shared" si="24"/>
        <v>#DIV/0!</v>
      </c>
      <c r="F681" s="59"/>
      <c r="G681" s="59"/>
      <c r="H681" s="60"/>
      <c r="Q681" s="5"/>
    </row>
    <row r="682" spans="1:17" ht="15.75" customHeight="1">
      <c r="A682" s="669">
        <v>1</v>
      </c>
      <c r="B682" s="51" t="s">
        <v>39</v>
      </c>
      <c r="C682" s="41"/>
      <c r="D682" s="41"/>
      <c r="E682" s="42" t="e">
        <f t="shared" si="24"/>
        <v>#DIV/0!</v>
      </c>
      <c r="F682" s="43">
        <f>SUM(F683:F684)</f>
        <v>13.248000000000001</v>
      </c>
      <c r="G682" s="43">
        <f>SUM(G683:G684)</f>
        <v>10.4</v>
      </c>
      <c r="H682" s="44">
        <f>SUM(H683:H684)</f>
        <v>0</v>
      </c>
      <c r="Q682" s="5"/>
    </row>
    <row r="683" spans="1:17" ht="15.75" customHeight="1">
      <c r="A683" s="670"/>
      <c r="B683" s="169" t="s">
        <v>116</v>
      </c>
      <c r="C683" s="510">
        <v>1056</v>
      </c>
      <c r="D683" s="510"/>
      <c r="E683" s="491">
        <f t="shared" si="24"/>
        <v>9.84848484848485</v>
      </c>
      <c r="F683" s="512">
        <v>10.4</v>
      </c>
      <c r="G683" s="512">
        <v>10.4</v>
      </c>
      <c r="H683" s="513"/>
      <c r="Q683" s="5"/>
    </row>
    <row r="684" spans="1:17" ht="15.75" customHeight="1">
      <c r="A684" s="670"/>
      <c r="B684" s="16" t="s">
        <v>117</v>
      </c>
      <c r="C684" s="577"/>
      <c r="D684" s="577"/>
      <c r="E684" s="562">
        <v>19.641379310344828</v>
      </c>
      <c r="F684" s="578">
        <v>2.848</v>
      </c>
      <c r="G684" s="578"/>
      <c r="H684" s="579"/>
      <c r="Q684" s="5"/>
    </row>
    <row r="685" spans="1:17" ht="15.75" customHeight="1">
      <c r="A685" s="669">
        <v>2</v>
      </c>
      <c r="B685" s="51" t="s">
        <v>66</v>
      </c>
      <c r="C685" s="43">
        <f>SUM(C686:C686)</f>
        <v>27</v>
      </c>
      <c r="D685" s="41"/>
      <c r="E685" s="42">
        <f t="shared" si="24"/>
        <v>4.814814814814815</v>
      </c>
      <c r="F685" s="43">
        <f>SUM(F686:F686)</f>
        <v>0.13</v>
      </c>
      <c r="G685" s="43">
        <f>SUM(G686:G686)</f>
        <v>0.13</v>
      </c>
      <c r="H685" s="44">
        <f>SUM(H686:H686)</f>
        <v>0</v>
      </c>
      <c r="Q685" s="5"/>
    </row>
    <row r="686" spans="1:17" ht="15.75" customHeight="1">
      <c r="A686" s="671"/>
      <c r="B686" s="170" t="s">
        <v>136</v>
      </c>
      <c r="C686" s="524">
        <v>27</v>
      </c>
      <c r="D686" s="524"/>
      <c r="E686" s="499">
        <f t="shared" si="24"/>
        <v>4.814814814814815</v>
      </c>
      <c r="F686" s="525">
        <v>0.13</v>
      </c>
      <c r="G686" s="525">
        <v>0.13</v>
      </c>
      <c r="H686" s="526"/>
      <c r="Q686" s="5"/>
    </row>
    <row r="687" spans="1:17" ht="29.25" customHeight="1">
      <c r="A687" s="672">
        <v>3</v>
      </c>
      <c r="B687" s="368" t="s">
        <v>210</v>
      </c>
      <c r="C687" s="36">
        <v>96</v>
      </c>
      <c r="D687" s="36"/>
      <c r="E687" s="37">
        <f t="shared" si="24"/>
        <v>16.5</v>
      </c>
      <c r="F687" s="38">
        <f>SUM(F688:F688)</f>
        <v>1.584</v>
      </c>
      <c r="G687" s="38">
        <f>SUM(G688:G688)</f>
        <v>1.584</v>
      </c>
      <c r="H687" s="39">
        <f>SUM(H688:H688)</f>
        <v>0</v>
      </c>
      <c r="Q687" s="5"/>
    </row>
    <row r="688" spans="1:17" ht="15.75" customHeight="1">
      <c r="A688" s="673"/>
      <c r="B688" s="134" t="s">
        <v>114</v>
      </c>
      <c r="C688" s="470">
        <v>96</v>
      </c>
      <c r="D688" s="470"/>
      <c r="E688" s="471">
        <f t="shared" si="24"/>
        <v>16.5</v>
      </c>
      <c r="F688" s="472">
        <v>1.584</v>
      </c>
      <c r="G688" s="472">
        <v>1.584</v>
      </c>
      <c r="H688" s="473"/>
      <c r="Q688" s="5"/>
    </row>
    <row r="689" spans="1:8" ht="15.75" customHeight="1">
      <c r="A689" s="669">
        <v>4</v>
      </c>
      <c r="B689" s="40" t="s">
        <v>108</v>
      </c>
      <c r="C689" s="41"/>
      <c r="D689" s="41"/>
      <c r="E689" s="42" t="e">
        <f t="shared" si="24"/>
        <v>#DIV/0!</v>
      </c>
      <c r="F689" s="43">
        <v>0.04</v>
      </c>
      <c r="G689" s="43">
        <v>0.04</v>
      </c>
      <c r="H689" s="44"/>
    </row>
    <row r="690" spans="1:18" ht="15.75" customHeight="1">
      <c r="A690" s="671"/>
      <c r="B690" s="45" t="s">
        <v>117</v>
      </c>
      <c r="C690" s="580"/>
      <c r="D690" s="580"/>
      <c r="E690" s="571" t="e">
        <f t="shared" si="24"/>
        <v>#DIV/0!</v>
      </c>
      <c r="F690" s="581">
        <v>0.04</v>
      </c>
      <c r="G690" s="581">
        <v>0.04</v>
      </c>
      <c r="H690" s="582"/>
      <c r="J690" s="2"/>
      <c r="K690" s="2"/>
      <c r="L690" s="2"/>
      <c r="M690" s="2"/>
      <c r="N690" s="2"/>
      <c r="O690" s="2"/>
      <c r="P690" s="2"/>
      <c r="Q690" s="2"/>
      <c r="R690" s="2"/>
    </row>
    <row r="691" spans="1:8" ht="15.75" customHeight="1">
      <c r="A691" s="669">
        <v>5</v>
      </c>
      <c r="B691" s="51" t="s">
        <v>192</v>
      </c>
      <c r="C691" s="41"/>
      <c r="D691" s="41"/>
      <c r="E691" s="42" t="e">
        <f t="shared" si="24"/>
        <v>#DIV/0!</v>
      </c>
      <c r="F691" s="43">
        <f>SUM(F692:F694)</f>
        <v>2.88</v>
      </c>
      <c r="G691" s="43">
        <f>SUM(G692:G694)</f>
        <v>0.5800000000000001</v>
      </c>
      <c r="H691" s="44">
        <f>SUM(H692:H694)</f>
        <v>0</v>
      </c>
    </row>
    <row r="692" spans="1:8" ht="15.75" customHeight="1">
      <c r="A692" s="670"/>
      <c r="B692" s="132" t="s">
        <v>114</v>
      </c>
      <c r="C692" s="465">
        <v>180</v>
      </c>
      <c r="D692" s="465"/>
      <c r="E692" s="466">
        <f t="shared" si="24"/>
        <v>2.111111111111111</v>
      </c>
      <c r="F692" s="467">
        <v>0.38</v>
      </c>
      <c r="G692" s="467">
        <v>0.38</v>
      </c>
      <c r="H692" s="468"/>
    </row>
    <row r="693" spans="1:8" ht="15.75" customHeight="1">
      <c r="A693" s="670"/>
      <c r="B693" s="16" t="s">
        <v>117</v>
      </c>
      <c r="C693" s="577"/>
      <c r="D693" s="577"/>
      <c r="E693" s="562">
        <v>38.33333333333333</v>
      </c>
      <c r="F693" s="578">
        <v>2.3</v>
      </c>
      <c r="G693" s="578"/>
      <c r="H693" s="579"/>
    </row>
    <row r="694" spans="1:18" ht="15.75" customHeight="1">
      <c r="A694" s="671"/>
      <c r="B694" s="145" t="s">
        <v>118</v>
      </c>
      <c r="C694" s="383">
        <v>50</v>
      </c>
      <c r="D694" s="383"/>
      <c r="E694" s="373">
        <f t="shared" si="24"/>
        <v>4</v>
      </c>
      <c r="F694" s="384">
        <v>0.2</v>
      </c>
      <c r="G694" s="384">
        <v>0.2</v>
      </c>
      <c r="H694" s="385"/>
      <c r="R694" s="3"/>
    </row>
    <row r="695" spans="1:8" ht="15.75" customHeight="1">
      <c r="A695" s="672">
        <v>6</v>
      </c>
      <c r="B695" s="35" t="s">
        <v>120</v>
      </c>
      <c r="C695" s="36"/>
      <c r="D695" s="36"/>
      <c r="E695" s="42">
        <v>40</v>
      </c>
      <c r="F695" s="38">
        <f>SUM(F696:F696)</f>
        <v>1.2</v>
      </c>
      <c r="G695" s="38">
        <f>SUM(G696:G696)</f>
        <v>0.2</v>
      </c>
      <c r="H695" s="39">
        <f>SUM(H696:H696)</f>
        <v>0</v>
      </c>
    </row>
    <row r="696" spans="1:8" ht="15.75" customHeight="1">
      <c r="A696" s="682"/>
      <c r="B696" s="63" t="s">
        <v>117</v>
      </c>
      <c r="C696" s="602"/>
      <c r="D696" s="602"/>
      <c r="E696" s="599">
        <v>40</v>
      </c>
      <c r="F696" s="603">
        <v>1.2</v>
      </c>
      <c r="G696" s="603">
        <v>0.2</v>
      </c>
      <c r="H696" s="604"/>
    </row>
    <row r="697" spans="1:8" ht="15.75" customHeight="1">
      <c r="A697" s="669">
        <v>7</v>
      </c>
      <c r="B697" s="51" t="s">
        <v>27</v>
      </c>
      <c r="C697" s="41"/>
      <c r="D697" s="41"/>
      <c r="E697" s="42" t="e">
        <f t="shared" si="24"/>
        <v>#DIV/0!</v>
      </c>
      <c r="F697" s="43">
        <f>SUM(F698:F699)</f>
        <v>33.99</v>
      </c>
      <c r="G697" s="43">
        <f>SUM(G698:G699)</f>
        <v>0.97</v>
      </c>
      <c r="H697" s="44">
        <f>SUM(H698:H699)</f>
        <v>0</v>
      </c>
    </row>
    <row r="698" spans="1:8" ht="15.75" customHeight="1">
      <c r="A698" s="670"/>
      <c r="B698" s="132" t="s">
        <v>114</v>
      </c>
      <c r="C698" s="465">
        <v>2560</v>
      </c>
      <c r="D698" s="465"/>
      <c r="E698" s="466">
        <f aca="true" t="shared" si="25" ref="E698:E737">F698/C698*1000</f>
        <v>12.83203125</v>
      </c>
      <c r="F698" s="467">
        <v>32.85</v>
      </c>
      <c r="G698" s="467"/>
      <c r="H698" s="468"/>
    </row>
    <row r="699" spans="1:8" ht="15.75" customHeight="1">
      <c r="A699" s="671"/>
      <c r="B699" s="145" t="s">
        <v>118</v>
      </c>
      <c r="C699" s="383">
        <v>60</v>
      </c>
      <c r="D699" s="383"/>
      <c r="E699" s="373">
        <f t="shared" si="25"/>
        <v>19</v>
      </c>
      <c r="F699" s="384">
        <v>1.14</v>
      </c>
      <c r="G699" s="384">
        <v>0.97</v>
      </c>
      <c r="H699" s="385"/>
    </row>
    <row r="700" spans="1:8" ht="15.75" customHeight="1">
      <c r="A700" s="669">
        <v>8</v>
      </c>
      <c r="B700" s="51" t="s">
        <v>168</v>
      </c>
      <c r="C700" s="41"/>
      <c r="D700" s="41"/>
      <c r="E700" s="42" t="e">
        <f t="shared" si="25"/>
        <v>#DIV/0!</v>
      </c>
      <c r="F700" s="43">
        <f>SUM(F701:F701)</f>
        <v>3</v>
      </c>
      <c r="G700" s="43">
        <f>SUM(G701:G701)</f>
        <v>3</v>
      </c>
      <c r="H700" s="44">
        <f>SUM(H701:H701)</f>
        <v>0</v>
      </c>
    </row>
    <row r="701" spans="1:8" ht="15.75" customHeight="1">
      <c r="A701" s="671"/>
      <c r="B701" s="145" t="s">
        <v>118</v>
      </c>
      <c r="C701" s="383">
        <v>100</v>
      </c>
      <c r="D701" s="383"/>
      <c r="E701" s="373">
        <f t="shared" si="25"/>
        <v>30</v>
      </c>
      <c r="F701" s="384">
        <v>3</v>
      </c>
      <c r="G701" s="384">
        <v>3</v>
      </c>
      <c r="H701" s="385"/>
    </row>
    <row r="702" spans="1:8" ht="15.75" customHeight="1">
      <c r="A702" s="672">
        <v>9</v>
      </c>
      <c r="B702" s="50" t="s">
        <v>28</v>
      </c>
      <c r="C702" s="36"/>
      <c r="D702" s="36"/>
      <c r="E702" s="37" t="e">
        <f t="shared" si="25"/>
        <v>#DIV/0!</v>
      </c>
      <c r="F702" s="38">
        <f>SUM(F703:F704)</f>
        <v>3.299</v>
      </c>
      <c r="G702" s="38">
        <f>SUM(G703:G704)</f>
        <v>3</v>
      </c>
      <c r="H702" s="39">
        <f>SUM(H703:H704)</f>
        <v>0</v>
      </c>
    </row>
    <row r="703" spans="1:8" ht="15.75" customHeight="1">
      <c r="A703" s="670"/>
      <c r="B703" s="169" t="s">
        <v>116</v>
      </c>
      <c r="C703" s="510">
        <v>11</v>
      </c>
      <c r="D703" s="510"/>
      <c r="E703" s="511">
        <f t="shared" si="25"/>
        <v>27.181818181818183</v>
      </c>
      <c r="F703" s="512">
        <v>0.299</v>
      </c>
      <c r="G703" s="512"/>
      <c r="H703" s="513"/>
    </row>
    <row r="704" spans="1:8" ht="15.75" customHeight="1">
      <c r="A704" s="673"/>
      <c r="B704" s="147" t="s">
        <v>118</v>
      </c>
      <c r="C704" s="393">
        <v>100</v>
      </c>
      <c r="D704" s="393"/>
      <c r="E704" s="391">
        <f t="shared" si="25"/>
        <v>30</v>
      </c>
      <c r="F704" s="394">
        <v>3</v>
      </c>
      <c r="G704" s="394">
        <v>3</v>
      </c>
      <c r="H704" s="395">
        <v>0</v>
      </c>
    </row>
    <row r="705" spans="1:17" ht="15.75" customHeight="1">
      <c r="A705" s="669">
        <v>10</v>
      </c>
      <c r="B705" s="51" t="s">
        <v>40</v>
      </c>
      <c r="C705" s="41"/>
      <c r="D705" s="41"/>
      <c r="E705" s="42" t="e">
        <f t="shared" si="25"/>
        <v>#DIV/0!</v>
      </c>
      <c r="F705" s="43">
        <f>SUM(F706:F706)</f>
        <v>0.81</v>
      </c>
      <c r="G705" s="43">
        <f>SUM(G706:G706)</f>
        <v>0.81</v>
      </c>
      <c r="H705" s="44">
        <f>SUM(H706:H706)</f>
        <v>0</v>
      </c>
      <c r="K705" s="5"/>
      <c r="L705" s="5"/>
      <c r="M705" s="5"/>
      <c r="N705" s="5"/>
      <c r="O705" s="5"/>
      <c r="P705" s="5"/>
      <c r="Q705" s="5"/>
    </row>
    <row r="706" spans="1:17" ht="15.75" customHeight="1">
      <c r="A706" s="670"/>
      <c r="B706" s="140" t="s">
        <v>118</v>
      </c>
      <c r="C706" s="380">
        <v>72</v>
      </c>
      <c r="D706" s="380"/>
      <c r="E706" s="377">
        <f t="shared" si="25"/>
        <v>11.250000000000002</v>
      </c>
      <c r="F706" s="381">
        <v>0.81</v>
      </c>
      <c r="G706" s="381">
        <v>0.81</v>
      </c>
      <c r="H706" s="382">
        <v>0</v>
      </c>
      <c r="K706" s="5"/>
      <c r="L706" s="5"/>
      <c r="M706" s="5"/>
      <c r="N706" s="5"/>
      <c r="O706" s="5"/>
      <c r="P706" s="5"/>
      <c r="Q706" s="5"/>
    </row>
    <row r="707" spans="1:17" ht="15.75" customHeight="1">
      <c r="A707" s="669">
        <v>11</v>
      </c>
      <c r="B707" s="51" t="s">
        <v>29</v>
      </c>
      <c r="C707" s="41"/>
      <c r="D707" s="41"/>
      <c r="E707" s="42" t="e">
        <f t="shared" si="25"/>
        <v>#DIV/0!</v>
      </c>
      <c r="F707" s="43">
        <f>SUM(F708:F709)</f>
        <v>28.7</v>
      </c>
      <c r="G707" s="43">
        <f>SUM(G708:G709)</f>
        <v>18.7</v>
      </c>
      <c r="H707" s="44">
        <f>SUM(H708:H709)</f>
        <v>0</v>
      </c>
      <c r="K707" s="5"/>
      <c r="L707" s="5"/>
      <c r="M707" s="5"/>
      <c r="N707" s="5"/>
      <c r="O707" s="5"/>
      <c r="P707" s="5"/>
      <c r="Q707" s="5"/>
    </row>
    <row r="708" spans="1:17" ht="15.75" customHeight="1">
      <c r="A708" s="670"/>
      <c r="B708" s="169" t="s">
        <v>116</v>
      </c>
      <c r="C708" s="518">
        <v>1700</v>
      </c>
      <c r="D708" s="518"/>
      <c r="E708" s="491">
        <f t="shared" si="25"/>
        <v>11</v>
      </c>
      <c r="F708" s="519">
        <v>18.7</v>
      </c>
      <c r="G708" s="519">
        <v>18.7</v>
      </c>
      <c r="H708" s="520"/>
      <c r="K708" s="5"/>
      <c r="L708" s="5"/>
      <c r="M708" s="5"/>
      <c r="N708" s="5"/>
      <c r="O708" s="5"/>
      <c r="P708" s="5"/>
      <c r="Q708" s="5"/>
    </row>
    <row r="709" spans="1:17" ht="15.75" customHeight="1">
      <c r="A709" s="670"/>
      <c r="B709" s="16" t="s">
        <v>117</v>
      </c>
      <c r="C709" s="577"/>
      <c r="D709" s="577"/>
      <c r="E709" s="562">
        <v>22.42152466367713</v>
      </c>
      <c r="F709" s="578">
        <v>10</v>
      </c>
      <c r="G709" s="578"/>
      <c r="H709" s="579"/>
      <c r="K709" s="5"/>
      <c r="L709" s="5"/>
      <c r="M709" s="5"/>
      <c r="N709" s="5"/>
      <c r="O709" s="5"/>
      <c r="P709" s="5"/>
      <c r="Q709" s="5"/>
    </row>
    <row r="710" spans="1:17" ht="15.75" customHeight="1">
      <c r="A710" s="669">
        <v>12</v>
      </c>
      <c r="B710" s="51" t="s">
        <v>73</v>
      </c>
      <c r="C710" s="41"/>
      <c r="D710" s="41"/>
      <c r="E710" s="42" t="e">
        <f t="shared" si="25"/>
        <v>#DIV/0!</v>
      </c>
      <c r="F710" s="43">
        <f>SUM(F711:F711)</f>
        <v>63.174</v>
      </c>
      <c r="G710" s="43">
        <f>SUM(G711:G711)</f>
        <v>48</v>
      </c>
      <c r="H710" s="44">
        <f>SUM(H711:H711)</f>
        <v>0</v>
      </c>
      <c r="K710" s="5"/>
      <c r="L710" s="5"/>
      <c r="M710" s="5"/>
      <c r="N710" s="5"/>
      <c r="O710" s="5"/>
      <c r="P710" s="5"/>
      <c r="Q710" s="5"/>
    </row>
    <row r="711" spans="1:17" ht="15.75" customHeight="1">
      <c r="A711" s="670"/>
      <c r="B711" s="169" t="s">
        <v>116</v>
      </c>
      <c r="C711" s="518">
        <v>8602</v>
      </c>
      <c r="D711" s="518"/>
      <c r="E711" s="491">
        <f t="shared" si="25"/>
        <v>7.344106021855382</v>
      </c>
      <c r="F711" s="519">
        <v>63.174</v>
      </c>
      <c r="G711" s="519">
        <v>48</v>
      </c>
      <c r="H711" s="520"/>
      <c r="K711" s="5"/>
      <c r="L711" s="5"/>
      <c r="M711" s="5"/>
      <c r="N711" s="5"/>
      <c r="O711" s="5"/>
      <c r="P711" s="5"/>
      <c r="Q711" s="5"/>
    </row>
    <row r="712" spans="1:17" ht="15.75" customHeight="1">
      <c r="A712" s="674">
        <v>13</v>
      </c>
      <c r="B712" s="51" t="s">
        <v>76</v>
      </c>
      <c r="C712" s="43">
        <f>SUM(C713:C713)</f>
        <v>26</v>
      </c>
      <c r="D712" s="41"/>
      <c r="E712" s="42">
        <f t="shared" si="25"/>
        <v>14</v>
      </c>
      <c r="F712" s="43">
        <f>SUM(F713:F713)</f>
        <v>0.364</v>
      </c>
      <c r="G712" s="43">
        <f>SUM(G713:G713)</f>
        <v>0</v>
      </c>
      <c r="H712" s="44">
        <f>SUM(H713:H713)</f>
        <v>0</v>
      </c>
      <c r="K712" s="5"/>
      <c r="L712" s="5"/>
      <c r="M712" s="5"/>
      <c r="N712" s="5"/>
      <c r="O712" s="5"/>
      <c r="P712" s="5"/>
      <c r="Q712" s="5"/>
    </row>
    <row r="713" spans="1:17" ht="15.75" customHeight="1">
      <c r="A713" s="685"/>
      <c r="B713" s="170" t="s">
        <v>136</v>
      </c>
      <c r="C713" s="524">
        <v>26</v>
      </c>
      <c r="D713" s="524"/>
      <c r="E713" s="499">
        <f t="shared" si="25"/>
        <v>14</v>
      </c>
      <c r="F713" s="525">
        <v>0.364</v>
      </c>
      <c r="G713" s="525"/>
      <c r="H713" s="526"/>
      <c r="K713" s="5"/>
      <c r="L713" s="5"/>
      <c r="M713" s="5"/>
      <c r="N713" s="5"/>
      <c r="O713" s="5"/>
      <c r="P713" s="5"/>
      <c r="Q713" s="5"/>
    </row>
    <row r="714" spans="1:17" ht="15.75" customHeight="1">
      <c r="A714" s="674">
        <v>14</v>
      </c>
      <c r="B714" s="51" t="s">
        <v>42</v>
      </c>
      <c r="C714" s="70"/>
      <c r="D714" s="70"/>
      <c r="E714" s="53" t="e">
        <f t="shared" si="25"/>
        <v>#DIV/0!</v>
      </c>
      <c r="F714" s="71">
        <f>SUM(F715:F717)</f>
        <v>4.250000000000001</v>
      </c>
      <c r="G714" s="71">
        <f>SUM(G715:G717)</f>
        <v>3.98</v>
      </c>
      <c r="H714" s="44">
        <f>SUM(H715:H717)</f>
        <v>0</v>
      </c>
      <c r="K714" s="5"/>
      <c r="L714" s="5"/>
      <c r="M714" s="5"/>
      <c r="N714" s="5"/>
      <c r="O714" s="5"/>
      <c r="P714" s="5"/>
      <c r="Q714" s="5"/>
    </row>
    <row r="715" spans="1:17" ht="15.75" customHeight="1">
      <c r="A715" s="670"/>
      <c r="B715" s="132" t="s">
        <v>114</v>
      </c>
      <c r="C715" s="465">
        <v>480</v>
      </c>
      <c r="D715" s="465"/>
      <c r="E715" s="466">
        <f t="shared" si="25"/>
        <v>8.0625</v>
      </c>
      <c r="F715" s="467">
        <v>3.87</v>
      </c>
      <c r="G715" s="467">
        <v>3.87</v>
      </c>
      <c r="H715" s="468"/>
      <c r="K715" s="5"/>
      <c r="L715" s="5"/>
      <c r="M715" s="5"/>
      <c r="N715" s="5"/>
      <c r="O715" s="5"/>
      <c r="P715" s="5"/>
      <c r="Q715" s="5"/>
    </row>
    <row r="716" spans="1:17" ht="15.75" customHeight="1">
      <c r="A716" s="670"/>
      <c r="B716" s="16" t="s">
        <v>117</v>
      </c>
      <c r="C716" s="577"/>
      <c r="D716" s="577"/>
      <c r="E716" s="562">
        <v>16.75</v>
      </c>
      <c r="F716" s="578">
        <v>0.27</v>
      </c>
      <c r="G716" s="578"/>
      <c r="H716" s="579"/>
      <c r="K716" s="5"/>
      <c r="L716" s="5"/>
      <c r="M716" s="5"/>
      <c r="N716" s="5"/>
      <c r="O716" s="5"/>
      <c r="P716" s="5"/>
      <c r="Q716" s="5"/>
    </row>
    <row r="717" spans="1:17" ht="15.75" customHeight="1">
      <c r="A717" s="671"/>
      <c r="B717" s="176" t="s">
        <v>119</v>
      </c>
      <c r="C717" s="636">
        <v>20</v>
      </c>
      <c r="D717" s="636"/>
      <c r="E717" s="623">
        <f t="shared" si="25"/>
        <v>5.5</v>
      </c>
      <c r="F717" s="637">
        <v>0.11</v>
      </c>
      <c r="G717" s="637">
        <v>0.11</v>
      </c>
      <c r="H717" s="638"/>
      <c r="K717" s="5"/>
      <c r="L717" s="5"/>
      <c r="M717" s="5"/>
      <c r="N717" s="5"/>
      <c r="O717" s="5"/>
      <c r="P717" s="5"/>
      <c r="Q717" s="5"/>
    </row>
    <row r="718" spans="1:17" ht="15.75" customHeight="1">
      <c r="A718" s="669">
        <v>15</v>
      </c>
      <c r="B718" s="51" t="s">
        <v>30</v>
      </c>
      <c r="C718" s="41"/>
      <c r="D718" s="41"/>
      <c r="E718" s="84">
        <v>20</v>
      </c>
      <c r="F718" s="605">
        <f>SUM(F719:F719)</f>
        <v>0.1</v>
      </c>
      <c r="G718" s="43">
        <f>SUM(G719:G719)</f>
        <v>0</v>
      </c>
      <c r="H718" s="44">
        <f>SUM(H719:H719)</f>
        <v>0</v>
      </c>
      <c r="K718" s="5"/>
      <c r="L718" s="5"/>
      <c r="M718" s="5"/>
      <c r="N718" s="5"/>
      <c r="O718" s="5"/>
      <c r="P718" s="5"/>
      <c r="Q718" s="5"/>
    </row>
    <row r="719" spans="1:17" ht="15.75" customHeight="1">
      <c r="A719" s="671"/>
      <c r="B719" s="45" t="s">
        <v>117</v>
      </c>
      <c r="C719" s="580"/>
      <c r="D719" s="580"/>
      <c r="E719" s="606">
        <v>20.4</v>
      </c>
      <c r="F719" s="607">
        <v>0.1</v>
      </c>
      <c r="G719" s="581"/>
      <c r="H719" s="582"/>
      <c r="K719" s="5"/>
      <c r="L719" s="5"/>
      <c r="M719" s="5"/>
      <c r="N719" s="5"/>
      <c r="O719" s="5"/>
      <c r="P719" s="5"/>
      <c r="Q719" s="5"/>
    </row>
    <row r="720" spans="1:17" ht="15.75" customHeight="1">
      <c r="A720" s="669">
        <v>16</v>
      </c>
      <c r="B720" s="51" t="s">
        <v>31</v>
      </c>
      <c r="C720" s="41"/>
      <c r="D720" s="41"/>
      <c r="E720" s="42" t="e">
        <f t="shared" si="25"/>
        <v>#DIV/0!</v>
      </c>
      <c r="F720" s="43">
        <f>SUM(F721:F721)</f>
        <v>2.845</v>
      </c>
      <c r="G720" s="43">
        <f>SUM(G721:G721)</f>
        <v>0</v>
      </c>
      <c r="H720" s="44">
        <f>SUM(H721:H721)</f>
        <v>0</v>
      </c>
      <c r="K720" s="5"/>
      <c r="L720" s="5"/>
      <c r="M720" s="5"/>
      <c r="N720" s="5"/>
      <c r="O720" s="5"/>
      <c r="P720" s="5"/>
      <c r="Q720" s="5"/>
    </row>
    <row r="721" spans="1:17" ht="15.75" customHeight="1">
      <c r="A721" s="670"/>
      <c r="B721" s="16" t="s">
        <v>117</v>
      </c>
      <c r="C721" s="577"/>
      <c r="D721" s="577"/>
      <c r="E721" s="562">
        <v>31.61111111111111</v>
      </c>
      <c r="F721" s="578">
        <v>2.845</v>
      </c>
      <c r="G721" s="578"/>
      <c r="H721" s="579"/>
      <c r="I721" s="3"/>
      <c r="K721" s="5"/>
      <c r="L721" s="5"/>
      <c r="M721" s="5"/>
      <c r="N721" s="5"/>
      <c r="O721" s="5"/>
      <c r="P721" s="5"/>
      <c r="Q721" s="5"/>
    </row>
    <row r="722" spans="1:17" ht="15.75" customHeight="1">
      <c r="A722" s="669">
        <v>17</v>
      </c>
      <c r="B722" s="51" t="s">
        <v>32</v>
      </c>
      <c r="C722" s="41"/>
      <c r="D722" s="41"/>
      <c r="E722" s="42" t="e">
        <f t="shared" si="25"/>
        <v>#DIV/0!</v>
      </c>
      <c r="F722" s="43">
        <f>SUM(F723:F724)</f>
        <v>4.372</v>
      </c>
      <c r="G722" s="43">
        <f>SUM(G723:G724)</f>
        <v>0</v>
      </c>
      <c r="H722" s="44">
        <f>SUM(H723:H724)</f>
        <v>0</v>
      </c>
      <c r="K722" s="5"/>
      <c r="L722" s="5"/>
      <c r="M722" s="5"/>
      <c r="N722" s="5"/>
      <c r="O722" s="5"/>
      <c r="P722" s="5"/>
      <c r="Q722" s="5"/>
    </row>
    <row r="723" spans="1:17" ht="15.75" customHeight="1">
      <c r="A723" s="670"/>
      <c r="B723" s="169" t="s">
        <v>116</v>
      </c>
      <c r="C723" s="510">
        <v>2</v>
      </c>
      <c r="D723" s="510"/>
      <c r="E723" s="491">
        <f t="shared" si="25"/>
        <v>36</v>
      </c>
      <c r="F723" s="512">
        <v>0.072</v>
      </c>
      <c r="G723" s="512"/>
      <c r="H723" s="513"/>
      <c r="K723" s="5"/>
      <c r="L723" s="5"/>
      <c r="M723" s="5"/>
      <c r="N723" s="5"/>
      <c r="O723" s="5"/>
      <c r="P723" s="5"/>
      <c r="Q723" s="5"/>
    </row>
    <row r="724" spans="1:17" ht="15.75" customHeight="1">
      <c r="A724" s="685"/>
      <c r="B724" s="45" t="s">
        <v>117</v>
      </c>
      <c r="C724" s="590"/>
      <c r="D724" s="590"/>
      <c r="E724" s="591">
        <v>36</v>
      </c>
      <c r="F724" s="592">
        <v>4.3</v>
      </c>
      <c r="G724" s="592"/>
      <c r="H724" s="593"/>
      <c r="K724" s="5"/>
      <c r="L724" s="5"/>
      <c r="M724" s="5"/>
      <c r="N724" s="5"/>
      <c r="O724" s="5"/>
      <c r="P724" s="5"/>
      <c r="Q724" s="5"/>
    </row>
    <row r="725" spans="1:17" ht="15.75" customHeight="1">
      <c r="A725" s="669">
        <v>18</v>
      </c>
      <c r="B725" s="51" t="s">
        <v>47</v>
      </c>
      <c r="C725" s="41"/>
      <c r="D725" s="41"/>
      <c r="E725" s="42" t="e">
        <f t="shared" si="25"/>
        <v>#DIV/0!</v>
      </c>
      <c r="F725" s="43">
        <f>SUM(F726:F726)</f>
        <v>3.29</v>
      </c>
      <c r="G725" s="43">
        <f>SUM(G726:G726)</f>
        <v>0.9</v>
      </c>
      <c r="H725" s="44">
        <f>SUM(H726:H726)</f>
        <v>0</v>
      </c>
      <c r="K725" s="5"/>
      <c r="L725" s="5"/>
      <c r="M725" s="5"/>
      <c r="N725" s="5"/>
      <c r="O725" s="5"/>
      <c r="P725" s="5"/>
      <c r="Q725" s="5"/>
    </row>
    <row r="726" spans="1:17" ht="15.75" customHeight="1">
      <c r="A726" s="671"/>
      <c r="B726" s="45" t="s">
        <v>117</v>
      </c>
      <c r="C726" s="580"/>
      <c r="D726" s="580"/>
      <c r="E726" s="571">
        <v>6.514851485148514</v>
      </c>
      <c r="F726" s="581">
        <v>3.29</v>
      </c>
      <c r="G726" s="581">
        <v>0.9</v>
      </c>
      <c r="H726" s="582"/>
      <c r="K726" s="5"/>
      <c r="L726" s="5"/>
      <c r="M726" s="5"/>
      <c r="N726" s="5"/>
      <c r="O726" s="5"/>
      <c r="P726" s="5"/>
      <c r="Q726" s="5"/>
    </row>
    <row r="727" spans="1:17" ht="15.75" customHeight="1">
      <c r="A727" s="669">
        <v>19</v>
      </c>
      <c r="B727" s="51" t="s">
        <v>43</v>
      </c>
      <c r="C727" s="41"/>
      <c r="D727" s="41"/>
      <c r="E727" s="42" t="e">
        <f t="shared" si="25"/>
        <v>#DIV/0!</v>
      </c>
      <c r="F727" s="43">
        <f>SUM(F728:F730)</f>
        <v>121.527</v>
      </c>
      <c r="G727" s="43">
        <f>SUM(G728:G730)</f>
        <v>119.63</v>
      </c>
      <c r="H727" s="44">
        <f>SUM(H728:H730)</f>
        <v>0</v>
      </c>
      <c r="K727" s="5"/>
      <c r="L727" s="5"/>
      <c r="M727" s="5"/>
      <c r="N727" s="5"/>
      <c r="O727" s="5"/>
      <c r="P727" s="5"/>
      <c r="Q727" s="5"/>
    </row>
    <row r="728" spans="1:17" ht="15.75" customHeight="1">
      <c r="A728" s="670"/>
      <c r="B728" s="169" t="s">
        <v>116</v>
      </c>
      <c r="C728" s="510">
        <v>9000</v>
      </c>
      <c r="D728" s="510"/>
      <c r="E728" s="491">
        <f t="shared" si="25"/>
        <v>13.055555555555557</v>
      </c>
      <c r="F728" s="512">
        <v>117.5</v>
      </c>
      <c r="G728" s="512">
        <v>117.5</v>
      </c>
      <c r="H728" s="513"/>
      <c r="K728" s="5"/>
      <c r="L728" s="5"/>
      <c r="M728" s="5"/>
      <c r="N728" s="5"/>
      <c r="O728" s="5"/>
      <c r="P728" s="5"/>
      <c r="Q728" s="5"/>
    </row>
    <row r="729" spans="1:17" ht="15.75" customHeight="1">
      <c r="A729" s="670"/>
      <c r="B729" s="16" t="s">
        <v>117</v>
      </c>
      <c r="C729" s="577"/>
      <c r="D729" s="577"/>
      <c r="E729" s="562">
        <v>1.623279098873592</v>
      </c>
      <c r="F729" s="578">
        <v>1.297</v>
      </c>
      <c r="G729" s="578"/>
      <c r="H729" s="579"/>
      <c r="K729" s="5"/>
      <c r="L729" s="5"/>
      <c r="M729" s="5"/>
      <c r="N729" s="5"/>
      <c r="O729" s="5"/>
      <c r="P729" s="5"/>
      <c r="Q729" s="5"/>
    </row>
    <row r="730" spans="1:17" ht="15.75" customHeight="1">
      <c r="A730" s="670"/>
      <c r="B730" s="140" t="s">
        <v>118</v>
      </c>
      <c r="C730" s="380">
        <v>270</v>
      </c>
      <c r="D730" s="380"/>
      <c r="E730" s="377">
        <f t="shared" si="25"/>
        <v>10.11111111111111</v>
      </c>
      <c r="F730" s="381">
        <v>2.73</v>
      </c>
      <c r="G730" s="381">
        <v>2.13</v>
      </c>
      <c r="H730" s="382"/>
      <c r="K730" s="5"/>
      <c r="L730" s="5"/>
      <c r="M730" s="5"/>
      <c r="N730" s="5"/>
      <c r="O730" s="5"/>
      <c r="P730" s="5"/>
      <c r="Q730" s="5"/>
    </row>
    <row r="731" spans="1:17" ht="15.75" customHeight="1">
      <c r="A731" s="669">
        <v>20</v>
      </c>
      <c r="B731" s="51" t="s">
        <v>50</v>
      </c>
      <c r="C731" s="41"/>
      <c r="D731" s="41"/>
      <c r="E731" s="42" t="e">
        <f t="shared" si="25"/>
        <v>#DIV/0!</v>
      </c>
      <c r="F731" s="43">
        <f>SUM(F732:F733)</f>
        <v>7.724</v>
      </c>
      <c r="G731" s="43">
        <f>SUM(G732:G733)</f>
        <v>7.654</v>
      </c>
      <c r="H731" s="44">
        <f>SUM(H732:H733)</f>
        <v>0</v>
      </c>
      <c r="K731" s="5"/>
      <c r="L731" s="5"/>
      <c r="M731" s="5"/>
      <c r="N731" s="5"/>
      <c r="O731" s="5"/>
      <c r="P731" s="5"/>
      <c r="Q731" s="5"/>
    </row>
    <row r="732" spans="1:17" ht="15.75" customHeight="1">
      <c r="A732" s="670"/>
      <c r="B732" s="169" t="s">
        <v>136</v>
      </c>
      <c r="C732" s="510">
        <v>7</v>
      </c>
      <c r="D732" s="510"/>
      <c r="E732" s="511">
        <f t="shared" si="25"/>
        <v>10</v>
      </c>
      <c r="F732" s="512">
        <v>0.07</v>
      </c>
      <c r="G732" s="512"/>
      <c r="H732" s="513"/>
      <c r="K732" s="5"/>
      <c r="L732" s="5"/>
      <c r="M732" s="5"/>
      <c r="N732" s="5"/>
      <c r="O732" s="5"/>
      <c r="P732" s="5"/>
      <c r="Q732" s="5"/>
    </row>
    <row r="733" spans="1:17" ht="15.75" customHeight="1">
      <c r="A733" s="670"/>
      <c r="B733" s="159" t="s">
        <v>118</v>
      </c>
      <c r="C733" s="380">
        <v>198</v>
      </c>
      <c r="D733" s="380"/>
      <c r="E733" s="377">
        <f t="shared" si="25"/>
        <v>38.656565656565654</v>
      </c>
      <c r="F733" s="381">
        <v>7.654</v>
      </c>
      <c r="G733" s="381">
        <v>7.654</v>
      </c>
      <c r="H733" s="382"/>
      <c r="K733" s="5"/>
      <c r="L733" s="5"/>
      <c r="M733" s="5"/>
      <c r="N733" s="5"/>
      <c r="O733" s="5"/>
      <c r="P733" s="5"/>
      <c r="Q733" s="5"/>
    </row>
    <row r="734" spans="1:17" ht="15.75" customHeight="1">
      <c r="A734" s="669">
        <v>21</v>
      </c>
      <c r="B734" s="51" t="s">
        <v>49</v>
      </c>
      <c r="C734" s="41"/>
      <c r="D734" s="41"/>
      <c r="E734" s="42" t="e">
        <f t="shared" si="25"/>
        <v>#DIV/0!</v>
      </c>
      <c r="F734" s="43">
        <f>SUM(F735:F736)</f>
        <v>7.074</v>
      </c>
      <c r="G734" s="43">
        <f>SUM(G735:G736)</f>
        <v>4.68</v>
      </c>
      <c r="H734" s="44">
        <f>SUM(H735:H736)</f>
        <v>0</v>
      </c>
      <c r="Q734" s="5"/>
    </row>
    <row r="735" spans="1:17" ht="15.75" customHeight="1">
      <c r="A735" s="670"/>
      <c r="B735" s="21" t="s">
        <v>117</v>
      </c>
      <c r="C735" s="577"/>
      <c r="D735" s="577"/>
      <c r="E735" s="599">
        <v>20.46153846153846</v>
      </c>
      <c r="F735" s="578">
        <v>2.394</v>
      </c>
      <c r="G735" s="578"/>
      <c r="H735" s="579"/>
      <c r="Q735" s="5"/>
    </row>
    <row r="736" spans="1:17" ht="15.75" customHeight="1">
      <c r="A736" s="671"/>
      <c r="B736" s="145" t="s">
        <v>118</v>
      </c>
      <c r="C736" s="383">
        <v>280</v>
      </c>
      <c r="D736" s="383"/>
      <c r="E736" s="373">
        <f t="shared" si="25"/>
        <v>16.71428571428571</v>
      </c>
      <c r="F736" s="384">
        <v>4.68</v>
      </c>
      <c r="G736" s="384">
        <v>4.68</v>
      </c>
      <c r="H736" s="385"/>
      <c r="Q736" s="5"/>
    </row>
    <row r="737" spans="1:17" ht="15.75" customHeight="1">
      <c r="A737" s="669">
        <v>22</v>
      </c>
      <c r="B737" s="51" t="s">
        <v>89</v>
      </c>
      <c r="C737" s="41"/>
      <c r="D737" s="41"/>
      <c r="E737" s="42" t="e">
        <f t="shared" si="25"/>
        <v>#DIV/0!</v>
      </c>
      <c r="F737" s="43">
        <f>SUM(F738:F738)</f>
        <v>0.857</v>
      </c>
      <c r="G737" s="43">
        <f>SUM(G738:G738)</f>
        <v>0.7</v>
      </c>
      <c r="H737" s="44">
        <f>SUM(H738:H738)</f>
        <v>0</v>
      </c>
      <c r="Q737" s="5"/>
    </row>
    <row r="738" spans="1:17" ht="15.75" customHeight="1">
      <c r="A738" s="671"/>
      <c r="B738" s="54" t="s">
        <v>117</v>
      </c>
      <c r="C738" s="580"/>
      <c r="D738" s="580"/>
      <c r="E738" s="571">
        <v>2.393854748603352</v>
      </c>
      <c r="F738" s="581">
        <v>0.857</v>
      </c>
      <c r="G738" s="581">
        <v>0.7</v>
      </c>
      <c r="H738" s="582"/>
      <c r="Q738" s="5"/>
    </row>
    <row r="739" spans="1:17" ht="15.75" customHeight="1">
      <c r="A739" s="669">
        <v>23</v>
      </c>
      <c r="B739" s="51" t="s">
        <v>191</v>
      </c>
      <c r="C739" s="41"/>
      <c r="D739" s="41"/>
      <c r="E739" s="61" t="e">
        <f aca="true" t="shared" si="26" ref="E739:E795">F739/C739*1000</f>
        <v>#DIV/0!</v>
      </c>
      <c r="F739" s="43">
        <f>SUM(F740:F740)</f>
        <v>0.2</v>
      </c>
      <c r="G739" s="43">
        <f>SUM(G740:G740)</f>
        <v>0.2</v>
      </c>
      <c r="H739" s="44">
        <f>SUM(H740:H740)</f>
        <v>0</v>
      </c>
      <c r="Q739" s="5"/>
    </row>
    <row r="740" spans="1:17" ht="15.75" customHeight="1">
      <c r="A740" s="671"/>
      <c r="B740" s="172" t="s">
        <v>136</v>
      </c>
      <c r="C740" s="524">
        <v>60</v>
      </c>
      <c r="D740" s="524"/>
      <c r="E740" s="532">
        <f t="shared" si="26"/>
        <v>3.3333333333333335</v>
      </c>
      <c r="F740" s="525">
        <v>0.2</v>
      </c>
      <c r="G740" s="525">
        <v>0.2</v>
      </c>
      <c r="H740" s="526"/>
      <c r="Q740" s="5"/>
    </row>
    <row r="741" spans="1:17" ht="15.75" customHeight="1">
      <c r="A741" s="672">
        <v>24</v>
      </c>
      <c r="B741" s="50" t="s">
        <v>154</v>
      </c>
      <c r="C741" s="38">
        <f>SUM(C742:C744)</f>
        <v>1755</v>
      </c>
      <c r="D741" s="36"/>
      <c r="E741" s="37">
        <f t="shared" si="26"/>
        <v>8.826210826210826</v>
      </c>
      <c r="F741" s="38">
        <f>SUM(F742:F744)</f>
        <v>15.49</v>
      </c>
      <c r="G741" s="38">
        <f>SUM(G742:G744)</f>
        <v>14.59</v>
      </c>
      <c r="H741" s="39">
        <f>SUM(H742:H744)</f>
        <v>0</v>
      </c>
      <c r="J741" s="2"/>
      <c r="K741" s="2"/>
      <c r="L741" s="2"/>
      <c r="M741" s="2"/>
      <c r="N741" s="2"/>
      <c r="Q741" s="5"/>
    </row>
    <row r="742" spans="1:17" ht="15.75" customHeight="1">
      <c r="A742" s="670"/>
      <c r="B742" s="169" t="s">
        <v>116</v>
      </c>
      <c r="C742" s="510">
        <v>1500</v>
      </c>
      <c r="D742" s="510"/>
      <c r="E742" s="491">
        <f t="shared" si="26"/>
        <v>8</v>
      </c>
      <c r="F742" s="512">
        <v>12</v>
      </c>
      <c r="G742" s="512">
        <v>12</v>
      </c>
      <c r="H742" s="513"/>
      <c r="Q742" s="5"/>
    </row>
    <row r="743" spans="1:17" ht="15.75" customHeight="1">
      <c r="A743" s="670"/>
      <c r="B743" s="21" t="s">
        <v>117</v>
      </c>
      <c r="C743" s="577"/>
      <c r="D743" s="577"/>
      <c r="E743" s="562">
        <v>12.857142857142858</v>
      </c>
      <c r="F743" s="578">
        <v>0.9</v>
      </c>
      <c r="G743" s="578"/>
      <c r="H743" s="579"/>
      <c r="Q743" s="5"/>
    </row>
    <row r="744" spans="1:17" ht="15.75" customHeight="1">
      <c r="A744" s="670"/>
      <c r="B744" s="140" t="s">
        <v>118</v>
      </c>
      <c r="C744" s="380">
        <v>255</v>
      </c>
      <c r="D744" s="380"/>
      <c r="E744" s="377">
        <f t="shared" si="26"/>
        <v>10.156862745098039</v>
      </c>
      <c r="F744" s="381">
        <v>2.59</v>
      </c>
      <c r="G744" s="381">
        <v>2.59</v>
      </c>
      <c r="H744" s="382"/>
      <c r="Q744" s="5"/>
    </row>
    <row r="745" spans="1:17" ht="15.75" customHeight="1">
      <c r="A745" s="669">
        <v>25</v>
      </c>
      <c r="B745" s="78" t="s">
        <v>33</v>
      </c>
      <c r="C745" s="41"/>
      <c r="D745" s="41"/>
      <c r="E745" s="42" t="e">
        <f t="shared" si="26"/>
        <v>#DIV/0!</v>
      </c>
      <c r="F745" s="43">
        <f>SUM(F746:F746)</f>
        <v>5.82</v>
      </c>
      <c r="G745" s="43">
        <f>SUM(G746:G746)</f>
        <v>0</v>
      </c>
      <c r="H745" s="44">
        <f>SUM(H746:H746)</f>
        <v>0</v>
      </c>
      <c r="Q745" s="5"/>
    </row>
    <row r="746" spans="1:17" ht="15.75" customHeight="1">
      <c r="A746" s="670"/>
      <c r="B746" s="16" t="s">
        <v>117</v>
      </c>
      <c r="C746" s="577"/>
      <c r="D746" s="577"/>
      <c r="E746" s="562">
        <v>29.246231155778894</v>
      </c>
      <c r="F746" s="578">
        <v>5.82</v>
      </c>
      <c r="G746" s="578"/>
      <c r="H746" s="579"/>
      <c r="J746" s="2"/>
      <c r="K746" s="2"/>
      <c r="L746" s="2"/>
      <c r="M746" s="2"/>
      <c r="N746" s="2"/>
      <c r="O746" s="2"/>
      <c r="P746" s="2"/>
      <c r="Q746" s="5"/>
    </row>
    <row r="747" spans="1:17" ht="15.75" customHeight="1">
      <c r="A747" s="674">
        <v>26</v>
      </c>
      <c r="B747" s="51" t="s">
        <v>44</v>
      </c>
      <c r="C747" s="70"/>
      <c r="D747" s="70"/>
      <c r="E747" s="42" t="e">
        <f t="shared" si="26"/>
        <v>#DIV/0!</v>
      </c>
      <c r="F747" s="71">
        <f>SUM(F748:F749)</f>
        <v>24.369999999999997</v>
      </c>
      <c r="G747" s="71">
        <f>SUM(G748:G749)</f>
        <v>10.2</v>
      </c>
      <c r="H747" s="222">
        <f>SUM(H748:H749)</f>
        <v>0</v>
      </c>
      <c r="Q747" s="5"/>
    </row>
    <row r="748" spans="1:17" ht="15.75" customHeight="1">
      <c r="A748" s="670"/>
      <c r="B748" s="169" t="s">
        <v>116</v>
      </c>
      <c r="C748" s="510">
        <v>990</v>
      </c>
      <c r="D748" s="510"/>
      <c r="E748" s="491">
        <f t="shared" si="26"/>
        <v>10.303030303030301</v>
      </c>
      <c r="F748" s="512">
        <v>10.2</v>
      </c>
      <c r="G748" s="512">
        <v>10.2</v>
      </c>
      <c r="H748" s="513"/>
      <c r="Q748" s="5"/>
    </row>
    <row r="749" spans="1:17" ht="15.75" customHeight="1">
      <c r="A749" s="670"/>
      <c r="B749" s="16" t="s">
        <v>117</v>
      </c>
      <c r="C749" s="577"/>
      <c r="D749" s="577"/>
      <c r="E749" s="562">
        <v>17.846347607052895</v>
      </c>
      <c r="F749" s="578">
        <v>14.17</v>
      </c>
      <c r="G749" s="578"/>
      <c r="H749" s="579"/>
      <c r="Q749" s="5"/>
    </row>
    <row r="750" spans="1:17" ht="15.75" customHeight="1">
      <c r="A750" s="669">
        <v>27</v>
      </c>
      <c r="B750" s="51" t="s">
        <v>111</v>
      </c>
      <c r="C750" s="41">
        <v>36</v>
      </c>
      <c r="D750" s="41"/>
      <c r="E750" s="42">
        <f t="shared" si="26"/>
        <v>7</v>
      </c>
      <c r="F750" s="43">
        <f>SUM(F751:F751)</f>
        <v>0.252</v>
      </c>
      <c r="G750" s="43">
        <f>SUM(G751:G751)</f>
        <v>0.252</v>
      </c>
      <c r="H750" s="44">
        <f>SUM(H751:H751)</f>
        <v>0</v>
      </c>
      <c r="K750" s="5"/>
      <c r="L750" s="5"/>
      <c r="M750" s="5"/>
      <c r="N750" s="5"/>
      <c r="O750" s="5"/>
      <c r="P750" s="5"/>
      <c r="Q750" s="5"/>
    </row>
    <row r="751" spans="1:17" ht="15.75" customHeight="1">
      <c r="A751" s="685"/>
      <c r="B751" s="135" t="s">
        <v>114</v>
      </c>
      <c r="C751" s="474">
        <v>36</v>
      </c>
      <c r="D751" s="474"/>
      <c r="E751" s="475">
        <f t="shared" si="26"/>
        <v>7</v>
      </c>
      <c r="F751" s="476">
        <v>0.252</v>
      </c>
      <c r="G751" s="476">
        <v>0.252</v>
      </c>
      <c r="H751" s="477"/>
      <c r="K751" s="5"/>
      <c r="L751" s="5"/>
      <c r="M751" s="5"/>
      <c r="N751" s="5"/>
      <c r="O751" s="5"/>
      <c r="P751" s="5"/>
      <c r="Q751" s="5"/>
    </row>
    <row r="752" spans="1:17" ht="15.75" customHeight="1">
      <c r="A752" s="669">
        <v>28</v>
      </c>
      <c r="B752" s="51" t="s">
        <v>130</v>
      </c>
      <c r="C752" s="41">
        <v>18</v>
      </c>
      <c r="D752" s="41"/>
      <c r="E752" s="42">
        <f t="shared" si="26"/>
        <v>14</v>
      </c>
      <c r="F752" s="43">
        <f>SUM(F753:F753)</f>
        <v>0.252</v>
      </c>
      <c r="G752" s="43">
        <f>SUM(G753:G753)</f>
        <v>0.252</v>
      </c>
      <c r="H752" s="44"/>
      <c r="K752" s="5"/>
      <c r="L752" s="5"/>
      <c r="M752" s="5"/>
      <c r="N752" s="5"/>
      <c r="O752" s="5"/>
      <c r="P752" s="5"/>
      <c r="Q752" s="5"/>
    </row>
    <row r="753" spans="1:17" ht="15.75" customHeight="1">
      <c r="A753" s="685"/>
      <c r="B753" s="135" t="s">
        <v>114</v>
      </c>
      <c r="C753" s="474">
        <v>18</v>
      </c>
      <c r="D753" s="474"/>
      <c r="E753" s="475">
        <f t="shared" si="26"/>
        <v>14</v>
      </c>
      <c r="F753" s="476">
        <v>0.252</v>
      </c>
      <c r="G753" s="476">
        <v>0.252</v>
      </c>
      <c r="H753" s="477"/>
      <c r="K753" s="5"/>
      <c r="L753" s="5"/>
      <c r="M753" s="5"/>
      <c r="N753" s="5"/>
      <c r="O753" s="5"/>
      <c r="P753" s="5"/>
      <c r="Q753" s="5"/>
    </row>
    <row r="754" spans="1:17" ht="15.75" customHeight="1">
      <c r="A754" s="674">
        <v>29</v>
      </c>
      <c r="B754" s="40" t="s">
        <v>162</v>
      </c>
      <c r="C754" s="70"/>
      <c r="D754" s="70"/>
      <c r="E754" s="53" t="e">
        <f t="shared" si="26"/>
        <v>#DIV/0!</v>
      </c>
      <c r="F754" s="71">
        <f>F755</f>
        <v>0.314</v>
      </c>
      <c r="G754" s="71">
        <f>G755</f>
        <v>0.314</v>
      </c>
      <c r="H754" s="71">
        <f>H755</f>
        <v>0</v>
      </c>
      <c r="K754" s="5"/>
      <c r="L754" s="5"/>
      <c r="M754" s="5"/>
      <c r="N754" s="5"/>
      <c r="O754" s="5"/>
      <c r="P754" s="5"/>
      <c r="Q754" s="5"/>
    </row>
    <row r="755" spans="1:17" ht="15.75" customHeight="1">
      <c r="A755" s="685"/>
      <c r="B755" s="145" t="s">
        <v>118</v>
      </c>
      <c r="C755" s="386">
        <v>40</v>
      </c>
      <c r="D755" s="386"/>
      <c r="E755" s="392">
        <f t="shared" si="26"/>
        <v>7.85</v>
      </c>
      <c r="F755" s="388">
        <v>0.314</v>
      </c>
      <c r="G755" s="388">
        <v>0.314</v>
      </c>
      <c r="H755" s="389">
        <v>0</v>
      </c>
      <c r="K755" s="5"/>
      <c r="L755" s="5"/>
      <c r="M755" s="5"/>
      <c r="N755" s="5"/>
      <c r="O755" s="5"/>
      <c r="P755" s="5"/>
      <c r="Q755" s="5"/>
    </row>
    <row r="756" spans="1:17" ht="15.75" customHeight="1">
      <c r="A756" s="669">
        <v>30</v>
      </c>
      <c r="B756" s="51" t="s">
        <v>48</v>
      </c>
      <c r="C756" s="41"/>
      <c r="D756" s="41"/>
      <c r="E756" s="42" t="e">
        <f t="shared" si="26"/>
        <v>#DIV/0!</v>
      </c>
      <c r="F756" s="43">
        <f>SUM(F757:F757)</f>
        <v>2.797</v>
      </c>
      <c r="G756" s="43">
        <f>SUM(G757:G757)</f>
        <v>0</v>
      </c>
      <c r="H756" s="44">
        <f>SUM(H757:H757)</f>
        <v>0</v>
      </c>
      <c r="K756" s="5"/>
      <c r="L756" s="5"/>
      <c r="M756" s="5"/>
      <c r="N756" s="5"/>
      <c r="O756" s="5"/>
      <c r="P756" s="5"/>
      <c r="Q756" s="5"/>
    </row>
    <row r="757" spans="1:17" ht="15.75" customHeight="1" thickBot="1">
      <c r="A757" s="671"/>
      <c r="B757" s="45" t="s">
        <v>117</v>
      </c>
      <c r="C757" s="580"/>
      <c r="D757" s="580"/>
      <c r="E757" s="571">
        <v>39.957142857142856</v>
      </c>
      <c r="F757" s="581">
        <v>2.797</v>
      </c>
      <c r="G757" s="581"/>
      <c r="H757" s="582"/>
      <c r="K757" s="5"/>
      <c r="L757" s="5"/>
      <c r="M757" s="5"/>
      <c r="N757" s="5"/>
      <c r="O757" s="5"/>
      <c r="P757" s="5"/>
      <c r="Q757" s="5"/>
    </row>
    <row r="758" spans="1:17" ht="15.75" customHeight="1" thickBot="1">
      <c r="A758" s="681"/>
      <c r="B758" s="73" t="s">
        <v>167</v>
      </c>
      <c r="C758" s="33"/>
      <c r="D758" s="33"/>
      <c r="E758" s="33"/>
      <c r="F758" s="148">
        <f>F682+F685+F687+F689+F691+F695+F697+F700+F702+F705+F707+F710+F712+F714+F718+F720+F722+F725+F727+F731+F734+F737+F739+F741+F745+F747+F750+F752+F754+F756</f>
        <v>353.9530000000001</v>
      </c>
      <c r="G758" s="148">
        <f>G682+G685+G687+G689+G691+G695+G697+G700+G702+G705+G707+G710+G712+G714+G718+G720+G722+G725+G727+G731+G734+G737+G739+G741+G745+G747+G750+G752+G754+G756</f>
        <v>250.766</v>
      </c>
      <c r="H758" s="148">
        <f>H682+H685+H687+H689+H691+H695+H697+H700+H702+H705+H707+H710+H712+H714+H718+H720+H722+H725+H727+H731+H734+H737+H739+H741+H745+H747+H750+H752+H754+H756</f>
        <v>0</v>
      </c>
      <c r="K758" s="5"/>
      <c r="L758" s="5"/>
      <c r="M758" s="5"/>
      <c r="N758" s="5"/>
      <c r="O758" s="5"/>
      <c r="P758" s="5"/>
      <c r="Q758" s="5"/>
    </row>
    <row r="759" spans="1:17" ht="15.75" customHeight="1">
      <c r="A759" s="697"/>
      <c r="B759" s="85" t="s">
        <v>60</v>
      </c>
      <c r="C759" s="79"/>
      <c r="D759" s="79"/>
      <c r="E759" s="80" t="e">
        <f t="shared" si="26"/>
        <v>#DIV/0!</v>
      </c>
      <c r="F759" s="81"/>
      <c r="G759" s="81"/>
      <c r="H759" s="82"/>
      <c r="K759" s="5"/>
      <c r="L759" s="5"/>
      <c r="M759" s="5"/>
      <c r="N759" s="5"/>
      <c r="O759" s="5"/>
      <c r="P759" s="5"/>
      <c r="Q759" s="5"/>
    </row>
    <row r="760" spans="1:17" ht="15.75" customHeight="1">
      <c r="A760" s="701">
        <v>1</v>
      </c>
      <c r="B760" s="50" t="s">
        <v>87</v>
      </c>
      <c r="C760" s="238"/>
      <c r="D760" s="238"/>
      <c r="E760" s="52" t="e">
        <f t="shared" si="26"/>
        <v>#DIV/0!</v>
      </c>
      <c r="F760" s="239">
        <f>F761</f>
        <v>0.8</v>
      </c>
      <c r="G760" s="239">
        <f>G761</f>
        <v>0.8</v>
      </c>
      <c r="H760" s="240">
        <v>0</v>
      </c>
      <c r="K760" s="5"/>
      <c r="L760" s="5"/>
      <c r="M760" s="5"/>
      <c r="N760" s="5"/>
      <c r="O760" s="5"/>
      <c r="P760" s="5"/>
      <c r="Q760" s="5"/>
    </row>
    <row r="761" spans="1:17" ht="15.75" customHeight="1">
      <c r="A761" s="685"/>
      <c r="B761" s="145" t="s">
        <v>118</v>
      </c>
      <c r="C761" s="386">
        <v>50</v>
      </c>
      <c r="D761" s="386"/>
      <c r="E761" s="392">
        <f t="shared" si="26"/>
        <v>16</v>
      </c>
      <c r="F761" s="388">
        <v>0.8</v>
      </c>
      <c r="G761" s="388">
        <v>0.8</v>
      </c>
      <c r="H761" s="389"/>
      <c r="K761" s="5"/>
      <c r="L761" s="5"/>
      <c r="M761" s="5"/>
      <c r="N761" s="5"/>
      <c r="O761" s="5"/>
      <c r="P761" s="5"/>
      <c r="Q761" s="5"/>
    </row>
    <row r="762" spans="1:17" ht="15.75" customHeight="1">
      <c r="A762" s="672">
        <v>2</v>
      </c>
      <c r="B762" s="50" t="s">
        <v>201</v>
      </c>
      <c r="C762" s="36"/>
      <c r="D762" s="36"/>
      <c r="E762" s="37" t="e">
        <f t="shared" si="26"/>
        <v>#DIV/0!</v>
      </c>
      <c r="F762" s="38">
        <f>SUM(F763:F763)</f>
        <v>0.789</v>
      </c>
      <c r="G762" s="38">
        <f>SUM(G763:G763)</f>
        <v>0.789</v>
      </c>
      <c r="H762" s="39">
        <f>SUM(H763:H763)</f>
        <v>0</v>
      </c>
      <c r="K762" s="5"/>
      <c r="L762" s="5"/>
      <c r="M762" s="5"/>
      <c r="N762" s="5"/>
      <c r="O762" s="5"/>
      <c r="P762" s="5"/>
      <c r="Q762" s="5"/>
    </row>
    <row r="763" spans="1:17" ht="15.75" customHeight="1">
      <c r="A763" s="673"/>
      <c r="B763" s="147" t="s">
        <v>118</v>
      </c>
      <c r="C763" s="393">
        <v>60</v>
      </c>
      <c r="D763" s="393"/>
      <c r="E763" s="391">
        <f t="shared" si="26"/>
        <v>13.15</v>
      </c>
      <c r="F763" s="394">
        <v>0.789</v>
      </c>
      <c r="G763" s="394">
        <v>0.789</v>
      </c>
      <c r="H763" s="395"/>
      <c r="K763" s="5"/>
      <c r="L763" s="5"/>
      <c r="M763" s="5"/>
      <c r="N763" s="5"/>
      <c r="O763" s="5"/>
      <c r="P763" s="5"/>
      <c r="Q763" s="5"/>
    </row>
    <row r="764" spans="1:17" ht="15.75" customHeight="1">
      <c r="A764" s="669">
        <v>3</v>
      </c>
      <c r="B764" s="51" t="s">
        <v>137</v>
      </c>
      <c r="C764" s="41">
        <f>SUM(C765)</f>
        <v>45</v>
      </c>
      <c r="D764" s="41"/>
      <c r="E764" s="42">
        <f t="shared" si="26"/>
        <v>4.444444444444445</v>
      </c>
      <c r="F764" s="41">
        <f>SUM(F765)</f>
        <v>0.2</v>
      </c>
      <c r="G764" s="41">
        <f>SUM(G765)</f>
        <v>0.2</v>
      </c>
      <c r="H764" s="44"/>
      <c r="K764" s="5"/>
      <c r="L764" s="5"/>
      <c r="M764" s="5"/>
      <c r="N764" s="5"/>
      <c r="O764" s="5"/>
      <c r="P764" s="5"/>
      <c r="Q764" s="5"/>
    </row>
    <row r="765" spans="1:17" ht="15.75" customHeight="1">
      <c r="A765" s="671"/>
      <c r="B765" s="170" t="s">
        <v>136</v>
      </c>
      <c r="C765" s="524">
        <v>45</v>
      </c>
      <c r="D765" s="524"/>
      <c r="E765" s="499">
        <f t="shared" si="26"/>
        <v>4.444444444444445</v>
      </c>
      <c r="F765" s="525">
        <v>0.2</v>
      </c>
      <c r="G765" s="525">
        <v>0.2</v>
      </c>
      <c r="H765" s="526"/>
      <c r="K765" s="5"/>
      <c r="L765" s="5"/>
      <c r="M765" s="5"/>
      <c r="N765" s="5"/>
      <c r="O765" s="5"/>
      <c r="P765" s="5"/>
      <c r="Q765" s="5"/>
    </row>
    <row r="766" spans="1:8" ht="15.75" customHeight="1">
      <c r="A766" s="669">
        <v>4</v>
      </c>
      <c r="B766" s="51" t="s">
        <v>203</v>
      </c>
      <c r="C766" s="41"/>
      <c r="D766" s="41"/>
      <c r="E766" s="42" t="e">
        <f t="shared" si="26"/>
        <v>#DIV/0!</v>
      </c>
      <c r="F766" s="43">
        <f>SUM(F767:F767)</f>
        <v>0.013</v>
      </c>
      <c r="G766" s="43">
        <f>SUM(G767:G767)</f>
        <v>0.013</v>
      </c>
      <c r="H766" s="44">
        <f>SUM(H767:H767)</f>
        <v>0</v>
      </c>
    </row>
    <row r="767" spans="1:8" ht="15.75" customHeight="1">
      <c r="A767" s="671"/>
      <c r="B767" s="45" t="s">
        <v>117</v>
      </c>
      <c r="C767" s="580"/>
      <c r="D767" s="580"/>
      <c r="E767" s="571">
        <v>2.5</v>
      </c>
      <c r="F767" s="581">
        <v>0.013</v>
      </c>
      <c r="G767" s="581">
        <v>0.013</v>
      </c>
      <c r="H767" s="582"/>
    </row>
    <row r="768" spans="1:8" ht="15.75" customHeight="1">
      <c r="A768" s="674">
        <v>5</v>
      </c>
      <c r="B768" s="40" t="s">
        <v>163</v>
      </c>
      <c r="C768" s="70"/>
      <c r="D768" s="70"/>
      <c r="E768" s="53" t="e">
        <f t="shared" si="26"/>
        <v>#DIV/0!</v>
      </c>
      <c r="F768" s="71">
        <f>F769</f>
        <v>1.885</v>
      </c>
      <c r="G768" s="71">
        <f>G769</f>
        <v>1.885</v>
      </c>
      <c r="H768" s="222"/>
    </row>
    <row r="769" spans="1:8" ht="15.75" customHeight="1">
      <c r="A769" s="671"/>
      <c r="B769" s="45" t="s">
        <v>117</v>
      </c>
      <c r="C769" s="590"/>
      <c r="D769" s="590"/>
      <c r="E769" s="591">
        <v>40.1063829787234</v>
      </c>
      <c r="F769" s="592">
        <v>1.885</v>
      </c>
      <c r="G769" s="592">
        <v>1.885</v>
      </c>
      <c r="H769" s="593"/>
    </row>
    <row r="770" spans="1:8" ht="15.75" customHeight="1">
      <c r="A770" s="675">
        <v>6</v>
      </c>
      <c r="B770" s="11" t="s">
        <v>123</v>
      </c>
      <c r="C770" s="12"/>
      <c r="D770" s="12"/>
      <c r="E770" s="13" t="e">
        <f t="shared" si="26"/>
        <v>#DIV/0!</v>
      </c>
      <c r="F770" s="14">
        <f>F771</f>
        <v>1.6</v>
      </c>
      <c r="G770" s="14">
        <f>G771</f>
        <v>1.6</v>
      </c>
      <c r="H770" s="15"/>
    </row>
    <row r="771" spans="1:8" ht="15.75" customHeight="1">
      <c r="A771" s="702"/>
      <c r="B771" s="177" t="s">
        <v>119</v>
      </c>
      <c r="C771" s="639">
        <v>40</v>
      </c>
      <c r="D771" s="639"/>
      <c r="E771" s="631">
        <f t="shared" si="26"/>
        <v>40</v>
      </c>
      <c r="F771" s="640">
        <v>1.6</v>
      </c>
      <c r="G771" s="640">
        <v>1.6</v>
      </c>
      <c r="H771" s="641"/>
    </row>
    <row r="772" spans="1:8" ht="15.75" customHeight="1">
      <c r="A772" s="669">
        <v>7</v>
      </c>
      <c r="B772" s="51" t="s">
        <v>46</v>
      </c>
      <c r="C772" s="41"/>
      <c r="D772" s="41"/>
      <c r="E772" s="42" t="e">
        <f t="shared" si="26"/>
        <v>#DIV/0!</v>
      </c>
      <c r="F772" s="43">
        <f>SUM(F773:F773)</f>
        <v>1.008</v>
      </c>
      <c r="G772" s="43">
        <f>SUM(G773:G773)</f>
        <v>1.008</v>
      </c>
      <c r="H772" s="44">
        <f>SUM(H773:H773)</f>
        <v>0</v>
      </c>
    </row>
    <row r="773" spans="1:8" ht="15.75" customHeight="1">
      <c r="A773" s="671"/>
      <c r="B773" s="45" t="s">
        <v>117</v>
      </c>
      <c r="C773" s="580"/>
      <c r="D773" s="580"/>
      <c r="E773" s="571">
        <v>28.8</v>
      </c>
      <c r="F773" s="581">
        <v>1.008</v>
      </c>
      <c r="G773" s="581">
        <v>1.008</v>
      </c>
      <c r="H773" s="582"/>
    </row>
    <row r="774" spans="1:18" ht="15.75" customHeight="1">
      <c r="A774" s="674">
        <v>8</v>
      </c>
      <c r="B774" s="51" t="s">
        <v>90</v>
      </c>
      <c r="C774" s="70"/>
      <c r="D774" s="70"/>
      <c r="E774" s="53" t="e">
        <f t="shared" si="26"/>
        <v>#DIV/0!</v>
      </c>
      <c r="F774" s="71">
        <f>SUM(F775:F775)</f>
        <v>1.91</v>
      </c>
      <c r="G774" s="71">
        <f>SUM(G775:G775)</f>
        <v>1.91</v>
      </c>
      <c r="H774" s="222">
        <f>SUM(H775:H775)</f>
        <v>0</v>
      </c>
      <c r="R774" s="3"/>
    </row>
    <row r="775" spans="1:8" ht="15.75" customHeight="1">
      <c r="A775" s="685"/>
      <c r="B775" s="45" t="s">
        <v>117</v>
      </c>
      <c r="C775" s="590"/>
      <c r="D775" s="590"/>
      <c r="E775" s="591">
        <v>43.40909090909091</v>
      </c>
      <c r="F775" s="592">
        <v>1.91</v>
      </c>
      <c r="G775" s="592">
        <v>1.91</v>
      </c>
      <c r="H775" s="593"/>
    </row>
    <row r="776" spans="1:8" ht="15.75" customHeight="1">
      <c r="A776" s="669">
        <v>9</v>
      </c>
      <c r="B776" s="51" t="s">
        <v>13</v>
      </c>
      <c r="C776" s="41"/>
      <c r="D776" s="41"/>
      <c r="E776" s="53" t="e">
        <f t="shared" si="26"/>
        <v>#DIV/0!</v>
      </c>
      <c r="F776" s="43">
        <f>SUM(F777:F779)</f>
        <v>29.247799999999998</v>
      </c>
      <c r="G776" s="43">
        <f>SUM(G777:G779)</f>
        <v>5.718</v>
      </c>
      <c r="H776" s="44">
        <f>SUM(H777:H779)</f>
        <v>0</v>
      </c>
    </row>
    <row r="777" spans="1:8" ht="15.75" customHeight="1">
      <c r="A777" s="670"/>
      <c r="B777" s="169" t="s">
        <v>136</v>
      </c>
      <c r="C777" s="510">
        <v>1108</v>
      </c>
      <c r="D777" s="510"/>
      <c r="E777" s="511">
        <f t="shared" si="26"/>
        <v>23.501805054151625</v>
      </c>
      <c r="F777" s="512">
        <v>26.04</v>
      </c>
      <c r="G777" s="512">
        <v>2.511</v>
      </c>
      <c r="H777" s="513"/>
    </row>
    <row r="778" spans="1:16" ht="15.75" customHeight="1">
      <c r="A778" s="670"/>
      <c r="B778" s="16" t="s">
        <v>117</v>
      </c>
      <c r="C778" s="577"/>
      <c r="D778" s="577"/>
      <c r="E778" s="562">
        <v>50.93684210526315</v>
      </c>
      <c r="F778" s="578">
        <v>0.9678</v>
      </c>
      <c r="G778" s="578">
        <v>0.967</v>
      </c>
      <c r="H778" s="579"/>
      <c r="J778" s="2"/>
      <c r="K778" s="2"/>
      <c r="L778" s="2"/>
      <c r="M778" s="2"/>
      <c r="N778" s="2"/>
      <c r="O778" s="2"/>
      <c r="P778" s="2"/>
    </row>
    <row r="779" spans="1:8" ht="15.75" customHeight="1">
      <c r="A779" s="670"/>
      <c r="B779" s="140" t="s">
        <v>118</v>
      </c>
      <c r="C779" s="380">
        <v>80</v>
      </c>
      <c r="D779" s="380"/>
      <c r="E779" s="377">
        <f t="shared" si="26"/>
        <v>28.000000000000004</v>
      </c>
      <c r="F779" s="381">
        <v>2.24</v>
      </c>
      <c r="G779" s="381">
        <v>2.24</v>
      </c>
      <c r="H779" s="382"/>
    </row>
    <row r="780" spans="1:8" ht="15.75" customHeight="1">
      <c r="A780" s="674">
        <v>10</v>
      </c>
      <c r="B780" s="51" t="s">
        <v>204</v>
      </c>
      <c r="C780" s="70"/>
      <c r="D780" s="70"/>
      <c r="E780" s="53" t="e">
        <f t="shared" si="26"/>
        <v>#DIV/0!</v>
      </c>
      <c r="F780" s="71">
        <f>SUM(F781:F781)</f>
        <v>0.806</v>
      </c>
      <c r="G780" s="71">
        <f>SUM(G781:G781)</f>
        <v>0.806</v>
      </c>
      <c r="H780" s="222">
        <f>SUM(H781:H781)</f>
        <v>0</v>
      </c>
    </row>
    <row r="781" spans="1:8" ht="15.75" customHeight="1" thickBot="1">
      <c r="A781" s="702"/>
      <c r="B781" s="27" t="s">
        <v>117</v>
      </c>
      <c r="C781" s="608"/>
      <c r="D781" s="608"/>
      <c r="E781" s="609">
        <v>40.3</v>
      </c>
      <c r="F781" s="610">
        <v>0.806</v>
      </c>
      <c r="G781" s="610">
        <v>0.806</v>
      </c>
      <c r="H781" s="611"/>
    </row>
    <row r="782" spans="1:8" ht="15.75" customHeight="1" thickBot="1">
      <c r="A782" s="681"/>
      <c r="B782" s="73" t="s">
        <v>166</v>
      </c>
      <c r="C782" s="33"/>
      <c r="D782" s="33"/>
      <c r="E782" s="33"/>
      <c r="F782" s="148">
        <f>F760+F762+F764+F766+F768+F770+F772+F774+F776+F780</f>
        <v>38.258799999999994</v>
      </c>
      <c r="G782" s="148">
        <f>G760+G762+G764+G766+G768+G770+G772+G774+G776+G780</f>
        <v>14.729</v>
      </c>
      <c r="H782" s="148">
        <f>H760+H762+H764+H766+H768+H770+H772+H774+H776+H780</f>
        <v>0</v>
      </c>
    </row>
    <row r="783" spans="1:8" ht="15.75" customHeight="1" thickBot="1">
      <c r="A783" s="703" t="s">
        <v>54</v>
      </c>
      <c r="B783" s="89" t="s">
        <v>17</v>
      </c>
      <c r="C783" s="235"/>
      <c r="D783" s="235"/>
      <c r="E783" s="235"/>
      <c r="F783" s="236">
        <f>F680+F758+F782</f>
        <v>700.3928000000001</v>
      </c>
      <c r="G783" s="236">
        <f>G680+G758+G782</f>
        <v>527.417</v>
      </c>
      <c r="H783" s="236">
        <f>H680+H758+H782</f>
        <v>0</v>
      </c>
    </row>
    <row r="784" spans="1:8" ht="15.75" customHeight="1">
      <c r="A784" s="704" t="s">
        <v>55</v>
      </c>
      <c r="B784" s="90" t="s">
        <v>51</v>
      </c>
      <c r="C784" s="241"/>
      <c r="D784" s="241"/>
      <c r="E784" s="242"/>
      <c r="F784" s="243"/>
      <c r="G784" s="243"/>
      <c r="H784" s="244"/>
    </row>
    <row r="785" spans="1:17" s="8" customFormat="1" ht="15.75" customHeight="1">
      <c r="A785" s="705"/>
      <c r="B785" s="91" t="s">
        <v>62</v>
      </c>
      <c r="C785" s="245"/>
      <c r="D785" s="245"/>
      <c r="E785" s="246"/>
      <c r="F785" s="247"/>
      <c r="G785" s="247"/>
      <c r="H785" s="248"/>
      <c r="K785" s="142"/>
      <c r="L785" s="142"/>
      <c r="M785" s="142"/>
      <c r="N785" s="142"/>
      <c r="O785" s="142"/>
      <c r="P785" s="142"/>
      <c r="Q785" s="142"/>
    </row>
    <row r="786" spans="1:17" s="8" customFormat="1" ht="15.75" customHeight="1">
      <c r="A786" s="687">
        <v>1</v>
      </c>
      <c r="B786" s="68" t="s">
        <v>22</v>
      </c>
      <c r="C786" s="249"/>
      <c r="D786" s="249"/>
      <c r="E786" s="249" t="e">
        <f t="shared" si="26"/>
        <v>#DIV/0!</v>
      </c>
      <c r="F786" s="250">
        <f>SUM(F787:F787)</f>
        <v>52.875</v>
      </c>
      <c r="G786" s="250">
        <f>SUM(G787:G787)</f>
        <v>52.875</v>
      </c>
      <c r="H786" s="251">
        <f>SUM(H787:H787)</f>
        <v>0</v>
      </c>
      <c r="K786" s="142"/>
      <c r="L786" s="142"/>
      <c r="M786" s="142"/>
      <c r="N786" s="142"/>
      <c r="O786" s="142"/>
      <c r="P786" s="142"/>
      <c r="Q786" s="142"/>
    </row>
    <row r="787" spans="1:17" s="8" customFormat="1" ht="15.75" customHeight="1">
      <c r="A787" s="706"/>
      <c r="B787" s="173" t="s">
        <v>136</v>
      </c>
      <c r="C787" s="518">
        <v>1248</v>
      </c>
      <c r="D787" s="518"/>
      <c r="E787" s="530">
        <f t="shared" si="26"/>
        <v>42.36778846153847</v>
      </c>
      <c r="F787" s="519">
        <v>52.875</v>
      </c>
      <c r="G787" s="519">
        <v>52.875</v>
      </c>
      <c r="H787" s="520"/>
      <c r="K787" s="142"/>
      <c r="L787" s="142"/>
      <c r="M787" s="142"/>
      <c r="N787" s="142"/>
      <c r="O787" s="142"/>
      <c r="P787" s="142"/>
      <c r="Q787" s="142"/>
    </row>
    <row r="788" spans="1:17" s="8" customFormat="1" ht="15.75" customHeight="1">
      <c r="A788" s="687">
        <v>2</v>
      </c>
      <c r="B788" s="68" t="s">
        <v>70</v>
      </c>
      <c r="C788" s="249"/>
      <c r="D788" s="249"/>
      <c r="E788" s="252" t="e">
        <f t="shared" si="26"/>
        <v>#DIV/0!</v>
      </c>
      <c r="F788" s="250">
        <v>1.31</v>
      </c>
      <c r="G788" s="250">
        <v>1.31</v>
      </c>
      <c r="H788" s="251"/>
      <c r="K788" s="142"/>
      <c r="L788" s="142"/>
      <c r="M788" s="142"/>
      <c r="N788" s="142"/>
      <c r="O788" s="142"/>
      <c r="P788" s="142"/>
      <c r="Q788" s="142"/>
    </row>
    <row r="789" spans="1:17" s="8" customFormat="1" ht="15.75" customHeight="1">
      <c r="A789" s="707"/>
      <c r="B789" s="92" t="s">
        <v>117</v>
      </c>
      <c r="C789" s="590"/>
      <c r="D789" s="590"/>
      <c r="E789" s="591">
        <v>33</v>
      </c>
      <c r="F789" s="592">
        <v>1.31</v>
      </c>
      <c r="G789" s="592">
        <v>1.31</v>
      </c>
      <c r="H789" s="593"/>
      <c r="K789" s="142"/>
      <c r="L789" s="142"/>
      <c r="M789" s="142"/>
      <c r="N789" s="142"/>
      <c r="O789" s="142"/>
      <c r="P789" s="142"/>
      <c r="Q789" s="142"/>
    </row>
    <row r="790" spans="1:17" s="8" customFormat="1" ht="15.75" customHeight="1">
      <c r="A790" s="687">
        <v>3</v>
      </c>
      <c r="B790" s="68" t="s">
        <v>134</v>
      </c>
      <c r="C790" s="249"/>
      <c r="D790" s="249"/>
      <c r="E790" s="249" t="e">
        <f t="shared" si="26"/>
        <v>#DIV/0!</v>
      </c>
      <c r="F790" s="250">
        <f>SUM(F791:F792)</f>
        <v>37.959999999999994</v>
      </c>
      <c r="G790" s="250">
        <f>SUM(G791:G792)</f>
        <v>37.559999999999995</v>
      </c>
      <c r="H790" s="251">
        <f>SUM(H791:H792)</f>
        <v>0</v>
      </c>
      <c r="K790" s="142"/>
      <c r="L790" s="142"/>
      <c r="M790" s="142"/>
      <c r="N790" s="142"/>
      <c r="O790" s="142"/>
      <c r="P790" s="142"/>
      <c r="Q790" s="142"/>
    </row>
    <row r="791" spans="1:8" ht="15.75" customHeight="1">
      <c r="A791" s="701"/>
      <c r="B791" s="93" t="s">
        <v>117</v>
      </c>
      <c r="C791" s="587"/>
      <c r="D791" s="587"/>
      <c r="E791" s="584">
        <v>31.760683760683765</v>
      </c>
      <c r="F791" s="588">
        <v>37.16</v>
      </c>
      <c r="G791" s="588">
        <v>36.76</v>
      </c>
      <c r="H791" s="589"/>
    </row>
    <row r="792" spans="1:17" s="8" customFormat="1" ht="15.75" customHeight="1">
      <c r="A792" s="707"/>
      <c r="B792" s="160" t="s">
        <v>118</v>
      </c>
      <c r="C792" s="386">
        <v>100</v>
      </c>
      <c r="D792" s="386"/>
      <c r="E792" s="399">
        <f t="shared" si="26"/>
        <v>8</v>
      </c>
      <c r="F792" s="388">
        <v>0.8</v>
      </c>
      <c r="G792" s="388">
        <v>0.8</v>
      </c>
      <c r="H792" s="389"/>
      <c r="K792" s="142"/>
      <c r="L792" s="142"/>
      <c r="M792" s="142"/>
      <c r="N792" s="142"/>
      <c r="O792" s="142"/>
      <c r="P792" s="142"/>
      <c r="Q792" s="142"/>
    </row>
    <row r="793" spans="1:8" ht="15.75" customHeight="1">
      <c r="A793" s="687">
        <v>4</v>
      </c>
      <c r="B793" s="68" t="s">
        <v>124</v>
      </c>
      <c r="C793" s="249"/>
      <c r="D793" s="249"/>
      <c r="E793" s="249" t="e">
        <f t="shared" si="26"/>
        <v>#DIV/0!</v>
      </c>
      <c r="F793" s="250">
        <f>SUM(F794:F795)</f>
        <v>8.35</v>
      </c>
      <c r="G793" s="250">
        <f>SUM(G794:G795)</f>
        <v>6.35</v>
      </c>
      <c r="H793" s="251">
        <f>SUM(H794:H795)</f>
        <v>0</v>
      </c>
    </row>
    <row r="794" spans="1:8" ht="15.75" customHeight="1">
      <c r="A794" s="706"/>
      <c r="B794" s="137" t="s">
        <v>114</v>
      </c>
      <c r="C794" s="478">
        <v>25</v>
      </c>
      <c r="D794" s="478"/>
      <c r="E794" s="479">
        <f t="shared" si="26"/>
        <v>13.999999999999998</v>
      </c>
      <c r="F794" s="480">
        <v>0.35</v>
      </c>
      <c r="G794" s="480">
        <v>0.35</v>
      </c>
      <c r="H794" s="481"/>
    </row>
    <row r="795" spans="1:8" ht="15.75" customHeight="1">
      <c r="A795" s="706"/>
      <c r="B795" s="161" t="s">
        <v>118</v>
      </c>
      <c r="C795" s="396">
        <v>320</v>
      </c>
      <c r="D795" s="396"/>
      <c r="E795" s="387">
        <f t="shared" si="26"/>
        <v>25</v>
      </c>
      <c r="F795" s="397">
        <v>8</v>
      </c>
      <c r="G795" s="397">
        <v>6</v>
      </c>
      <c r="H795" s="398"/>
    </row>
    <row r="796" spans="1:8" ht="15.75" customHeight="1">
      <c r="A796" s="687">
        <v>5</v>
      </c>
      <c r="B796" s="68" t="s">
        <v>58</v>
      </c>
      <c r="C796" s="249"/>
      <c r="D796" s="249"/>
      <c r="E796" s="252" t="e">
        <f aca="true" t="shared" si="27" ref="E796:E839">F796/C796*1000</f>
        <v>#DIV/0!</v>
      </c>
      <c r="F796" s="250">
        <v>0.533</v>
      </c>
      <c r="G796" s="250">
        <v>0.533</v>
      </c>
      <c r="H796" s="251"/>
    </row>
    <row r="797" spans="1:8" ht="15.75" customHeight="1">
      <c r="A797" s="707"/>
      <c r="B797" s="92" t="s">
        <v>117</v>
      </c>
      <c r="C797" s="590"/>
      <c r="D797" s="590"/>
      <c r="E797" s="591">
        <v>11</v>
      </c>
      <c r="F797" s="592">
        <v>0.533</v>
      </c>
      <c r="G797" s="592">
        <v>0.533</v>
      </c>
      <c r="H797" s="593"/>
    </row>
    <row r="798" spans="1:8" ht="15.75" customHeight="1">
      <c r="A798" s="687">
        <v>6</v>
      </c>
      <c r="B798" s="68" t="s">
        <v>24</v>
      </c>
      <c r="C798" s="249">
        <v>120</v>
      </c>
      <c r="D798" s="249"/>
      <c r="E798" s="249">
        <f t="shared" si="27"/>
        <v>0.6166666666666666</v>
      </c>
      <c r="F798" s="250">
        <f>SUM(F799:F799)</f>
        <v>0.074</v>
      </c>
      <c r="G798" s="250">
        <f>SUM(G799:G799)</f>
        <v>0.074</v>
      </c>
      <c r="H798" s="251">
        <f>SUM(H799:H799)</f>
        <v>0</v>
      </c>
    </row>
    <row r="799" spans="1:8" ht="15.75" customHeight="1">
      <c r="A799" s="706"/>
      <c r="B799" s="137" t="s">
        <v>114</v>
      </c>
      <c r="C799" s="478">
        <v>120</v>
      </c>
      <c r="D799" s="478"/>
      <c r="E799" s="479">
        <f t="shared" si="27"/>
        <v>0.6166666666666666</v>
      </c>
      <c r="F799" s="480">
        <v>0.074</v>
      </c>
      <c r="G799" s="480">
        <v>0.074</v>
      </c>
      <c r="H799" s="481"/>
    </row>
    <row r="800" spans="1:8" ht="15.75" customHeight="1">
      <c r="A800" s="687">
        <v>7</v>
      </c>
      <c r="B800" s="68" t="s">
        <v>125</v>
      </c>
      <c r="C800" s="249"/>
      <c r="D800" s="249"/>
      <c r="E800" s="249" t="e">
        <f t="shared" si="27"/>
        <v>#DIV/0!</v>
      </c>
      <c r="F800" s="250">
        <f>SUM(F801:F802)</f>
        <v>165.639</v>
      </c>
      <c r="G800" s="250">
        <f>SUM(G801:G802)</f>
        <v>158.55899999999997</v>
      </c>
      <c r="H800" s="251">
        <f>SUM(H801:H802)</f>
        <v>0</v>
      </c>
    </row>
    <row r="801" spans="1:17" ht="15.75" customHeight="1">
      <c r="A801" s="706"/>
      <c r="B801" s="137" t="s">
        <v>114</v>
      </c>
      <c r="C801" s="478">
        <v>2848</v>
      </c>
      <c r="D801" s="478"/>
      <c r="E801" s="479">
        <f t="shared" si="27"/>
        <v>27.937148876404493</v>
      </c>
      <c r="F801" s="480">
        <v>79.565</v>
      </c>
      <c r="G801" s="480">
        <v>79.565</v>
      </c>
      <c r="H801" s="481"/>
      <c r="J801" s="2"/>
      <c r="K801" s="2"/>
      <c r="L801" s="2"/>
      <c r="M801" s="2"/>
      <c r="N801" s="2"/>
      <c r="O801" s="2"/>
      <c r="P801" s="2"/>
      <c r="Q801" s="2"/>
    </row>
    <row r="802" spans="1:8" ht="15.75" customHeight="1">
      <c r="A802" s="706"/>
      <c r="B802" s="26" t="s">
        <v>117</v>
      </c>
      <c r="C802" s="583"/>
      <c r="D802" s="583"/>
      <c r="E802" s="584">
        <v>52.03990326481257</v>
      </c>
      <c r="F802" s="585">
        <v>86.074</v>
      </c>
      <c r="G802" s="585">
        <v>78.99399999999999</v>
      </c>
      <c r="H802" s="586"/>
    </row>
    <row r="803" spans="1:8" ht="15.75" customHeight="1">
      <c r="A803" s="687">
        <v>8</v>
      </c>
      <c r="B803" s="68" t="s">
        <v>132</v>
      </c>
      <c r="C803" s="249">
        <f>SUM(C804)</f>
        <v>30</v>
      </c>
      <c r="D803" s="249"/>
      <c r="E803" s="252">
        <f t="shared" si="27"/>
        <v>23</v>
      </c>
      <c r="F803" s="249">
        <f>SUM(F804)</f>
        <v>0.69</v>
      </c>
      <c r="G803" s="249">
        <f>SUM(G804)</f>
        <v>0.69</v>
      </c>
      <c r="H803" s="482">
        <f>SUM(H804)</f>
        <v>0</v>
      </c>
    </row>
    <row r="804" spans="1:8" ht="15.75" customHeight="1">
      <c r="A804" s="707"/>
      <c r="B804" s="138" t="s">
        <v>114</v>
      </c>
      <c r="C804" s="474">
        <v>30</v>
      </c>
      <c r="D804" s="474"/>
      <c r="E804" s="475">
        <f t="shared" si="27"/>
        <v>23</v>
      </c>
      <c r="F804" s="476">
        <v>0.69</v>
      </c>
      <c r="G804" s="476">
        <v>0.69</v>
      </c>
      <c r="H804" s="477"/>
    </row>
    <row r="805" spans="1:8" ht="15.75" customHeight="1">
      <c r="A805" s="687">
        <v>9</v>
      </c>
      <c r="B805" s="68" t="s">
        <v>59</v>
      </c>
      <c r="C805" s="249"/>
      <c r="D805" s="249"/>
      <c r="E805" s="249" t="e">
        <f t="shared" si="27"/>
        <v>#DIV/0!</v>
      </c>
      <c r="F805" s="250">
        <f>SUM(F806:F808)</f>
        <v>18.035</v>
      </c>
      <c r="G805" s="250">
        <f>SUM(G806:G808)</f>
        <v>18.035</v>
      </c>
      <c r="H805" s="251">
        <f>SUM(H806:H808)</f>
        <v>0</v>
      </c>
    </row>
    <row r="806" spans="1:8" ht="15.75" customHeight="1">
      <c r="A806" s="706"/>
      <c r="B806" s="137" t="s">
        <v>114</v>
      </c>
      <c r="C806" s="478">
        <v>720</v>
      </c>
      <c r="D806" s="478"/>
      <c r="E806" s="479">
        <f t="shared" si="27"/>
        <v>9.708333333333334</v>
      </c>
      <c r="F806" s="480">
        <v>6.99</v>
      </c>
      <c r="G806" s="480">
        <v>6.99</v>
      </c>
      <c r="H806" s="481"/>
    </row>
    <row r="807" spans="1:8" ht="15.75" customHeight="1">
      <c r="A807" s="706"/>
      <c r="B807" s="26" t="s">
        <v>117</v>
      </c>
      <c r="C807" s="583"/>
      <c r="D807" s="583"/>
      <c r="E807" s="584">
        <v>12</v>
      </c>
      <c r="F807" s="585">
        <v>5.29</v>
      </c>
      <c r="G807" s="585">
        <v>5.29</v>
      </c>
      <c r="H807" s="586"/>
    </row>
    <row r="808" spans="1:8" ht="15.75" customHeight="1" thickBot="1">
      <c r="A808" s="708"/>
      <c r="B808" s="178" t="s">
        <v>119</v>
      </c>
      <c r="C808" s="642">
        <v>167</v>
      </c>
      <c r="D808" s="642"/>
      <c r="E808" s="643">
        <f t="shared" si="27"/>
        <v>34.461077844311376</v>
      </c>
      <c r="F808" s="644">
        <v>5.755</v>
      </c>
      <c r="G808" s="644">
        <v>5.755</v>
      </c>
      <c r="H808" s="645"/>
    </row>
    <row r="809" spans="1:8" ht="15.75" customHeight="1" thickBot="1">
      <c r="A809" s="709"/>
      <c r="B809" s="94" t="s">
        <v>165</v>
      </c>
      <c r="C809" s="259"/>
      <c r="D809" s="259"/>
      <c r="E809" s="259" t="e">
        <f t="shared" si="27"/>
        <v>#DIV/0!</v>
      </c>
      <c r="F809" s="260">
        <f>F786+F788+F790+F793+F796+F798+F800+F803+F805</f>
        <v>285.466</v>
      </c>
      <c r="G809" s="260">
        <f>G786+G788+G790+G793+G796+G798+G800+G803+G805</f>
        <v>275.986</v>
      </c>
      <c r="H809" s="260">
        <f>H786+H788+H790+H793+H796+H798+H800+H803+H805</f>
        <v>0</v>
      </c>
    </row>
    <row r="810" spans="1:17" s="8" customFormat="1" ht="15.75" customHeight="1">
      <c r="A810" s="710"/>
      <c r="B810" s="66" t="s">
        <v>63</v>
      </c>
      <c r="C810" s="241"/>
      <c r="D810" s="241"/>
      <c r="E810" s="262" t="e">
        <f t="shared" si="27"/>
        <v>#DIV/0!</v>
      </c>
      <c r="F810" s="243"/>
      <c r="G810" s="243"/>
      <c r="H810" s="244"/>
      <c r="K810" s="142"/>
      <c r="L810" s="142"/>
      <c r="M810" s="142"/>
      <c r="N810" s="142"/>
      <c r="O810" s="142"/>
      <c r="P810" s="142"/>
      <c r="Q810" s="142"/>
    </row>
    <row r="811" spans="1:8" ht="15.75" customHeight="1">
      <c r="A811" s="687">
        <v>1</v>
      </c>
      <c r="B811" s="68" t="s">
        <v>197</v>
      </c>
      <c r="C811" s="249">
        <f>SUM(C812)</f>
        <v>120</v>
      </c>
      <c r="D811" s="264"/>
      <c r="E811" s="263">
        <f t="shared" si="27"/>
        <v>6.15</v>
      </c>
      <c r="F811" s="250">
        <f>SUM(F812)</f>
        <v>0.738</v>
      </c>
      <c r="G811" s="250">
        <f>SUM(G812)</f>
        <v>0.738</v>
      </c>
      <c r="H811" s="482">
        <f>SUM(H812)</f>
        <v>0</v>
      </c>
    </row>
    <row r="812" spans="1:8" ht="15.75" customHeight="1">
      <c r="A812" s="707"/>
      <c r="B812" s="138" t="s">
        <v>147</v>
      </c>
      <c r="C812" s="474">
        <v>120</v>
      </c>
      <c r="D812" s="474"/>
      <c r="E812" s="475">
        <f t="shared" si="27"/>
        <v>6.15</v>
      </c>
      <c r="F812" s="476">
        <v>0.738</v>
      </c>
      <c r="G812" s="476">
        <v>0.738</v>
      </c>
      <c r="H812" s="477"/>
    </row>
    <row r="813" spans="1:8" ht="15.75" customHeight="1">
      <c r="A813" s="687">
        <v>2</v>
      </c>
      <c r="B813" s="68" t="s">
        <v>120</v>
      </c>
      <c r="C813" s="249"/>
      <c r="D813" s="249"/>
      <c r="E813" s="249" t="e">
        <f t="shared" si="27"/>
        <v>#DIV/0!</v>
      </c>
      <c r="F813" s="250">
        <f>SUM(F814:F814)</f>
        <v>0.18</v>
      </c>
      <c r="G813" s="250">
        <f>SUM(G814:G814)</f>
        <v>0</v>
      </c>
      <c r="H813" s="251">
        <f>SUM(H814:H814)</f>
        <v>0</v>
      </c>
    </row>
    <row r="814" spans="1:9" ht="15.75" customHeight="1">
      <c r="A814" s="706"/>
      <c r="B814" s="26" t="s">
        <v>117</v>
      </c>
      <c r="C814" s="583"/>
      <c r="D814" s="583"/>
      <c r="E814" s="584">
        <v>9</v>
      </c>
      <c r="F814" s="585">
        <v>0.18</v>
      </c>
      <c r="G814" s="585"/>
      <c r="H814" s="586"/>
      <c r="I814" s="3"/>
    </row>
    <row r="815" spans="1:8" ht="15.75" customHeight="1">
      <c r="A815" s="687">
        <v>3</v>
      </c>
      <c r="B815" s="68" t="s">
        <v>101</v>
      </c>
      <c r="C815" s="249"/>
      <c r="D815" s="249"/>
      <c r="E815" s="252" t="e">
        <f t="shared" si="27"/>
        <v>#DIV/0!</v>
      </c>
      <c r="F815" s="250">
        <f>F816</f>
        <v>0.26</v>
      </c>
      <c r="G815" s="250"/>
      <c r="H815" s="251"/>
    </row>
    <row r="816" spans="1:8" ht="15.75" customHeight="1">
      <c r="A816" s="707"/>
      <c r="B816" s="92" t="s">
        <v>117</v>
      </c>
      <c r="C816" s="590"/>
      <c r="D816" s="590"/>
      <c r="E816" s="591">
        <v>19.615384615384613</v>
      </c>
      <c r="F816" s="592">
        <v>0.26</v>
      </c>
      <c r="G816" s="592"/>
      <c r="H816" s="593"/>
    </row>
    <row r="817" spans="1:17" s="8" customFormat="1" ht="15.75" customHeight="1">
      <c r="A817" s="687">
        <v>4</v>
      </c>
      <c r="B817" s="68" t="s">
        <v>86</v>
      </c>
      <c r="C817" s="249"/>
      <c r="D817" s="249"/>
      <c r="E817" s="249" t="e">
        <f t="shared" si="27"/>
        <v>#DIV/0!</v>
      </c>
      <c r="F817" s="250">
        <f>SUM(F818:F818)</f>
        <v>0.162</v>
      </c>
      <c r="G817" s="250">
        <f>SUM(G818:G818)</f>
        <v>0.162</v>
      </c>
      <c r="H817" s="251">
        <f>SUM(H818:H818)</f>
        <v>0</v>
      </c>
      <c r="K817" s="142"/>
      <c r="L817" s="142"/>
      <c r="M817" s="142"/>
      <c r="N817" s="142"/>
      <c r="O817" s="142"/>
      <c r="P817" s="142"/>
      <c r="Q817" s="142"/>
    </row>
    <row r="818" spans="1:8" ht="15.75" customHeight="1">
      <c r="A818" s="701"/>
      <c r="B818" s="139" t="s">
        <v>147</v>
      </c>
      <c r="C818" s="483">
        <v>30</v>
      </c>
      <c r="D818" s="483"/>
      <c r="E818" s="483">
        <f t="shared" si="27"/>
        <v>5.4</v>
      </c>
      <c r="F818" s="484">
        <v>0.162</v>
      </c>
      <c r="G818" s="484">
        <v>0.162</v>
      </c>
      <c r="H818" s="485"/>
    </row>
    <row r="819" spans="1:8" ht="15.75" customHeight="1">
      <c r="A819" s="687">
        <v>5</v>
      </c>
      <c r="B819" s="68" t="s">
        <v>170</v>
      </c>
      <c r="C819" s="249"/>
      <c r="D819" s="249"/>
      <c r="E819" s="252" t="e">
        <f t="shared" si="27"/>
        <v>#DIV/0!</v>
      </c>
      <c r="F819" s="250">
        <f>F820</f>
        <v>0.769</v>
      </c>
      <c r="G819" s="250"/>
      <c r="H819" s="251"/>
    </row>
    <row r="820" spans="1:8" ht="15.75" customHeight="1">
      <c r="A820" s="707"/>
      <c r="B820" s="92" t="s">
        <v>117</v>
      </c>
      <c r="C820" s="590"/>
      <c r="D820" s="590"/>
      <c r="E820" s="591">
        <v>192.25</v>
      </c>
      <c r="F820" s="592">
        <v>0.769</v>
      </c>
      <c r="G820" s="592"/>
      <c r="H820" s="593"/>
    </row>
    <row r="821" spans="1:8" ht="15.75" customHeight="1">
      <c r="A821" s="687">
        <v>6</v>
      </c>
      <c r="B821" s="68" t="s">
        <v>43</v>
      </c>
      <c r="C821" s="249"/>
      <c r="D821" s="249"/>
      <c r="E821" s="249" t="e">
        <f t="shared" si="27"/>
        <v>#DIV/0!</v>
      </c>
      <c r="F821" s="250">
        <f>SUM(F822:F822)</f>
        <v>1.944</v>
      </c>
      <c r="G821" s="250">
        <f>SUM(G822:G822)</f>
        <v>0</v>
      </c>
      <c r="H821" s="251">
        <f>SUM(H822:H822)</f>
        <v>0</v>
      </c>
    </row>
    <row r="822" spans="1:8" ht="15.75" customHeight="1">
      <c r="A822" s="706"/>
      <c r="B822" s="26" t="s">
        <v>117</v>
      </c>
      <c r="C822" s="583"/>
      <c r="D822" s="583"/>
      <c r="E822" s="584">
        <v>9.969230769230768</v>
      </c>
      <c r="F822" s="585">
        <v>1.944</v>
      </c>
      <c r="G822" s="585"/>
      <c r="H822" s="586"/>
    </row>
    <row r="823" spans="1:17" s="8" customFormat="1" ht="15.75" customHeight="1">
      <c r="A823" s="687">
        <v>7</v>
      </c>
      <c r="B823" s="68" t="s">
        <v>77</v>
      </c>
      <c r="C823" s="249"/>
      <c r="D823" s="249"/>
      <c r="E823" s="249" t="e">
        <f t="shared" si="27"/>
        <v>#DIV/0!</v>
      </c>
      <c r="F823" s="250">
        <f>SUM(F824:F824)</f>
        <v>0.08</v>
      </c>
      <c r="G823" s="250">
        <f>SUM(G824:G824)</f>
        <v>0</v>
      </c>
      <c r="H823" s="251">
        <f>SUM(H824:H824)</f>
        <v>0</v>
      </c>
      <c r="K823" s="142"/>
      <c r="L823" s="142"/>
      <c r="M823" s="142"/>
      <c r="N823" s="142"/>
      <c r="O823" s="142"/>
      <c r="P823" s="142"/>
      <c r="Q823" s="142"/>
    </row>
    <row r="824" spans="1:8" ht="15.75" customHeight="1">
      <c r="A824" s="707"/>
      <c r="B824" s="92" t="s">
        <v>117</v>
      </c>
      <c r="C824" s="590"/>
      <c r="D824" s="590"/>
      <c r="E824" s="591">
        <v>4.475</v>
      </c>
      <c r="F824" s="592">
        <v>0.08</v>
      </c>
      <c r="G824" s="592"/>
      <c r="H824" s="593"/>
    </row>
    <row r="825" spans="1:17" s="8" customFormat="1" ht="15.75" customHeight="1">
      <c r="A825" s="687">
        <v>8</v>
      </c>
      <c r="B825" s="68" t="s">
        <v>138</v>
      </c>
      <c r="C825" s="249"/>
      <c r="D825" s="249"/>
      <c r="E825" s="249" t="e">
        <f t="shared" si="27"/>
        <v>#DIV/0!</v>
      </c>
      <c r="F825" s="250">
        <f>SUM(F826:F826)</f>
        <v>4.984</v>
      </c>
      <c r="G825" s="250">
        <f>SUM(G826:G826)</f>
        <v>0</v>
      </c>
      <c r="H825" s="251">
        <f>SUM(H826:H826)</f>
        <v>0</v>
      </c>
      <c r="K825" s="142"/>
      <c r="L825" s="142"/>
      <c r="M825" s="142"/>
      <c r="N825" s="142"/>
      <c r="O825" s="142"/>
      <c r="P825" s="142"/>
      <c r="Q825" s="142"/>
    </row>
    <row r="826" spans="1:8" ht="15.75" customHeight="1">
      <c r="A826" s="707"/>
      <c r="B826" s="92" t="s">
        <v>117</v>
      </c>
      <c r="C826" s="590"/>
      <c r="D826" s="590"/>
      <c r="E826" s="591">
        <v>17.186206896551724</v>
      </c>
      <c r="F826" s="592">
        <v>4.984</v>
      </c>
      <c r="G826" s="592"/>
      <c r="H826" s="593"/>
    </row>
    <row r="827" spans="1:17" s="8" customFormat="1" ht="15.75" customHeight="1">
      <c r="A827" s="687">
        <v>9</v>
      </c>
      <c r="B827" s="68" t="s">
        <v>139</v>
      </c>
      <c r="C827" s="249"/>
      <c r="D827" s="249"/>
      <c r="E827" s="249" t="e">
        <f t="shared" si="27"/>
        <v>#DIV/0!</v>
      </c>
      <c r="F827" s="250">
        <f>SUM(F828:F828)</f>
        <v>15.671999999999999</v>
      </c>
      <c r="G827" s="250">
        <f>SUM(G828:G828)</f>
        <v>0</v>
      </c>
      <c r="H827" s="251">
        <f>SUM(H828:H828)</f>
        <v>0</v>
      </c>
      <c r="K827" s="142"/>
      <c r="L827" s="142"/>
      <c r="M827" s="142"/>
      <c r="N827" s="142"/>
      <c r="O827" s="142"/>
      <c r="P827" s="142"/>
      <c r="Q827" s="142"/>
    </row>
    <row r="828" spans="1:8" ht="15.75" customHeight="1">
      <c r="A828" s="707"/>
      <c r="B828" s="92" t="s">
        <v>117</v>
      </c>
      <c r="C828" s="590"/>
      <c r="D828" s="590"/>
      <c r="E828" s="591">
        <v>21.827298050139273</v>
      </c>
      <c r="F828" s="592">
        <v>15.671999999999999</v>
      </c>
      <c r="G828" s="592"/>
      <c r="H828" s="593"/>
    </row>
    <row r="829" spans="1:8" ht="15.75" customHeight="1">
      <c r="A829" s="687">
        <v>10</v>
      </c>
      <c r="B829" s="68" t="s">
        <v>45</v>
      </c>
      <c r="C829" s="249"/>
      <c r="D829" s="249"/>
      <c r="E829" s="252" t="e">
        <f t="shared" si="27"/>
        <v>#DIV/0!</v>
      </c>
      <c r="F829" s="250">
        <f>F830</f>
        <v>11.869</v>
      </c>
      <c r="G829" s="250"/>
      <c r="H829" s="251"/>
    </row>
    <row r="830" spans="1:8" ht="15.75" customHeight="1" thickBot="1">
      <c r="A830" s="707"/>
      <c r="B830" s="92" t="s">
        <v>117</v>
      </c>
      <c r="C830" s="590"/>
      <c r="D830" s="590"/>
      <c r="E830" s="591">
        <v>16.25890410958904</v>
      </c>
      <c r="F830" s="592">
        <v>11.869</v>
      </c>
      <c r="G830" s="592"/>
      <c r="H830" s="593"/>
    </row>
    <row r="831" spans="1:8" ht="15.75" customHeight="1" thickBot="1">
      <c r="A831" s="709"/>
      <c r="B831" s="94" t="s">
        <v>167</v>
      </c>
      <c r="C831" s="259"/>
      <c r="D831" s="259"/>
      <c r="E831" s="259" t="e">
        <f t="shared" si="27"/>
        <v>#DIV/0!</v>
      </c>
      <c r="F831" s="260">
        <f>F811+F813+F815+F817+F819+F821+F823+F825+F827+F829</f>
        <v>36.658</v>
      </c>
      <c r="G831" s="260">
        <f>G811+G813+G815+G817+G819+G821+G823+G825+G827+G829</f>
        <v>0.9</v>
      </c>
      <c r="H831" s="260">
        <f>H811+H813+H815+H817+H819+H821+H823+H825+H827+H829</f>
        <v>0</v>
      </c>
    </row>
    <row r="832" spans="1:8" ht="15.75" customHeight="1">
      <c r="A832" s="691"/>
      <c r="B832" s="76" t="s">
        <v>60</v>
      </c>
      <c r="C832" s="227"/>
      <c r="D832" s="227"/>
      <c r="E832" s="228" t="e">
        <f t="shared" si="27"/>
        <v>#DIV/0!</v>
      </c>
      <c r="F832" s="229"/>
      <c r="G832" s="229"/>
      <c r="H832" s="272"/>
    </row>
    <row r="833" spans="1:8" ht="15.75" customHeight="1">
      <c r="A833" s="687">
        <v>1</v>
      </c>
      <c r="B833" s="68" t="s">
        <v>61</v>
      </c>
      <c r="C833" s="249"/>
      <c r="D833" s="249"/>
      <c r="E833" s="252" t="e">
        <f t="shared" si="27"/>
        <v>#DIV/0!</v>
      </c>
      <c r="F833" s="250">
        <f>F834</f>
        <v>0.521</v>
      </c>
      <c r="G833" s="250">
        <f>G834</f>
        <v>0.52</v>
      </c>
      <c r="H833" s="251"/>
    </row>
    <row r="834" spans="1:8" ht="15.75" customHeight="1">
      <c r="A834" s="707"/>
      <c r="B834" s="92" t="s">
        <v>117</v>
      </c>
      <c r="C834" s="590"/>
      <c r="D834" s="590"/>
      <c r="E834" s="591">
        <v>13.025</v>
      </c>
      <c r="F834" s="592">
        <v>0.521</v>
      </c>
      <c r="G834" s="592">
        <v>0.52</v>
      </c>
      <c r="H834" s="593"/>
    </row>
    <row r="835" spans="1:17" s="8" customFormat="1" ht="15.75" customHeight="1">
      <c r="A835" s="687">
        <v>2</v>
      </c>
      <c r="B835" s="68" t="s">
        <v>140</v>
      </c>
      <c r="C835" s="249"/>
      <c r="D835" s="249"/>
      <c r="E835" s="249" t="e">
        <f t="shared" si="27"/>
        <v>#DIV/0!</v>
      </c>
      <c r="F835" s="250">
        <f>SUM(F836:F836)</f>
        <v>0.525</v>
      </c>
      <c r="G835" s="250">
        <f>SUM(G836:G836)</f>
        <v>0.525</v>
      </c>
      <c r="H835" s="251">
        <f>SUM(H836:H836)</f>
        <v>0</v>
      </c>
      <c r="K835" s="142"/>
      <c r="L835" s="142"/>
      <c r="M835" s="142"/>
      <c r="N835" s="142"/>
      <c r="O835" s="142"/>
      <c r="P835" s="142"/>
      <c r="Q835" s="142"/>
    </row>
    <row r="836" spans="1:9" ht="15.75" customHeight="1">
      <c r="A836" s="707"/>
      <c r="B836" s="160" t="s">
        <v>118</v>
      </c>
      <c r="C836" s="386">
        <v>35</v>
      </c>
      <c r="D836" s="386"/>
      <c r="E836" s="392">
        <f t="shared" si="27"/>
        <v>15.000000000000002</v>
      </c>
      <c r="F836" s="388">
        <v>0.525</v>
      </c>
      <c r="G836" s="388">
        <v>0.525</v>
      </c>
      <c r="H836" s="389"/>
      <c r="I836" s="3"/>
    </row>
    <row r="837" spans="1:17" s="8" customFormat="1" ht="15.75" customHeight="1">
      <c r="A837" s="687">
        <v>3</v>
      </c>
      <c r="B837" s="68" t="s">
        <v>46</v>
      </c>
      <c r="C837" s="249"/>
      <c r="D837" s="249"/>
      <c r="E837" s="263" t="e">
        <f t="shared" si="27"/>
        <v>#DIV/0!</v>
      </c>
      <c r="F837" s="250">
        <f>F838</f>
        <v>0.66</v>
      </c>
      <c r="G837" s="250"/>
      <c r="H837" s="251"/>
      <c r="K837" s="142"/>
      <c r="L837" s="142"/>
      <c r="M837" s="142"/>
      <c r="N837" s="142"/>
      <c r="O837" s="142"/>
      <c r="P837" s="142"/>
      <c r="Q837" s="142"/>
    </row>
    <row r="838" spans="1:8" ht="15.75" customHeight="1">
      <c r="A838" s="707"/>
      <c r="B838" s="92" t="s">
        <v>117</v>
      </c>
      <c r="C838" s="612"/>
      <c r="D838" s="612"/>
      <c r="E838" s="591">
        <v>11</v>
      </c>
      <c r="F838" s="592">
        <v>0.66</v>
      </c>
      <c r="G838" s="592"/>
      <c r="H838" s="613"/>
    </row>
    <row r="839" spans="1:8" ht="15.75" customHeight="1">
      <c r="A839" s="691">
        <v>4</v>
      </c>
      <c r="B839" s="76" t="s">
        <v>13</v>
      </c>
      <c r="C839" s="273"/>
      <c r="D839" s="273"/>
      <c r="E839" s="273" t="e">
        <f t="shared" si="27"/>
        <v>#DIV/0!</v>
      </c>
      <c r="F839" s="274">
        <f>SUM(F840:F840)</f>
        <v>0.17</v>
      </c>
      <c r="G839" s="274"/>
      <c r="H839" s="275">
        <f>SUM(H840:H840)</f>
        <v>0</v>
      </c>
    </row>
    <row r="840" spans="1:8" ht="15.75" customHeight="1" thickBot="1">
      <c r="A840" s="708"/>
      <c r="B840" s="65" t="s">
        <v>117</v>
      </c>
      <c r="C840" s="608"/>
      <c r="D840" s="608"/>
      <c r="E840" s="609">
        <v>17</v>
      </c>
      <c r="F840" s="610">
        <v>0.17</v>
      </c>
      <c r="G840" s="610"/>
      <c r="H840" s="611"/>
    </row>
    <row r="841" spans="1:8" ht="15.75" customHeight="1" thickBot="1">
      <c r="A841" s="709"/>
      <c r="B841" s="94" t="s">
        <v>166</v>
      </c>
      <c r="C841" s="259"/>
      <c r="D841" s="259"/>
      <c r="E841" s="259"/>
      <c r="F841" s="260">
        <f>F833+F835+F837+F839</f>
        <v>1.876</v>
      </c>
      <c r="G841" s="260">
        <f>G833+G835+G837+G839</f>
        <v>1.045</v>
      </c>
      <c r="H841" s="260">
        <f>H833+H835+H837+H839</f>
        <v>0</v>
      </c>
    </row>
    <row r="842" spans="1:8" ht="15.75" customHeight="1" thickBot="1">
      <c r="A842" s="698" t="s">
        <v>55</v>
      </c>
      <c r="B842" s="86" t="s">
        <v>79</v>
      </c>
      <c r="C842" s="235"/>
      <c r="D842" s="235"/>
      <c r="E842" s="235"/>
      <c r="F842" s="236">
        <f>F809+F831+F841</f>
        <v>324</v>
      </c>
      <c r="G842" s="236">
        <f>G809+G831+G841</f>
        <v>277.931</v>
      </c>
      <c r="H842" s="236">
        <f>H809+H831+H841</f>
        <v>0</v>
      </c>
    </row>
    <row r="843" spans="1:8" ht="15.75" customHeight="1">
      <c r="A843" s="710" t="s">
        <v>82</v>
      </c>
      <c r="B843" s="66" t="s">
        <v>94</v>
      </c>
      <c r="C843" s="276"/>
      <c r="D843" s="276"/>
      <c r="E843" s="262"/>
      <c r="F843" s="277"/>
      <c r="G843" s="277"/>
      <c r="H843" s="278"/>
    </row>
    <row r="844" spans="1:8" ht="15.75" customHeight="1">
      <c r="A844" s="692"/>
      <c r="B844" s="67" t="s">
        <v>126</v>
      </c>
      <c r="C844" s="231"/>
      <c r="D844" s="231"/>
      <c r="E844" s="232"/>
      <c r="F844" s="233"/>
      <c r="G844" s="233"/>
      <c r="H844" s="234"/>
    </row>
    <row r="845" spans="1:8" ht="15.75" customHeight="1">
      <c r="A845" s="687">
        <v>1</v>
      </c>
      <c r="B845" s="68" t="s">
        <v>36</v>
      </c>
      <c r="C845" s="250">
        <f>SUM(C846:C846)</f>
        <v>907</v>
      </c>
      <c r="D845" s="249"/>
      <c r="E845" s="249">
        <f aca="true" t="shared" si="28" ref="E845:E886">F845/C845*1000</f>
        <v>21</v>
      </c>
      <c r="F845" s="250">
        <f>SUM(F846:F846)</f>
        <v>19.047</v>
      </c>
      <c r="G845" s="250">
        <f>SUM(G846:G846)</f>
        <v>19.047</v>
      </c>
      <c r="H845" s="251">
        <f>SUM(H846:H846)</f>
        <v>0</v>
      </c>
    </row>
    <row r="846" spans="1:8" ht="15.75" customHeight="1">
      <c r="A846" s="706"/>
      <c r="B846" s="173" t="s">
        <v>136</v>
      </c>
      <c r="C846" s="518">
        <v>907</v>
      </c>
      <c r="D846" s="518"/>
      <c r="E846" s="530">
        <f t="shared" si="28"/>
        <v>21</v>
      </c>
      <c r="F846" s="519">
        <v>19.047</v>
      </c>
      <c r="G846" s="519">
        <v>19.047</v>
      </c>
      <c r="H846" s="520"/>
    </row>
    <row r="847" spans="1:10" ht="15.75" customHeight="1">
      <c r="A847" s="687">
        <v>2</v>
      </c>
      <c r="B847" s="68" t="s">
        <v>23</v>
      </c>
      <c r="C847" s="249"/>
      <c r="D847" s="249"/>
      <c r="E847" s="249" t="e">
        <f t="shared" si="28"/>
        <v>#DIV/0!</v>
      </c>
      <c r="F847" s="250">
        <f>SUM(F848:F849)</f>
        <v>1.955</v>
      </c>
      <c r="G847" s="250">
        <f>SUM(G848:G849)</f>
        <v>0.675</v>
      </c>
      <c r="H847" s="251">
        <f>SUM(H848:H849)</f>
        <v>0</v>
      </c>
      <c r="J847" s="2"/>
    </row>
    <row r="848" spans="1:8" ht="15.75" customHeight="1">
      <c r="A848" s="706"/>
      <c r="B848" s="137" t="s">
        <v>114</v>
      </c>
      <c r="C848" s="478">
        <v>25</v>
      </c>
      <c r="D848" s="478"/>
      <c r="E848" s="479">
        <f t="shared" si="28"/>
        <v>27.000000000000004</v>
      </c>
      <c r="F848" s="480">
        <v>0.675</v>
      </c>
      <c r="G848" s="480">
        <v>0.675</v>
      </c>
      <c r="H848" s="481"/>
    </row>
    <row r="849" spans="1:18" ht="15.75" customHeight="1">
      <c r="A849" s="707"/>
      <c r="B849" s="160" t="s">
        <v>118</v>
      </c>
      <c r="C849" s="386">
        <v>160</v>
      </c>
      <c r="D849" s="386"/>
      <c r="E849" s="392">
        <f t="shared" si="28"/>
        <v>8</v>
      </c>
      <c r="F849" s="388">
        <v>1.28</v>
      </c>
      <c r="G849" s="388"/>
      <c r="H849" s="389"/>
      <c r="J849" s="2"/>
      <c r="K849" s="2"/>
      <c r="L849" s="2"/>
      <c r="M849" s="2"/>
      <c r="N849" s="2"/>
      <c r="R849" s="3"/>
    </row>
    <row r="850" spans="1:17" s="8" customFormat="1" ht="15.75" customHeight="1">
      <c r="A850" s="687">
        <v>3</v>
      </c>
      <c r="B850" s="68" t="s">
        <v>24</v>
      </c>
      <c r="C850" s="249"/>
      <c r="D850" s="249"/>
      <c r="E850" s="263" t="e">
        <f t="shared" si="28"/>
        <v>#DIV/0!</v>
      </c>
      <c r="F850" s="250">
        <f>F851</f>
        <v>1</v>
      </c>
      <c r="G850" s="250"/>
      <c r="H850" s="251"/>
      <c r="K850" s="142"/>
      <c r="L850" s="142"/>
      <c r="M850" s="142"/>
      <c r="N850" s="142"/>
      <c r="O850" s="142"/>
      <c r="P850" s="142"/>
      <c r="Q850" s="142"/>
    </row>
    <row r="851" spans="1:8" ht="15.75" customHeight="1">
      <c r="A851" s="707"/>
      <c r="B851" s="92" t="s">
        <v>117</v>
      </c>
      <c r="C851" s="590"/>
      <c r="D851" s="590"/>
      <c r="E851" s="591" t="e">
        <f t="shared" si="28"/>
        <v>#DIV/0!</v>
      </c>
      <c r="F851" s="592">
        <v>1</v>
      </c>
      <c r="G851" s="592"/>
      <c r="H851" s="593"/>
    </row>
    <row r="852" spans="1:17" s="8" customFormat="1" ht="15.75" customHeight="1">
      <c r="A852" s="687">
        <v>4</v>
      </c>
      <c r="B852" s="68" t="s">
        <v>25</v>
      </c>
      <c r="C852" s="249"/>
      <c r="D852" s="249"/>
      <c r="E852" s="263" t="e">
        <f t="shared" si="28"/>
        <v>#DIV/0!</v>
      </c>
      <c r="F852" s="250">
        <f>F853</f>
        <v>15.8</v>
      </c>
      <c r="G852" s="250"/>
      <c r="H852" s="251"/>
      <c r="K852" s="142"/>
      <c r="L852" s="142"/>
      <c r="M852" s="142"/>
      <c r="N852" s="142"/>
      <c r="O852" s="142"/>
      <c r="P852" s="142"/>
      <c r="Q852" s="142"/>
    </row>
    <row r="853" spans="1:8" ht="15.75" customHeight="1">
      <c r="A853" s="707"/>
      <c r="B853" s="92" t="s">
        <v>117</v>
      </c>
      <c r="C853" s="590"/>
      <c r="D853" s="590"/>
      <c r="E853" s="591" t="e">
        <f t="shared" si="28"/>
        <v>#DIV/0!</v>
      </c>
      <c r="F853" s="592">
        <v>15.8</v>
      </c>
      <c r="G853" s="592"/>
      <c r="H853" s="593"/>
    </row>
    <row r="854" spans="1:17" s="8" customFormat="1" ht="15.75" customHeight="1">
      <c r="A854" s="687">
        <v>5</v>
      </c>
      <c r="B854" s="68" t="s">
        <v>59</v>
      </c>
      <c r="C854" s="249"/>
      <c r="D854" s="249"/>
      <c r="E854" s="249" t="e">
        <f t="shared" si="28"/>
        <v>#DIV/0!</v>
      </c>
      <c r="F854" s="250">
        <f>SUM(F855:F856)</f>
        <v>8.581999999999999</v>
      </c>
      <c r="G854" s="250">
        <f>SUM(G855:G856)</f>
        <v>8.562</v>
      </c>
      <c r="H854" s="251">
        <f>SUM(H855:H856)</f>
        <v>0</v>
      </c>
      <c r="K854" s="142"/>
      <c r="L854" s="142"/>
      <c r="M854" s="142"/>
      <c r="N854" s="142"/>
      <c r="O854" s="142"/>
      <c r="P854" s="142"/>
      <c r="Q854" s="142"/>
    </row>
    <row r="855" spans="1:8" ht="15.75" customHeight="1">
      <c r="A855" s="706"/>
      <c r="B855" s="137" t="s">
        <v>114</v>
      </c>
      <c r="C855" s="478">
        <v>900</v>
      </c>
      <c r="D855" s="478"/>
      <c r="E855" s="479">
        <f t="shared" si="28"/>
        <v>9.513333333333332</v>
      </c>
      <c r="F855" s="480">
        <v>8.562</v>
      </c>
      <c r="G855" s="480">
        <v>8.562</v>
      </c>
      <c r="H855" s="481"/>
    </row>
    <row r="856" spans="1:8" ht="15.75" customHeight="1" thickBot="1">
      <c r="A856" s="706"/>
      <c r="B856" s="161" t="s">
        <v>118</v>
      </c>
      <c r="C856" s="396">
        <v>30</v>
      </c>
      <c r="D856" s="396"/>
      <c r="E856" s="387">
        <f t="shared" si="28"/>
        <v>0.6666666666666666</v>
      </c>
      <c r="F856" s="397">
        <v>0.02</v>
      </c>
      <c r="G856" s="397"/>
      <c r="H856" s="398"/>
    </row>
    <row r="857" spans="1:8" ht="15.75" customHeight="1" thickBot="1">
      <c r="A857" s="709"/>
      <c r="B857" s="94" t="s">
        <v>165</v>
      </c>
      <c r="C857" s="259"/>
      <c r="D857" s="259"/>
      <c r="E857" s="259" t="e">
        <f t="shared" si="28"/>
        <v>#DIV/0!</v>
      </c>
      <c r="F857" s="260">
        <f>F845+F847+F850+F852+F854</f>
        <v>46.38400000000001</v>
      </c>
      <c r="G857" s="260">
        <f>G845+G847+G850+G852+G854</f>
        <v>28.284</v>
      </c>
      <c r="H857" s="260">
        <f>H845+H847+H850+H852+H854</f>
        <v>0</v>
      </c>
    </row>
    <row r="858" spans="1:8" ht="15.75" customHeight="1">
      <c r="A858" s="710"/>
      <c r="B858" s="66" t="s">
        <v>63</v>
      </c>
      <c r="C858" s="276"/>
      <c r="D858" s="276"/>
      <c r="E858" s="262" t="e">
        <f t="shared" si="28"/>
        <v>#DIV/0!</v>
      </c>
      <c r="F858" s="277"/>
      <c r="G858" s="277"/>
      <c r="H858" s="278"/>
    </row>
    <row r="859" spans="1:17" s="8" customFormat="1" ht="15.75" customHeight="1">
      <c r="A859" s="687">
        <v>1</v>
      </c>
      <c r="B859" s="68" t="s">
        <v>177</v>
      </c>
      <c r="C859" s="249">
        <f>SUM(C860)</f>
        <v>4420</v>
      </c>
      <c r="D859" s="249"/>
      <c r="E859" s="263">
        <f t="shared" si="28"/>
        <v>3.4615384615384617</v>
      </c>
      <c r="F859" s="249">
        <f>SUM(F860)</f>
        <v>15.3</v>
      </c>
      <c r="G859" s="249">
        <f>SUM(G860)</f>
        <v>0</v>
      </c>
      <c r="H859" s="251"/>
      <c r="K859" s="142"/>
      <c r="L859" s="142"/>
      <c r="M859" s="142"/>
      <c r="N859" s="142"/>
      <c r="O859" s="142"/>
      <c r="P859" s="142"/>
      <c r="Q859" s="142"/>
    </row>
    <row r="860" spans="1:17" ht="15.75" customHeight="1">
      <c r="A860" s="707"/>
      <c r="B860" s="174" t="s">
        <v>136</v>
      </c>
      <c r="C860" s="527">
        <v>4420</v>
      </c>
      <c r="D860" s="527"/>
      <c r="E860" s="533">
        <f t="shared" si="28"/>
        <v>3.4615384615384617</v>
      </c>
      <c r="F860" s="528">
        <v>15.3</v>
      </c>
      <c r="G860" s="528"/>
      <c r="H860" s="529"/>
      <c r="J860" s="2"/>
      <c r="K860" s="2"/>
      <c r="L860" s="2"/>
      <c r="M860" s="2"/>
      <c r="N860" s="2"/>
      <c r="O860" s="2"/>
      <c r="P860" s="2"/>
      <c r="Q860" s="2"/>
    </row>
    <row r="861" spans="1:17" s="8" customFormat="1" ht="15.75" customHeight="1">
      <c r="A861" s="687">
        <v>2</v>
      </c>
      <c r="B861" s="68" t="s">
        <v>74</v>
      </c>
      <c r="C861" s="250">
        <f>SUM(C862:C862)</f>
        <v>315</v>
      </c>
      <c r="D861" s="249"/>
      <c r="E861" s="252">
        <f t="shared" si="28"/>
        <v>13.333333333333334</v>
      </c>
      <c r="F861" s="250">
        <f>SUM(F862:F862)</f>
        <v>4.2</v>
      </c>
      <c r="G861" s="250">
        <f>SUM(G862:G862)</f>
        <v>0</v>
      </c>
      <c r="H861" s="251">
        <f>SUM(H862:H862)</f>
        <v>0</v>
      </c>
      <c r="K861" s="142"/>
      <c r="L861" s="142"/>
      <c r="M861" s="142"/>
      <c r="N861" s="142"/>
      <c r="O861" s="142"/>
      <c r="P861" s="142"/>
      <c r="Q861" s="142"/>
    </row>
    <row r="862" spans="1:8" ht="15.75" customHeight="1">
      <c r="A862" s="707"/>
      <c r="B862" s="174" t="s">
        <v>136</v>
      </c>
      <c r="C862" s="527">
        <v>315</v>
      </c>
      <c r="D862" s="527"/>
      <c r="E862" s="533">
        <f t="shared" si="28"/>
        <v>13.333333333333334</v>
      </c>
      <c r="F862" s="528">
        <v>4.2</v>
      </c>
      <c r="G862" s="528"/>
      <c r="H862" s="529"/>
    </row>
    <row r="863" spans="1:17" s="8" customFormat="1" ht="15.75" customHeight="1">
      <c r="A863" s="687">
        <v>3</v>
      </c>
      <c r="B863" s="68" t="s">
        <v>45</v>
      </c>
      <c r="C863" s="250">
        <f>SUM(C864:C864)</f>
        <v>180</v>
      </c>
      <c r="D863" s="249"/>
      <c r="E863" s="252">
        <f t="shared" si="28"/>
        <v>15.000000000000002</v>
      </c>
      <c r="F863" s="250">
        <f>SUM(F864:F864)</f>
        <v>2.7</v>
      </c>
      <c r="G863" s="250">
        <f>SUM(G864:G864)</f>
        <v>0</v>
      </c>
      <c r="H863" s="251">
        <f>SUM(H864:H864)</f>
        <v>0</v>
      </c>
      <c r="K863" s="142"/>
      <c r="L863" s="142"/>
      <c r="M863" s="142"/>
      <c r="N863" s="142"/>
      <c r="O863" s="142"/>
      <c r="P863" s="142"/>
      <c r="Q863" s="142"/>
    </row>
    <row r="864" spans="1:8" ht="15.75" customHeight="1" thickBot="1">
      <c r="A864" s="706"/>
      <c r="B864" s="173" t="s">
        <v>136</v>
      </c>
      <c r="C864" s="518">
        <v>180</v>
      </c>
      <c r="D864" s="518"/>
      <c r="E864" s="530">
        <f t="shared" si="28"/>
        <v>15.000000000000002</v>
      </c>
      <c r="F864" s="519">
        <v>2.7</v>
      </c>
      <c r="G864" s="519"/>
      <c r="H864" s="520"/>
    </row>
    <row r="865" spans="1:17" s="8" customFormat="1" ht="15.75" customHeight="1" thickBot="1">
      <c r="A865" s="709"/>
      <c r="B865" s="94" t="s">
        <v>167</v>
      </c>
      <c r="C865" s="259"/>
      <c r="D865" s="259"/>
      <c r="E865" s="259" t="e">
        <f t="shared" si="28"/>
        <v>#DIV/0!</v>
      </c>
      <c r="F865" s="260">
        <f>F859+F861+F863</f>
        <v>22.2</v>
      </c>
      <c r="G865" s="260">
        <f>G859+G861+G863</f>
        <v>0</v>
      </c>
      <c r="H865" s="260">
        <f>H859+H861+H863</f>
        <v>0</v>
      </c>
      <c r="K865" s="142"/>
      <c r="L865" s="142"/>
      <c r="M865" s="142"/>
      <c r="N865" s="142"/>
      <c r="O865" s="142"/>
      <c r="P865" s="142"/>
      <c r="Q865" s="142"/>
    </row>
    <row r="866" spans="1:8" ht="15.75" customHeight="1" thickBot="1">
      <c r="A866" s="710"/>
      <c r="B866" s="66" t="s">
        <v>60</v>
      </c>
      <c r="C866" s="276"/>
      <c r="D866" s="276"/>
      <c r="E866" s="262" t="e">
        <f t="shared" si="28"/>
        <v>#DIV/0!</v>
      </c>
      <c r="F866" s="277"/>
      <c r="G866" s="277"/>
      <c r="H866" s="278"/>
    </row>
    <row r="867" spans="1:8" ht="15.75" customHeight="1" thickBot="1">
      <c r="A867" s="709"/>
      <c r="B867" s="94" t="s">
        <v>166</v>
      </c>
      <c r="C867" s="259"/>
      <c r="D867" s="259"/>
      <c r="E867" s="259" t="e">
        <f t="shared" si="28"/>
        <v>#DIV/0!</v>
      </c>
      <c r="F867" s="260">
        <v>0</v>
      </c>
      <c r="G867" s="260">
        <v>0</v>
      </c>
      <c r="H867" s="261">
        <v>0</v>
      </c>
    </row>
    <row r="868" spans="1:8" ht="15.75" customHeight="1" thickBot="1">
      <c r="A868" s="698" t="s">
        <v>82</v>
      </c>
      <c r="B868" s="86" t="s">
        <v>93</v>
      </c>
      <c r="C868" s="279"/>
      <c r="D868" s="279"/>
      <c r="E868" s="279" t="e">
        <f t="shared" si="28"/>
        <v>#DIV/0!</v>
      </c>
      <c r="F868" s="280">
        <f>F857+F865</f>
        <v>68.584</v>
      </c>
      <c r="G868" s="280">
        <f>G857+G865</f>
        <v>28.284</v>
      </c>
      <c r="H868" s="280">
        <f>H857+H865</f>
        <v>0</v>
      </c>
    </row>
    <row r="869" spans="1:8" ht="15.75" customHeight="1">
      <c r="A869" s="710" t="s">
        <v>109</v>
      </c>
      <c r="B869" s="66" t="s">
        <v>103</v>
      </c>
      <c r="C869" s="276"/>
      <c r="D869" s="276"/>
      <c r="E869" s="262" t="e">
        <f t="shared" si="28"/>
        <v>#DIV/0!</v>
      </c>
      <c r="F869" s="277"/>
      <c r="G869" s="277"/>
      <c r="H869" s="278"/>
    </row>
    <row r="870" spans="1:8" ht="15.75" customHeight="1">
      <c r="A870" s="692"/>
      <c r="B870" s="67" t="s">
        <v>126</v>
      </c>
      <c r="C870" s="231"/>
      <c r="D870" s="231"/>
      <c r="E870" s="232" t="e">
        <f t="shared" si="28"/>
        <v>#DIV/0!</v>
      </c>
      <c r="F870" s="233"/>
      <c r="G870" s="233"/>
      <c r="H870" s="234"/>
    </row>
    <row r="871" spans="1:8" ht="15.75" customHeight="1">
      <c r="A871" s="687">
        <v>1</v>
      </c>
      <c r="B871" s="68" t="s">
        <v>92</v>
      </c>
      <c r="C871" s="249">
        <f>SUM(C872)</f>
        <v>180</v>
      </c>
      <c r="D871" s="249"/>
      <c r="E871" s="252">
        <f t="shared" si="28"/>
        <v>30.000000000000004</v>
      </c>
      <c r="F871" s="249">
        <f>SUM(F872)</f>
        <v>5.4</v>
      </c>
      <c r="G871" s="249">
        <f>SUM(G872)</f>
        <v>4.68</v>
      </c>
      <c r="H871" s="482">
        <f>SUM(H872)</f>
        <v>0</v>
      </c>
    </row>
    <row r="872" spans="1:10" ht="15.75" customHeight="1">
      <c r="A872" s="707"/>
      <c r="B872" s="138" t="s">
        <v>114</v>
      </c>
      <c r="C872" s="474">
        <v>180</v>
      </c>
      <c r="D872" s="474"/>
      <c r="E872" s="475">
        <f t="shared" si="28"/>
        <v>30.000000000000004</v>
      </c>
      <c r="F872" s="476">
        <v>5.4</v>
      </c>
      <c r="G872" s="476">
        <v>4.68</v>
      </c>
      <c r="H872" s="477"/>
      <c r="J872" s="3"/>
    </row>
    <row r="873" spans="1:8" ht="15.75" customHeight="1">
      <c r="A873" s="687">
        <v>2</v>
      </c>
      <c r="B873" s="68" t="s">
        <v>23</v>
      </c>
      <c r="C873" s="249"/>
      <c r="D873" s="249"/>
      <c r="E873" s="249" t="e">
        <f t="shared" si="28"/>
        <v>#DIV/0!</v>
      </c>
      <c r="F873" s="250">
        <f>SUM(F874:F874)</f>
        <v>0.55</v>
      </c>
      <c r="G873" s="250">
        <f>SUM(G874:G874)</f>
        <v>0.55</v>
      </c>
      <c r="H873" s="251">
        <f>SUM(H874:H874)</f>
        <v>0</v>
      </c>
    </row>
    <row r="874" spans="1:8" ht="15.75" customHeight="1">
      <c r="A874" s="706"/>
      <c r="B874" s="137" t="s">
        <v>114</v>
      </c>
      <c r="C874" s="478">
        <v>20</v>
      </c>
      <c r="D874" s="478"/>
      <c r="E874" s="479">
        <f t="shared" si="28"/>
        <v>27.500000000000004</v>
      </c>
      <c r="F874" s="480">
        <v>0.55</v>
      </c>
      <c r="G874" s="480">
        <v>0.55</v>
      </c>
      <c r="H874" s="481"/>
    </row>
    <row r="875" spans="1:8" ht="15.75" customHeight="1">
      <c r="A875" s="687">
        <v>3</v>
      </c>
      <c r="B875" s="68" t="s">
        <v>88</v>
      </c>
      <c r="C875" s="249">
        <v>10</v>
      </c>
      <c r="D875" s="249"/>
      <c r="E875" s="252">
        <f t="shared" si="28"/>
        <v>58.1</v>
      </c>
      <c r="F875" s="250">
        <f>SUM(F876:F876)</f>
        <v>0.581</v>
      </c>
      <c r="G875" s="250">
        <f>SUM(G876:G876)</f>
        <v>0.581</v>
      </c>
      <c r="H875" s="251">
        <f>SUM(H876:H876)</f>
        <v>0</v>
      </c>
    </row>
    <row r="876" spans="1:8" ht="15.75" customHeight="1">
      <c r="A876" s="706"/>
      <c r="B876" s="137" t="s">
        <v>114</v>
      </c>
      <c r="C876" s="478">
        <v>10</v>
      </c>
      <c r="D876" s="478"/>
      <c r="E876" s="479">
        <f t="shared" si="28"/>
        <v>58.1</v>
      </c>
      <c r="F876" s="480">
        <v>0.581</v>
      </c>
      <c r="G876" s="480">
        <v>0.581</v>
      </c>
      <c r="H876" s="481"/>
    </row>
    <row r="877" spans="1:8" ht="15.75" customHeight="1">
      <c r="A877" s="687">
        <v>4</v>
      </c>
      <c r="B877" s="68" t="s">
        <v>158</v>
      </c>
      <c r="C877" s="249"/>
      <c r="D877" s="249"/>
      <c r="E877" s="263" t="e">
        <f t="shared" si="28"/>
        <v>#DIV/0!</v>
      </c>
      <c r="F877" s="250">
        <f>F878</f>
        <v>0.14</v>
      </c>
      <c r="G877" s="250">
        <f>G878</f>
        <v>0.14</v>
      </c>
      <c r="H877" s="250">
        <f>H878</f>
        <v>0</v>
      </c>
    </row>
    <row r="878" spans="1:8" ht="15.75" customHeight="1" thickBot="1">
      <c r="A878" s="707"/>
      <c r="B878" s="160" t="s">
        <v>118</v>
      </c>
      <c r="C878" s="386">
        <v>20</v>
      </c>
      <c r="D878" s="386"/>
      <c r="E878" s="392">
        <f t="shared" si="28"/>
        <v>7.000000000000001</v>
      </c>
      <c r="F878" s="388">
        <v>0.14</v>
      </c>
      <c r="G878" s="388">
        <v>0.14</v>
      </c>
      <c r="H878" s="389"/>
    </row>
    <row r="879" spans="1:8" ht="15.75" customHeight="1" thickBot="1">
      <c r="A879" s="709"/>
      <c r="B879" s="94" t="s">
        <v>165</v>
      </c>
      <c r="C879" s="259"/>
      <c r="D879" s="259"/>
      <c r="E879" s="281" t="e">
        <f t="shared" si="28"/>
        <v>#DIV/0!</v>
      </c>
      <c r="F879" s="260">
        <f>F871+F873+F875+F877</f>
        <v>6.671</v>
      </c>
      <c r="G879" s="260">
        <f>G871+G873+G875+G877</f>
        <v>5.951</v>
      </c>
      <c r="H879" s="260">
        <f>H871+H873+H875+H877</f>
        <v>0</v>
      </c>
    </row>
    <row r="880" spans="1:8" ht="15.75" customHeight="1">
      <c r="A880" s="711"/>
      <c r="B880" s="95" t="s">
        <v>63</v>
      </c>
      <c r="C880" s="282"/>
      <c r="D880" s="282"/>
      <c r="E880" s="256" t="e">
        <f t="shared" si="28"/>
        <v>#DIV/0!</v>
      </c>
      <c r="F880" s="283"/>
      <c r="G880" s="283"/>
      <c r="H880" s="272"/>
    </row>
    <row r="881" spans="1:17" s="8" customFormat="1" ht="15.75" customHeight="1">
      <c r="A881" s="687">
        <v>1</v>
      </c>
      <c r="B881" s="68" t="s">
        <v>86</v>
      </c>
      <c r="C881" s="249"/>
      <c r="D881" s="249"/>
      <c r="E881" s="263" t="e">
        <f t="shared" si="28"/>
        <v>#DIV/0!</v>
      </c>
      <c r="F881" s="250">
        <f>F882</f>
        <v>0.3</v>
      </c>
      <c r="G881" s="250"/>
      <c r="H881" s="251"/>
      <c r="K881" s="142"/>
      <c r="L881" s="142"/>
      <c r="M881" s="142"/>
      <c r="N881" s="142"/>
      <c r="O881" s="142"/>
      <c r="P881" s="142"/>
      <c r="Q881" s="142"/>
    </row>
    <row r="882" spans="1:9" ht="15.75" customHeight="1">
      <c r="A882" s="707"/>
      <c r="B882" s="92" t="s">
        <v>117</v>
      </c>
      <c r="C882" s="590"/>
      <c r="D882" s="590"/>
      <c r="E882" s="591">
        <v>12.32</v>
      </c>
      <c r="F882" s="592">
        <v>0.3</v>
      </c>
      <c r="G882" s="592"/>
      <c r="H882" s="593"/>
      <c r="I882" s="3"/>
    </row>
    <row r="883" spans="1:17" s="8" customFormat="1" ht="15.75" customHeight="1">
      <c r="A883" s="687">
        <v>2</v>
      </c>
      <c r="B883" s="68" t="s">
        <v>42</v>
      </c>
      <c r="C883" s="249"/>
      <c r="D883" s="249"/>
      <c r="E883" s="263" t="e">
        <f t="shared" si="28"/>
        <v>#DIV/0!</v>
      </c>
      <c r="F883" s="250">
        <v>2.445</v>
      </c>
      <c r="G883" s="250"/>
      <c r="H883" s="251"/>
      <c r="K883" s="142"/>
      <c r="L883" s="142"/>
      <c r="M883" s="142"/>
      <c r="N883" s="142"/>
      <c r="O883" s="142"/>
      <c r="P883" s="142"/>
      <c r="Q883" s="142"/>
    </row>
    <row r="884" spans="1:8" ht="15.75" customHeight="1">
      <c r="A884" s="707"/>
      <c r="B884" s="92" t="s">
        <v>117</v>
      </c>
      <c r="C884" s="590"/>
      <c r="D884" s="590"/>
      <c r="E884" s="591">
        <v>24</v>
      </c>
      <c r="F884" s="592">
        <v>2.445</v>
      </c>
      <c r="G884" s="592"/>
      <c r="H884" s="593"/>
    </row>
    <row r="885" spans="1:8" ht="15.75" customHeight="1">
      <c r="A885" s="701">
        <v>3</v>
      </c>
      <c r="B885" s="34" t="s">
        <v>133</v>
      </c>
      <c r="C885" s="284">
        <v>280</v>
      </c>
      <c r="D885" s="284"/>
      <c r="E885" s="285">
        <f t="shared" si="28"/>
        <v>3.607142857142857</v>
      </c>
      <c r="F885" s="286">
        <v>1.01</v>
      </c>
      <c r="G885" s="286"/>
      <c r="H885" s="287"/>
    </row>
    <row r="886" spans="1:8" ht="15.75" customHeight="1">
      <c r="A886" s="706"/>
      <c r="B886" s="137" t="s">
        <v>114</v>
      </c>
      <c r="C886" s="478">
        <v>280</v>
      </c>
      <c r="D886" s="478"/>
      <c r="E886" s="479">
        <f t="shared" si="28"/>
        <v>3.607142857142857</v>
      </c>
      <c r="F886" s="480">
        <v>1.01</v>
      </c>
      <c r="G886" s="480"/>
      <c r="H886" s="481"/>
    </row>
    <row r="887" spans="1:17" s="8" customFormat="1" ht="15.75" customHeight="1">
      <c r="A887" s="687">
        <v>4</v>
      </c>
      <c r="B887" s="68" t="s">
        <v>49</v>
      </c>
      <c r="C887" s="249"/>
      <c r="D887" s="249"/>
      <c r="E887" s="263" t="e">
        <f aca="true" t="shared" si="29" ref="E887:E932">F887/C887*1000</f>
        <v>#DIV/0!</v>
      </c>
      <c r="F887" s="250">
        <v>1</v>
      </c>
      <c r="G887" s="250"/>
      <c r="H887" s="251"/>
      <c r="K887" s="142"/>
      <c r="L887" s="142"/>
      <c r="M887" s="142"/>
      <c r="N887" s="142"/>
      <c r="O887" s="142"/>
      <c r="P887" s="142"/>
      <c r="Q887" s="142"/>
    </row>
    <row r="888" spans="1:8" ht="15.75" customHeight="1">
      <c r="A888" s="707"/>
      <c r="B888" s="92" t="s">
        <v>117</v>
      </c>
      <c r="C888" s="590"/>
      <c r="D888" s="590"/>
      <c r="E888" s="591">
        <v>24</v>
      </c>
      <c r="F888" s="592">
        <v>1</v>
      </c>
      <c r="G888" s="592"/>
      <c r="H888" s="593"/>
    </row>
    <row r="889" spans="1:8" ht="15.75" customHeight="1">
      <c r="A889" s="687">
        <v>5</v>
      </c>
      <c r="B889" s="68" t="s">
        <v>44</v>
      </c>
      <c r="C889" s="249"/>
      <c r="D889" s="249"/>
      <c r="E889" s="249" t="e">
        <f t="shared" si="29"/>
        <v>#DIV/0!</v>
      </c>
      <c r="F889" s="250">
        <f>SUM(F890:F890)</f>
        <v>3.6</v>
      </c>
      <c r="G889" s="250">
        <f>SUM(G890:G890)</f>
        <v>0</v>
      </c>
      <c r="H889" s="251">
        <f>SUM(H890:H890)</f>
        <v>0</v>
      </c>
    </row>
    <row r="890" spans="1:8" ht="15.75" customHeight="1">
      <c r="A890" s="706"/>
      <c r="B890" s="26" t="s">
        <v>117</v>
      </c>
      <c r="C890" s="583"/>
      <c r="D890" s="583"/>
      <c r="E890" s="584">
        <v>36</v>
      </c>
      <c r="F890" s="585">
        <v>3.6</v>
      </c>
      <c r="G890" s="585"/>
      <c r="H890" s="586"/>
    </row>
    <row r="891" spans="1:17" s="8" customFormat="1" ht="15.75" customHeight="1">
      <c r="A891" s="687">
        <v>6</v>
      </c>
      <c r="B891" s="68" t="s">
        <v>45</v>
      </c>
      <c r="C891" s="249"/>
      <c r="D891" s="249"/>
      <c r="E891" s="263" t="e">
        <f t="shared" si="29"/>
        <v>#DIV/0!</v>
      </c>
      <c r="F891" s="250">
        <v>2.29</v>
      </c>
      <c r="G891" s="250"/>
      <c r="H891" s="251"/>
      <c r="K891" s="142"/>
      <c r="L891" s="142"/>
      <c r="M891" s="142"/>
      <c r="N891" s="142"/>
      <c r="O891" s="142"/>
      <c r="P891" s="142"/>
      <c r="Q891" s="142"/>
    </row>
    <row r="892" spans="1:17" ht="15.75" customHeight="1" thickBot="1">
      <c r="A892" s="708"/>
      <c r="B892" s="65" t="s">
        <v>117</v>
      </c>
      <c r="C892" s="608"/>
      <c r="D892" s="608"/>
      <c r="E892" s="609">
        <v>33</v>
      </c>
      <c r="F892" s="610">
        <v>2.29</v>
      </c>
      <c r="G892" s="610"/>
      <c r="H892" s="611"/>
      <c r="P892" s="5"/>
      <c r="Q892" s="5"/>
    </row>
    <row r="893" spans="1:17" ht="15.75" customHeight="1" thickBot="1">
      <c r="A893" s="709"/>
      <c r="B893" s="94" t="s">
        <v>167</v>
      </c>
      <c r="C893" s="259"/>
      <c r="D893" s="259"/>
      <c r="E893" s="288" t="e">
        <f t="shared" si="29"/>
        <v>#DIV/0!</v>
      </c>
      <c r="F893" s="260">
        <f>F881+F883+F885+F887+F889+F891</f>
        <v>10.645</v>
      </c>
      <c r="G893" s="260">
        <f>G881+G883+G885+G887+G889+G891</f>
        <v>0</v>
      </c>
      <c r="H893" s="260">
        <f>H881+H883+H885+H887+H889+H891</f>
        <v>0</v>
      </c>
      <c r="P893" s="5"/>
      <c r="Q893" s="5"/>
    </row>
    <row r="894" spans="1:17" ht="15.75" customHeight="1">
      <c r="A894" s="691"/>
      <c r="B894" s="76" t="s">
        <v>60</v>
      </c>
      <c r="C894" s="227"/>
      <c r="D894" s="227"/>
      <c r="E894" s="228" t="e">
        <f t="shared" si="29"/>
        <v>#DIV/0!</v>
      </c>
      <c r="F894" s="229"/>
      <c r="G894" s="229"/>
      <c r="H894" s="230"/>
      <c r="P894" s="5"/>
      <c r="Q894" s="5"/>
    </row>
    <row r="895" spans="1:17" ht="15.75" customHeight="1">
      <c r="A895" s="687">
        <v>1</v>
      </c>
      <c r="B895" s="68" t="s">
        <v>140</v>
      </c>
      <c r="C895" s="249"/>
      <c r="D895" s="249"/>
      <c r="E895" s="249" t="e">
        <f t="shared" si="29"/>
        <v>#DIV/0!</v>
      </c>
      <c r="F895" s="250">
        <f>SUM(F896:F896)</f>
        <v>1.995</v>
      </c>
      <c r="G895" s="250">
        <f>SUM(G896:G896)</f>
        <v>0</v>
      </c>
      <c r="H895" s="251"/>
      <c r="P895" s="5"/>
      <c r="Q895" s="5"/>
    </row>
    <row r="896" spans="1:17" ht="15.75" customHeight="1">
      <c r="A896" s="707"/>
      <c r="B896" s="92" t="s">
        <v>117</v>
      </c>
      <c r="C896" s="590"/>
      <c r="D896" s="590"/>
      <c r="E896" s="591">
        <v>39.9</v>
      </c>
      <c r="F896" s="592">
        <v>1.995</v>
      </c>
      <c r="G896" s="592"/>
      <c r="H896" s="593"/>
      <c r="P896" s="5"/>
      <c r="Q896" s="5"/>
    </row>
    <row r="897" spans="1:17" ht="15.75" customHeight="1">
      <c r="A897" s="701">
        <v>2</v>
      </c>
      <c r="B897" s="34" t="s">
        <v>205</v>
      </c>
      <c r="C897" s="253"/>
      <c r="D897" s="253"/>
      <c r="E897" s="267" t="e">
        <f t="shared" si="29"/>
        <v>#DIV/0!</v>
      </c>
      <c r="F897" s="268">
        <f>F898</f>
        <v>0.019</v>
      </c>
      <c r="G897" s="268">
        <f>G898</f>
        <v>0.019</v>
      </c>
      <c r="H897" s="254"/>
      <c r="P897" s="5"/>
      <c r="Q897" s="5"/>
    </row>
    <row r="898" spans="1:17" ht="15.75" customHeight="1">
      <c r="A898" s="706"/>
      <c r="B898" s="26" t="s">
        <v>117</v>
      </c>
      <c r="C898" s="583"/>
      <c r="D898" s="583"/>
      <c r="E898" s="584">
        <v>1.9</v>
      </c>
      <c r="F898" s="585">
        <v>0.019</v>
      </c>
      <c r="G898" s="585">
        <v>0.019</v>
      </c>
      <c r="H898" s="586"/>
      <c r="P898" s="5"/>
      <c r="Q898" s="5"/>
    </row>
    <row r="899" spans="1:17" ht="15.75" customHeight="1">
      <c r="A899" s="687">
        <v>3</v>
      </c>
      <c r="B899" s="68" t="s">
        <v>13</v>
      </c>
      <c r="C899" s="249"/>
      <c r="D899" s="249"/>
      <c r="E899" s="252" t="e">
        <f t="shared" si="29"/>
        <v>#DIV/0!</v>
      </c>
      <c r="F899" s="250">
        <f>F900</f>
        <v>0.27</v>
      </c>
      <c r="G899" s="250"/>
      <c r="H899" s="251"/>
      <c r="P899" s="5"/>
      <c r="Q899" s="5"/>
    </row>
    <row r="900" spans="1:17" ht="15.75" customHeight="1" thickBot="1">
      <c r="A900" s="708"/>
      <c r="B900" s="65" t="s">
        <v>117</v>
      </c>
      <c r="C900" s="608"/>
      <c r="D900" s="608"/>
      <c r="E900" s="609">
        <v>13.5</v>
      </c>
      <c r="F900" s="610">
        <v>0.27</v>
      </c>
      <c r="G900" s="610"/>
      <c r="H900" s="611"/>
      <c r="P900" s="5"/>
      <c r="Q900" s="5"/>
    </row>
    <row r="901" spans="1:17" ht="15.75" customHeight="1" thickBot="1">
      <c r="A901" s="709"/>
      <c r="B901" s="94" t="s">
        <v>166</v>
      </c>
      <c r="C901" s="259"/>
      <c r="D901" s="259"/>
      <c r="E901" s="259" t="e">
        <f t="shared" si="29"/>
        <v>#DIV/0!</v>
      </c>
      <c r="F901" s="260">
        <f>F895+F897+F899</f>
        <v>2.2840000000000003</v>
      </c>
      <c r="G901" s="260">
        <f>G895+G897+G899</f>
        <v>0.019</v>
      </c>
      <c r="H901" s="261">
        <f>H895+H897+H899</f>
        <v>0</v>
      </c>
      <c r="P901" s="5"/>
      <c r="Q901" s="5"/>
    </row>
    <row r="902" spans="1:17" ht="15.75" customHeight="1" thickBot="1">
      <c r="A902" s="698" t="s">
        <v>215</v>
      </c>
      <c r="B902" s="86" t="s">
        <v>172</v>
      </c>
      <c r="C902" s="235"/>
      <c r="D902" s="235"/>
      <c r="E902" s="235" t="e">
        <f t="shared" si="29"/>
        <v>#DIV/0!</v>
      </c>
      <c r="F902" s="236">
        <f>F879+F893+F901</f>
        <v>19.599999999999998</v>
      </c>
      <c r="G902" s="236">
        <f>G879+G893+G901</f>
        <v>5.97</v>
      </c>
      <c r="H902" s="237">
        <f>H879+H893+H901</f>
        <v>0</v>
      </c>
      <c r="P902" s="5"/>
      <c r="Q902" s="5"/>
    </row>
    <row r="903" spans="1:17" ht="15.75" customHeight="1">
      <c r="A903" s="710" t="s">
        <v>164</v>
      </c>
      <c r="B903" s="66" t="s">
        <v>135</v>
      </c>
      <c r="C903" s="276"/>
      <c r="D903" s="276"/>
      <c r="E903" s="262"/>
      <c r="F903" s="277"/>
      <c r="G903" s="277"/>
      <c r="H903" s="278"/>
      <c r="P903" s="5"/>
      <c r="Q903" s="5"/>
    </row>
    <row r="904" spans="1:17" ht="15.75" customHeight="1">
      <c r="A904" s="692"/>
      <c r="B904" s="67" t="s">
        <v>126</v>
      </c>
      <c r="C904" s="231"/>
      <c r="D904" s="231"/>
      <c r="E904" s="232"/>
      <c r="F904" s="233"/>
      <c r="G904" s="233"/>
      <c r="H904" s="234"/>
      <c r="P904" s="5"/>
      <c r="Q904" s="5"/>
    </row>
    <row r="905" spans="1:17" ht="15.75" customHeight="1">
      <c r="A905" s="687">
        <v>1</v>
      </c>
      <c r="B905" s="68" t="s">
        <v>71</v>
      </c>
      <c r="C905" s="264">
        <f>SUM(C906)</f>
        <v>96</v>
      </c>
      <c r="D905" s="264"/>
      <c r="E905" s="263">
        <f t="shared" si="29"/>
        <v>33.822916666666664</v>
      </c>
      <c r="F905" s="250">
        <f>SUM(F906)</f>
        <v>3.247</v>
      </c>
      <c r="G905" s="250">
        <f>SUM(G906)</f>
        <v>3.247</v>
      </c>
      <c r="H905" s="265"/>
      <c r="J905" s="2"/>
      <c r="K905" s="2"/>
      <c r="L905" s="2"/>
      <c r="M905" s="2"/>
      <c r="N905" s="2"/>
      <c r="O905" s="2"/>
      <c r="P905" s="5"/>
      <c r="Q905" s="5"/>
    </row>
    <row r="906" spans="1:17" ht="15.75" customHeight="1">
      <c r="A906" s="707"/>
      <c r="B906" s="138" t="s">
        <v>114</v>
      </c>
      <c r="C906" s="474">
        <v>96</v>
      </c>
      <c r="D906" s="474"/>
      <c r="E906" s="479">
        <f t="shared" si="29"/>
        <v>33.822916666666664</v>
      </c>
      <c r="F906" s="476">
        <v>3.247</v>
      </c>
      <c r="G906" s="476">
        <v>3.247</v>
      </c>
      <c r="H906" s="477"/>
      <c r="P906" s="5"/>
      <c r="Q906" s="5"/>
    </row>
    <row r="907" spans="1:17" ht="15.75" customHeight="1">
      <c r="A907" s="687" t="s">
        <v>9</v>
      </c>
      <c r="B907" s="68" t="s">
        <v>36</v>
      </c>
      <c r="C907" s="249"/>
      <c r="D907" s="249"/>
      <c r="E907" s="249" t="e">
        <f t="shared" si="29"/>
        <v>#DIV/0!</v>
      </c>
      <c r="F907" s="250">
        <f>SUM(F908:F910)</f>
        <v>10.548</v>
      </c>
      <c r="G907" s="250">
        <f>SUM(G908:G910)</f>
        <v>10.548</v>
      </c>
      <c r="H907" s="251"/>
      <c r="J907" s="2"/>
      <c r="P907" s="5"/>
      <c r="Q907" s="5"/>
    </row>
    <row r="908" spans="1:8" ht="15.75" customHeight="1">
      <c r="A908" s="706"/>
      <c r="B908" s="137" t="s">
        <v>114</v>
      </c>
      <c r="C908" s="478">
        <v>35</v>
      </c>
      <c r="D908" s="478"/>
      <c r="E908" s="479">
        <f t="shared" si="29"/>
        <v>51</v>
      </c>
      <c r="F908" s="480">
        <v>1.785</v>
      </c>
      <c r="G908" s="480">
        <v>1.785</v>
      </c>
      <c r="H908" s="481"/>
    </row>
    <row r="909" spans="1:8" ht="15.75" customHeight="1">
      <c r="A909" s="708"/>
      <c r="B909" s="173" t="s">
        <v>136</v>
      </c>
      <c r="C909" s="534">
        <v>543</v>
      </c>
      <c r="D909" s="534"/>
      <c r="E909" s="535">
        <f t="shared" si="29"/>
        <v>11</v>
      </c>
      <c r="F909" s="536">
        <v>5.973</v>
      </c>
      <c r="G909" s="536">
        <v>5.973</v>
      </c>
      <c r="H909" s="537"/>
    </row>
    <row r="910" spans="1:8" ht="15.75" customHeight="1">
      <c r="A910" s="708"/>
      <c r="B910" s="65" t="s">
        <v>117</v>
      </c>
      <c r="C910" s="608"/>
      <c r="D910" s="608"/>
      <c r="E910" s="609">
        <v>8.08695652173913</v>
      </c>
      <c r="F910" s="610">
        <v>2.79</v>
      </c>
      <c r="G910" s="610">
        <v>2.79</v>
      </c>
      <c r="H910" s="611"/>
    </row>
    <row r="911" spans="1:8" ht="15.75" customHeight="1">
      <c r="A911" s="687">
        <v>3</v>
      </c>
      <c r="B911" s="68" t="s">
        <v>24</v>
      </c>
      <c r="C911" s="249">
        <f>SUM(C912)</f>
        <v>228</v>
      </c>
      <c r="D911" s="249"/>
      <c r="E911" s="252">
        <f t="shared" si="29"/>
        <v>5.368421052631579</v>
      </c>
      <c r="F911" s="250">
        <f>SUM(F912)</f>
        <v>1.224</v>
      </c>
      <c r="G911" s="250">
        <f>SUM(G912)</f>
        <v>1.224</v>
      </c>
      <c r="H911" s="482"/>
    </row>
    <row r="912" spans="1:8" ht="15.75" customHeight="1">
      <c r="A912" s="707"/>
      <c r="B912" s="138" t="s">
        <v>114</v>
      </c>
      <c r="C912" s="474">
        <v>228</v>
      </c>
      <c r="D912" s="474"/>
      <c r="E912" s="475">
        <f t="shared" si="29"/>
        <v>5.368421052631579</v>
      </c>
      <c r="F912" s="476">
        <v>1.224</v>
      </c>
      <c r="G912" s="476">
        <v>1.224</v>
      </c>
      <c r="H912" s="477"/>
    </row>
    <row r="913" spans="1:8" ht="15.75" customHeight="1">
      <c r="A913" s="687">
        <v>4</v>
      </c>
      <c r="B913" s="68" t="s">
        <v>25</v>
      </c>
      <c r="C913" s="249">
        <v>400</v>
      </c>
      <c r="D913" s="249"/>
      <c r="E913" s="252">
        <f t="shared" si="29"/>
        <v>13.500000000000002</v>
      </c>
      <c r="F913" s="250">
        <f>SUM(F914:F914)</f>
        <v>5.4</v>
      </c>
      <c r="G913" s="250">
        <f>SUM(G914:G914)</f>
        <v>0</v>
      </c>
      <c r="H913" s="251"/>
    </row>
    <row r="914" spans="1:8" ht="15.75" customHeight="1" thickBot="1">
      <c r="A914" s="706"/>
      <c r="B914" s="137" t="s">
        <v>114</v>
      </c>
      <c r="C914" s="478">
        <v>400</v>
      </c>
      <c r="D914" s="478"/>
      <c r="E914" s="479">
        <f t="shared" si="29"/>
        <v>13.500000000000002</v>
      </c>
      <c r="F914" s="480">
        <v>5.4</v>
      </c>
      <c r="G914" s="480"/>
      <c r="H914" s="481"/>
    </row>
    <row r="915" spans="1:8" ht="15.75" customHeight="1" thickBot="1">
      <c r="A915" s="709"/>
      <c r="B915" s="94" t="s">
        <v>165</v>
      </c>
      <c r="C915" s="259"/>
      <c r="D915" s="259"/>
      <c r="E915" s="259"/>
      <c r="F915" s="260">
        <f>F905+F907+F911+F913</f>
        <v>20.419</v>
      </c>
      <c r="G915" s="260">
        <f>G905+G907+G911+G913</f>
        <v>15.019</v>
      </c>
      <c r="H915" s="261">
        <f>H905+H907+H911+H913</f>
        <v>0</v>
      </c>
    </row>
    <row r="916" spans="1:8" ht="15.75" customHeight="1" thickBot="1">
      <c r="A916" s="710"/>
      <c r="B916" s="66" t="s">
        <v>63</v>
      </c>
      <c r="C916" s="276"/>
      <c r="D916" s="276"/>
      <c r="E916" s="262"/>
      <c r="F916" s="277"/>
      <c r="G916" s="277"/>
      <c r="H916" s="278"/>
    </row>
    <row r="917" spans="1:8" ht="15.75" customHeight="1" thickBot="1">
      <c r="A917" s="709"/>
      <c r="B917" s="94" t="s">
        <v>167</v>
      </c>
      <c r="C917" s="259"/>
      <c r="D917" s="259"/>
      <c r="E917" s="289"/>
      <c r="F917" s="260"/>
      <c r="G917" s="260"/>
      <c r="H917" s="261"/>
    </row>
    <row r="918" spans="1:8" ht="15.75" customHeight="1">
      <c r="A918" s="710"/>
      <c r="B918" s="66" t="s">
        <v>60</v>
      </c>
      <c r="C918" s="276"/>
      <c r="D918" s="276"/>
      <c r="E918" s="262"/>
      <c r="F918" s="277"/>
      <c r="G918" s="277"/>
      <c r="H918" s="278"/>
    </row>
    <row r="919" spans="1:17" s="8" customFormat="1" ht="15.75" customHeight="1">
      <c r="A919" s="701">
        <v>1</v>
      </c>
      <c r="B919" s="34" t="s">
        <v>56</v>
      </c>
      <c r="C919" s="266">
        <v>145</v>
      </c>
      <c r="D919" s="266"/>
      <c r="E919" s="290">
        <f t="shared" si="29"/>
        <v>22.344827586206897</v>
      </c>
      <c r="F919" s="268">
        <v>3.24</v>
      </c>
      <c r="G919" s="268"/>
      <c r="H919" s="269"/>
      <c r="K919" s="142"/>
      <c r="L919" s="142"/>
      <c r="M919" s="142"/>
      <c r="N919" s="142"/>
      <c r="O919" s="142"/>
      <c r="P919" s="142"/>
      <c r="Q919" s="142"/>
    </row>
    <row r="920" spans="1:8" ht="15.75" customHeight="1" thickBot="1">
      <c r="A920" s="708"/>
      <c r="B920" s="175" t="s">
        <v>114</v>
      </c>
      <c r="C920" s="486">
        <v>145</v>
      </c>
      <c r="D920" s="486"/>
      <c r="E920" s="487">
        <f t="shared" si="29"/>
        <v>22.344827586206897</v>
      </c>
      <c r="F920" s="488">
        <v>3.24</v>
      </c>
      <c r="G920" s="488"/>
      <c r="H920" s="489"/>
    </row>
    <row r="921" spans="1:8" ht="15.75" customHeight="1" thickBot="1">
      <c r="A921" s="709"/>
      <c r="B921" s="94" t="s">
        <v>166</v>
      </c>
      <c r="C921" s="259"/>
      <c r="D921" s="259"/>
      <c r="E921" s="259"/>
      <c r="F921" s="260">
        <f>F919</f>
        <v>3.24</v>
      </c>
      <c r="G921" s="260">
        <f>G919</f>
        <v>0</v>
      </c>
      <c r="H921" s="260">
        <f>H919</f>
        <v>0</v>
      </c>
    </row>
    <row r="922" spans="1:8" ht="15.75" customHeight="1" thickBot="1">
      <c r="A922" s="698" t="s">
        <v>164</v>
      </c>
      <c r="B922" s="86" t="s">
        <v>171</v>
      </c>
      <c r="C922" s="235"/>
      <c r="D922" s="235"/>
      <c r="E922" s="235"/>
      <c r="F922" s="236">
        <f>F915+F917+F921</f>
        <v>23.659</v>
      </c>
      <c r="G922" s="236">
        <f>G915+G917+G921</f>
        <v>15.019</v>
      </c>
      <c r="H922" s="237">
        <f>H915+H917+H921</f>
        <v>0</v>
      </c>
    </row>
    <row r="923" spans="1:8" ht="15.75" customHeight="1">
      <c r="A923" s="710" t="s">
        <v>183</v>
      </c>
      <c r="B923" s="66" t="s">
        <v>184</v>
      </c>
      <c r="C923" s="241"/>
      <c r="D923" s="241"/>
      <c r="E923" s="242"/>
      <c r="F923" s="243"/>
      <c r="G923" s="243"/>
      <c r="H923" s="244"/>
    </row>
    <row r="924" spans="1:8" ht="15.75" customHeight="1">
      <c r="A924" s="692"/>
      <c r="B924" s="67" t="s">
        <v>126</v>
      </c>
      <c r="C924" s="231"/>
      <c r="D924" s="231"/>
      <c r="E924" s="232"/>
      <c r="F924" s="233"/>
      <c r="G924" s="233"/>
      <c r="H924" s="234"/>
    </row>
    <row r="925" spans="1:8" ht="15.75" customHeight="1">
      <c r="A925" s="687">
        <v>1</v>
      </c>
      <c r="B925" s="68" t="s">
        <v>134</v>
      </c>
      <c r="C925" s="249"/>
      <c r="D925" s="249"/>
      <c r="E925" s="249"/>
      <c r="F925" s="250">
        <f>SUM(F926:F927)</f>
        <v>1.45</v>
      </c>
      <c r="G925" s="250">
        <f>SUM(G926:G927)</f>
        <v>0</v>
      </c>
      <c r="H925" s="251"/>
    </row>
    <row r="926" spans="1:8" ht="15.75" customHeight="1">
      <c r="A926" s="691"/>
      <c r="B926" s="614" t="s">
        <v>117</v>
      </c>
      <c r="C926" s="615"/>
      <c r="D926" s="615"/>
      <c r="E926" s="615"/>
      <c r="F926" s="616">
        <v>1.25</v>
      </c>
      <c r="G926" s="616"/>
      <c r="H926" s="617"/>
    </row>
    <row r="927" spans="1:8" ht="15.75" customHeight="1">
      <c r="A927" s="707"/>
      <c r="B927" s="160" t="s">
        <v>118</v>
      </c>
      <c r="C927" s="386">
        <v>22</v>
      </c>
      <c r="D927" s="386"/>
      <c r="E927" s="392">
        <f t="shared" si="29"/>
        <v>9.090909090909092</v>
      </c>
      <c r="F927" s="388">
        <v>0.2</v>
      </c>
      <c r="G927" s="388"/>
      <c r="H927" s="389"/>
    </row>
    <row r="928" spans="1:17" s="8" customFormat="1" ht="15.75" customHeight="1">
      <c r="A928" s="701">
        <v>2</v>
      </c>
      <c r="B928" s="34" t="s">
        <v>25</v>
      </c>
      <c r="C928" s="268">
        <f>SUM(C929:C930)</f>
        <v>5330</v>
      </c>
      <c r="D928" s="266"/>
      <c r="E928" s="290">
        <f t="shared" si="29"/>
        <v>35.69981238273921</v>
      </c>
      <c r="F928" s="268">
        <f>SUM(F929:F930)</f>
        <v>190.28</v>
      </c>
      <c r="G928" s="268">
        <f>SUM(G929:G930)</f>
        <v>0</v>
      </c>
      <c r="H928" s="269"/>
      <c r="K928" s="142"/>
      <c r="L928" s="142"/>
      <c r="M928" s="142"/>
      <c r="N928" s="142"/>
      <c r="O928" s="142"/>
      <c r="P928" s="142"/>
      <c r="Q928" s="142"/>
    </row>
    <row r="929" spans="1:8" ht="15.75" customHeight="1">
      <c r="A929" s="706"/>
      <c r="B929" s="137" t="s">
        <v>114</v>
      </c>
      <c r="C929" s="478">
        <v>330</v>
      </c>
      <c r="D929" s="478"/>
      <c r="E929" s="479">
        <f t="shared" si="29"/>
        <v>16</v>
      </c>
      <c r="F929" s="480">
        <v>5.28</v>
      </c>
      <c r="G929" s="480"/>
      <c r="H929" s="481"/>
    </row>
    <row r="930" spans="1:8" ht="15.75" customHeight="1" thickBot="1">
      <c r="A930" s="708"/>
      <c r="B930" s="162" t="s">
        <v>118</v>
      </c>
      <c r="C930" s="400">
        <v>5000</v>
      </c>
      <c r="D930" s="400"/>
      <c r="E930" s="401">
        <f t="shared" si="29"/>
        <v>37</v>
      </c>
      <c r="F930" s="402">
        <v>185</v>
      </c>
      <c r="G930" s="402"/>
      <c r="H930" s="403"/>
    </row>
    <row r="931" spans="1:17" s="8" customFormat="1" ht="15.75" customHeight="1" thickBot="1">
      <c r="A931" s="709"/>
      <c r="B931" s="94" t="s">
        <v>165</v>
      </c>
      <c r="C931" s="259"/>
      <c r="D931" s="259"/>
      <c r="E931" s="259" t="e">
        <f t="shared" si="29"/>
        <v>#DIV/0!</v>
      </c>
      <c r="F931" s="260">
        <f>F925+F928</f>
        <v>191.73</v>
      </c>
      <c r="G931" s="260">
        <f>G925+G928</f>
        <v>0</v>
      </c>
      <c r="H931" s="260">
        <f>H925+H928</f>
        <v>0</v>
      </c>
      <c r="K931" s="142"/>
      <c r="L931" s="142"/>
      <c r="M931" s="142"/>
      <c r="N931" s="142"/>
      <c r="O931" s="142"/>
      <c r="P931" s="142"/>
      <c r="Q931" s="142"/>
    </row>
    <row r="932" spans="1:8" ht="15.75" customHeight="1" thickBot="1">
      <c r="A932" s="698" t="s">
        <v>183</v>
      </c>
      <c r="B932" s="86" t="s">
        <v>216</v>
      </c>
      <c r="C932" s="235"/>
      <c r="D932" s="235"/>
      <c r="E932" s="291" t="e">
        <f t="shared" si="29"/>
        <v>#DIV/0!</v>
      </c>
      <c r="F932" s="236">
        <f>F931</f>
        <v>191.73</v>
      </c>
      <c r="G932" s="236">
        <f>G931</f>
        <v>0</v>
      </c>
      <c r="H932" s="236">
        <f>H931</f>
        <v>0</v>
      </c>
    </row>
    <row r="933" spans="1:8" ht="15.75" customHeight="1" thickBot="1">
      <c r="A933" s="1199" t="s">
        <v>102</v>
      </c>
      <c r="B933" s="1200"/>
      <c r="C933" s="1200"/>
      <c r="D933" s="1200"/>
      <c r="E933" s="1200"/>
      <c r="F933" s="1200"/>
      <c r="G933" s="1200"/>
      <c r="H933" s="1201"/>
    </row>
    <row r="934" spans="1:8" ht="15.75" customHeight="1">
      <c r="A934" s="710" t="s">
        <v>225</v>
      </c>
      <c r="B934" s="66" t="s">
        <v>7</v>
      </c>
      <c r="C934" s="276"/>
      <c r="D934" s="276"/>
      <c r="E934" s="262"/>
      <c r="F934" s="277"/>
      <c r="G934" s="277"/>
      <c r="H934" s="278"/>
    </row>
    <row r="935" spans="1:17" s="745" customFormat="1" ht="15.75" customHeight="1">
      <c r="A935" s="738"/>
      <c r="B935" s="740" t="s">
        <v>62</v>
      </c>
      <c r="C935" s="741"/>
      <c r="D935" s="741"/>
      <c r="E935" s="742"/>
      <c r="F935" s="743"/>
      <c r="G935" s="743"/>
      <c r="H935" s="744"/>
      <c r="K935" s="746"/>
      <c r="L935" s="746"/>
      <c r="M935" s="746"/>
      <c r="N935" s="746"/>
      <c r="O935" s="746"/>
      <c r="P935" s="746"/>
      <c r="Q935" s="746"/>
    </row>
    <row r="936" spans="1:8" ht="15.75" customHeight="1">
      <c r="A936" s="674">
        <v>1</v>
      </c>
      <c r="B936" s="646" t="s">
        <v>57</v>
      </c>
      <c r="C936" s="70">
        <f>C937</f>
        <v>2</v>
      </c>
      <c r="D936" s="70">
        <f>D937</f>
        <v>0.1</v>
      </c>
      <c r="E936" s="53">
        <f aca="true" t="shared" si="30" ref="E936:E943">F936/C936*1000</f>
        <v>62.5</v>
      </c>
      <c r="F936" s="71">
        <f>F937</f>
        <v>0.125</v>
      </c>
      <c r="G936" s="71">
        <f>G937</f>
        <v>0.125</v>
      </c>
      <c r="H936" s="222">
        <f>H937</f>
        <v>0</v>
      </c>
    </row>
    <row r="937" spans="1:8" ht="15.75" customHeight="1" thickBot="1">
      <c r="A937" s="702"/>
      <c r="B937" s="739" t="s">
        <v>119</v>
      </c>
      <c r="C937" s="642">
        <v>2</v>
      </c>
      <c r="D937" s="642">
        <v>0.1</v>
      </c>
      <c r="E937" s="643">
        <f t="shared" si="30"/>
        <v>62.5</v>
      </c>
      <c r="F937" s="644">
        <v>0.125</v>
      </c>
      <c r="G937" s="644">
        <v>0.125</v>
      </c>
      <c r="H937" s="645"/>
    </row>
    <row r="938" spans="1:8" ht="15.75" customHeight="1" thickBot="1">
      <c r="A938" s="709"/>
      <c r="B938" s="94" t="s">
        <v>165</v>
      </c>
      <c r="C938" s="259">
        <f aca="true" t="shared" si="31" ref="C938:H938">C936</f>
        <v>2</v>
      </c>
      <c r="D938" s="259">
        <f t="shared" si="31"/>
        <v>0.1</v>
      </c>
      <c r="E938" s="289">
        <f t="shared" si="31"/>
        <v>62.5</v>
      </c>
      <c r="F938" s="259">
        <f t="shared" si="31"/>
        <v>0.125</v>
      </c>
      <c r="G938" s="259">
        <f t="shared" si="31"/>
        <v>0.125</v>
      </c>
      <c r="H938" s="259">
        <f t="shared" si="31"/>
        <v>0</v>
      </c>
    </row>
    <row r="939" spans="1:8" ht="15.75" customHeight="1">
      <c r="A939" s="713"/>
      <c r="B939" s="69" t="s">
        <v>63</v>
      </c>
      <c r="C939" s="292"/>
      <c r="D939" s="292"/>
      <c r="E939" s="255"/>
      <c r="F939" s="293"/>
      <c r="G939" s="293"/>
      <c r="H939" s="294"/>
    </row>
    <row r="940" spans="1:8" ht="15.75" customHeight="1">
      <c r="A940" s="687" t="s">
        <v>8</v>
      </c>
      <c r="B940" s="68" t="s">
        <v>176</v>
      </c>
      <c r="C940" s="249">
        <f>C941</f>
        <v>18</v>
      </c>
      <c r="D940" s="249">
        <f>D941</f>
        <v>0.5</v>
      </c>
      <c r="E940" s="252">
        <f t="shared" si="30"/>
        <v>262.77777777777777</v>
      </c>
      <c r="F940" s="250">
        <f>F941</f>
        <v>4.73</v>
      </c>
      <c r="G940" s="250">
        <f>G941</f>
        <v>4.73</v>
      </c>
      <c r="H940" s="251">
        <f>H941</f>
        <v>0</v>
      </c>
    </row>
    <row r="941" spans="1:8" ht="15.75" customHeight="1">
      <c r="A941" s="707"/>
      <c r="B941" s="647" t="s">
        <v>119</v>
      </c>
      <c r="C941" s="648">
        <v>18</v>
      </c>
      <c r="D941" s="648">
        <v>0.5</v>
      </c>
      <c r="E941" s="649">
        <f t="shared" si="30"/>
        <v>262.77777777777777</v>
      </c>
      <c r="F941" s="650">
        <v>4.73</v>
      </c>
      <c r="G941" s="650">
        <v>4.73</v>
      </c>
      <c r="H941" s="651"/>
    </row>
    <row r="942" spans="1:8" ht="15.75" customHeight="1">
      <c r="A942" s="687" t="s">
        <v>9</v>
      </c>
      <c r="B942" s="68" t="s">
        <v>191</v>
      </c>
      <c r="C942" s="249">
        <f>C943</f>
        <v>41.4</v>
      </c>
      <c r="D942" s="249">
        <f>D943</f>
        <v>1</v>
      </c>
      <c r="E942" s="252">
        <f t="shared" si="30"/>
        <v>268.11594202898556</v>
      </c>
      <c r="F942" s="250">
        <f>F943</f>
        <v>11.1</v>
      </c>
      <c r="G942" s="250">
        <f>G943</f>
        <v>11.1</v>
      </c>
      <c r="H942" s="265">
        <f>H943</f>
        <v>0</v>
      </c>
    </row>
    <row r="943" spans="1:17" ht="15.75" customHeight="1" thickBot="1">
      <c r="A943" s="708"/>
      <c r="B943" s="739" t="s">
        <v>119</v>
      </c>
      <c r="C943" s="642">
        <v>41.4</v>
      </c>
      <c r="D943" s="642">
        <v>1</v>
      </c>
      <c r="E943" s="643">
        <f t="shared" si="30"/>
        <v>268.11594202898556</v>
      </c>
      <c r="F943" s="644">
        <v>11.1</v>
      </c>
      <c r="G943" s="644">
        <v>11.1</v>
      </c>
      <c r="H943" s="645"/>
      <c r="K943" s="5"/>
      <c r="L943" s="5"/>
      <c r="M943" s="5"/>
      <c r="N943" s="5"/>
      <c r="O943" s="5"/>
      <c r="P943" s="5"/>
      <c r="Q943" s="5"/>
    </row>
    <row r="944" spans="1:17" ht="15.75" customHeight="1" thickBot="1">
      <c r="A944" s="709"/>
      <c r="B944" s="94" t="s">
        <v>167</v>
      </c>
      <c r="C944" s="259">
        <f>C940+C942</f>
        <v>59.4</v>
      </c>
      <c r="D944" s="259">
        <f>D940+D942</f>
        <v>1.5</v>
      </c>
      <c r="E944" s="259"/>
      <c r="F944" s="259">
        <f>F940+F942</f>
        <v>15.83</v>
      </c>
      <c r="G944" s="259">
        <f>G940+G942</f>
        <v>15.83</v>
      </c>
      <c r="H944" s="259">
        <f>H940+H942</f>
        <v>0</v>
      </c>
      <c r="K944" s="5"/>
      <c r="L944" s="5"/>
      <c r="M944" s="5"/>
      <c r="N944" s="5"/>
      <c r="O944" s="5"/>
      <c r="P944" s="5"/>
      <c r="Q944" s="5"/>
    </row>
    <row r="945" spans="1:17" ht="15.75" customHeight="1">
      <c r="A945" s="738"/>
      <c r="B945" s="740" t="s">
        <v>60</v>
      </c>
      <c r="C945" s="741"/>
      <c r="D945" s="741"/>
      <c r="E945" s="741"/>
      <c r="F945" s="743"/>
      <c r="G945" s="743"/>
      <c r="H945" s="744"/>
      <c r="K945" s="5"/>
      <c r="L945" s="5"/>
      <c r="M945" s="5"/>
      <c r="N945" s="5"/>
      <c r="O945" s="5"/>
      <c r="P945" s="5"/>
      <c r="Q945" s="5"/>
    </row>
    <row r="946" spans="1:17" ht="15.75" customHeight="1">
      <c r="A946" s="674"/>
      <c r="B946" s="646" t="s">
        <v>13</v>
      </c>
      <c r="C946" s="70">
        <f>C947</f>
        <v>2.3</v>
      </c>
      <c r="D946" s="70">
        <f>D947</f>
        <v>0.015</v>
      </c>
      <c r="E946" s="53">
        <f>F946/C946*1000</f>
        <v>235.21739130434784</v>
      </c>
      <c r="F946" s="71">
        <f>F947</f>
        <v>0.541</v>
      </c>
      <c r="G946" s="71">
        <f>G947</f>
        <v>0.541</v>
      </c>
      <c r="H946" s="222">
        <f>H947</f>
        <v>0</v>
      </c>
      <c r="K946" s="5"/>
      <c r="L946" s="5"/>
      <c r="M946" s="5"/>
      <c r="N946" s="5"/>
      <c r="O946" s="5"/>
      <c r="P946" s="5"/>
      <c r="Q946" s="5"/>
    </row>
    <row r="947" spans="1:17" ht="15.75" customHeight="1">
      <c r="A947" s="685"/>
      <c r="B947" s="647" t="s">
        <v>119</v>
      </c>
      <c r="C947" s="648">
        <v>2.3</v>
      </c>
      <c r="D947" s="648">
        <v>0.015</v>
      </c>
      <c r="E947" s="649">
        <f>F947/C947*1000</f>
        <v>235.21739130434784</v>
      </c>
      <c r="F947" s="650">
        <v>0.541</v>
      </c>
      <c r="G947" s="650">
        <v>0.541</v>
      </c>
      <c r="H947" s="651"/>
      <c r="K947" s="5"/>
      <c r="L947" s="5"/>
      <c r="M947" s="5"/>
      <c r="N947" s="5"/>
      <c r="O947" s="5"/>
      <c r="P947" s="5"/>
      <c r="Q947" s="5"/>
    </row>
    <row r="948" spans="1:17" ht="15.75" customHeight="1">
      <c r="A948" s="712"/>
      <c r="B948" s="335" t="s">
        <v>166</v>
      </c>
      <c r="C948" s="338">
        <f>C946</f>
        <v>2.3</v>
      </c>
      <c r="D948" s="338">
        <f>D946</f>
        <v>0.015</v>
      </c>
      <c r="E948" s="338"/>
      <c r="F948" s="338">
        <f>F946</f>
        <v>0.541</v>
      </c>
      <c r="G948" s="338">
        <f>G946</f>
        <v>0.541</v>
      </c>
      <c r="H948" s="338">
        <f>H946</f>
        <v>0</v>
      </c>
      <c r="K948" s="5"/>
      <c r="L948" s="5"/>
      <c r="M948" s="5"/>
      <c r="N948" s="5"/>
      <c r="O948" s="5"/>
      <c r="P948" s="5"/>
      <c r="Q948" s="5"/>
    </row>
    <row r="949" spans="1:17" ht="15.75" customHeight="1" thickBot="1">
      <c r="A949" s="714" t="s">
        <v>206</v>
      </c>
      <c r="B949" s="341" t="s">
        <v>189</v>
      </c>
      <c r="C949" s="342">
        <f>C938+C944+C948</f>
        <v>63.699999999999996</v>
      </c>
      <c r="D949" s="342">
        <f>D938+D944+D948</f>
        <v>1.615</v>
      </c>
      <c r="E949" s="342"/>
      <c r="F949" s="342">
        <f>F938+F944+F948</f>
        <v>16.496</v>
      </c>
      <c r="G949" s="342">
        <f>G938+G944+G948</f>
        <v>16.496</v>
      </c>
      <c r="H949" s="342">
        <f>H938+H944+H948</f>
        <v>0</v>
      </c>
      <c r="K949" s="5"/>
      <c r="L949" s="5"/>
      <c r="M949" s="5"/>
      <c r="N949" s="5"/>
      <c r="O949" s="5"/>
      <c r="P949" s="5"/>
      <c r="Q949" s="5"/>
    </row>
    <row r="950" spans="1:17" ht="15.75" customHeight="1">
      <c r="A950" s="710" t="s">
        <v>121</v>
      </c>
      <c r="B950" s="66" t="s">
        <v>18</v>
      </c>
      <c r="C950" s="276"/>
      <c r="D950" s="276"/>
      <c r="E950" s="262"/>
      <c r="F950" s="277"/>
      <c r="G950" s="277"/>
      <c r="H950" s="278"/>
      <c r="K950" s="5"/>
      <c r="L950" s="5"/>
      <c r="M950" s="5"/>
      <c r="N950" s="5"/>
      <c r="O950" s="5"/>
      <c r="P950" s="5"/>
      <c r="Q950" s="5"/>
    </row>
    <row r="951" spans="1:17" ht="15.75" customHeight="1">
      <c r="A951" s="712"/>
      <c r="B951" s="335" t="s">
        <v>62</v>
      </c>
      <c r="C951" s="338"/>
      <c r="D951" s="338"/>
      <c r="E951" s="354"/>
      <c r="F951" s="339"/>
      <c r="G951" s="339"/>
      <c r="H951" s="340"/>
      <c r="K951" s="5"/>
      <c r="L951" s="5"/>
      <c r="M951" s="5"/>
      <c r="N951" s="5"/>
      <c r="O951" s="5"/>
      <c r="P951" s="5"/>
      <c r="Q951" s="5"/>
    </row>
    <row r="952" spans="1:17" ht="15.75" customHeight="1">
      <c r="A952" s="713"/>
      <c r="B952" s="69" t="s">
        <v>63</v>
      </c>
      <c r="C952" s="292"/>
      <c r="D952" s="292"/>
      <c r="E952" s="255"/>
      <c r="F952" s="293"/>
      <c r="G952" s="293"/>
      <c r="H952" s="294"/>
      <c r="K952" s="5"/>
      <c r="L952" s="5"/>
      <c r="M952" s="5"/>
      <c r="N952" s="5"/>
      <c r="O952" s="5"/>
      <c r="P952" s="5"/>
      <c r="Q952" s="5"/>
    </row>
    <row r="953" spans="1:17" s="8" customFormat="1" ht="15.75" customHeight="1">
      <c r="A953" s="712"/>
      <c r="B953" s="335" t="s">
        <v>60</v>
      </c>
      <c r="C953" s="338"/>
      <c r="D953" s="338"/>
      <c r="E953" s="338"/>
      <c r="F953" s="339"/>
      <c r="G953" s="339"/>
      <c r="H953" s="340"/>
      <c r="J953" s="350"/>
      <c r="K953" s="350"/>
      <c r="L953" s="350"/>
      <c r="M953" s="350"/>
      <c r="N953" s="350"/>
      <c r="O953" s="350"/>
      <c r="P953" s="142"/>
      <c r="Q953" s="142"/>
    </row>
    <row r="954" spans="1:17" s="8" customFormat="1" ht="15.75" customHeight="1">
      <c r="A954" s="714" t="s">
        <v>217</v>
      </c>
      <c r="B954" s="341" t="s">
        <v>14</v>
      </c>
      <c r="C954" s="342"/>
      <c r="D954" s="342"/>
      <c r="E954" s="342"/>
      <c r="F954" s="342"/>
      <c r="G954" s="342"/>
      <c r="H954" s="367"/>
      <c r="K954" s="142"/>
      <c r="L954" s="142"/>
      <c r="M954" s="142"/>
      <c r="N954" s="142"/>
      <c r="O954" s="142"/>
      <c r="P954" s="142"/>
      <c r="Q954" s="142"/>
    </row>
    <row r="955" spans="1:17" s="8" customFormat="1" ht="15.75" customHeight="1">
      <c r="A955" s="691" t="s">
        <v>52</v>
      </c>
      <c r="B955" s="76" t="s">
        <v>19</v>
      </c>
      <c r="C955" s="273"/>
      <c r="D955" s="273"/>
      <c r="E955" s="256"/>
      <c r="F955" s="274"/>
      <c r="G955" s="274"/>
      <c r="H955" s="275"/>
      <c r="K955" s="142"/>
      <c r="L955" s="142"/>
      <c r="M955" s="142"/>
      <c r="N955" s="142"/>
      <c r="O955" s="142"/>
      <c r="P955" s="142"/>
      <c r="Q955" s="142"/>
    </row>
    <row r="956" spans="1:17" s="8" customFormat="1" ht="15.75" customHeight="1">
      <c r="A956" s="715"/>
      <c r="B956" s="343" t="s">
        <v>62</v>
      </c>
      <c r="C956" s="336"/>
      <c r="D956" s="336"/>
      <c r="E956" s="344"/>
      <c r="F956" s="345"/>
      <c r="G956" s="345"/>
      <c r="H956" s="346"/>
      <c r="K956" s="142"/>
      <c r="L956" s="142"/>
      <c r="M956" s="142"/>
      <c r="N956" s="142"/>
      <c r="O956" s="142"/>
      <c r="P956" s="142"/>
      <c r="Q956" s="142"/>
    </row>
    <row r="957" spans="1:17" s="8" customFormat="1" ht="15.75" customHeight="1">
      <c r="A957" s="713"/>
      <c r="B957" s="69" t="s">
        <v>63</v>
      </c>
      <c r="C957" s="295"/>
      <c r="D957" s="295"/>
      <c r="E957" s="232"/>
      <c r="F957" s="296"/>
      <c r="G957" s="296"/>
      <c r="H957" s="297"/>
      <c r="K957" s="142"/>
      <c r="L957" s="142"/>
      <c r="M957" s="142"/>
      <c r="N957" s="142"/>
      <c r="O957" s="142"/>
      <c r="P957" s="142"/>
      <c r="Q957" s="142"/>
    </row>
    <row r="958" spans="1:17" s="8" customFormat="1" ht="15.75" customHeight="1">
      <c r="A958" s="712"/>
      <c r="B958" s="335" t="s">
        <v>60</v>
      </c>
      <c r="C958" s="338"/>
      <c r="D958" s="338"/>
      <c r="E958" s="337"/>
      <c r="F958" s="339"/>
      <c r="G958" s="339"/>
      <c r="H958" s="340"/>
      <c r="K958" s="142"/>
      <c r="L958" s="142"/>
      <c r="M958" s="142"/>
      <c r="N958" s="142"/>
      <c r="O958" s="142"/>
      <c r="P958" s="142"/>
      <c r="Q958" s="142"/>
    </row>
    <row r="959" spans="1:17" s="8" customFormat="1" ht="15.75" customHeight="1">
      <c r="A959" s="714"/>
      <c r="B959" s="341" t="s">
        <v>174</v>
      </c>
      <c r="C959" s="342"/>
      <c r="D959" s="342"/>
      <c r="E959" s="299"/>
      <c r="F959" s="347"/>
      <c r="G959" s="347"/>
      <c r="H959" s="348"/>
      <c r="P959" s="142"/>
      <c r="Q959" s="142"/>
    </row>
    <row r="960" spans="1:15" ht="15.75" customHeight="1">
      <c r="A960" s="692" t="s">
        <v>213</v>
      </c>
      <c r="B960" s="67" t="s">
        <v>20</v>
      </c>
      <c r="C960" s="231"/>
      <c r="D960" s="231"/>
      <c r="E960" s="232"/>
      <c r="F960" s="233"/>
      <c r="G960" s="233"/>
      <c r="H960" s="234"/>
      <c r="J960" s="2"/>
      <c r="K960" s="2"/>
      <c r="L960" s="2"/>
      <c r="M960" s="2"/>
      <c r="N960" s="2"/>
      <c r="O960" s="2"/>
    </row>
    <row r="961" spans="1:8" ht="15.75" customHeight="1">
      <c r="A961" s="692"/>
      <c r="B961" s="67" t="s">
        <v>62</v>
      </c>
      <c r="C961" s="231"/>
      <c r="D961" s="231"/>
      <c r="E961" s="232"/>
      <c r="F961" s="233"/>
      <c r="G961" s="233"/>
      <c r="H961" s="234"/>
    </row>
    <row r="962" spans="1:8" ht="15.75" customHeight="1">
      <c r="A962" s="701">
        <v>1</v>
      </c>
      <c r="B962" s="34" t="s">
        <v>158</v>
      </c>
      <c r="C962" s="266"/>
      <c r="D962" s="266"/>
      <c r="E962" s="290"/>
      <c r="F962" s="268">
        <f>F963</f>
        <v>1.02</v>
      </c>
      <c r="G962" s="268">
        <f>G963</f>
        <v>1.02</v>
      </c>
      <c r="H962" s="268">
        <f>H963</f>
        <v>0</v>
      </c>
    </row>
    <row r="963" spans="1:8" ht="15.75" customHeight="1" thickBot="1">
      <c r="A963" s="747"/>
      <c r="B963" s="748" t="s">
        <v>118</v>
      </c>
      <c r="C963" s="749">
        <v>68</v>
      </c>
      <c r="D963" s="749"/>
      <c r="E963" s="750">
        <f>F963/C963*1000</f>
        <v>15</v>
      </c>
      <c r="F963" s="751">
        <v>1.02</v>
      </c>
      <c r="G963" s="751">
        <v>1.02</v>
      </c>
      <c r="H963" s="752"/>
    </row>
    <row r="964" spans="1:8" ht="15.75" customHeight="1" thickBot="1">
      <c r="A964" s="716"/>
      <c r="B964" s="96" t="s">
        <v>165</v>
      </c>
      <c r="C964" s="298"/>
      <c r="D964" s="298"/>
      <c r="E964" s="298"/>
      <c r="F964" s="298">
        <f aca="true" t="shared" si="32" ref="F964:H965">F963</f>
        <v>1.02</v>
      </c>
      <c r="G964" s="298">
        <f t="shared" si="32"/>
        <v>1.02</v>
      </c>
      <c r="H964" s="298">
        <f t="shared" si="32"/>
        <v>0</v>
      </c>
    </row>
    <row r="965" spans="1:8" ht="15.75" customHeight="1" thickBot="1">
      <c r="A965" s="698" t="s">
        <v>214</v>
      </c>
      <c r="B965" s="86" t="s">
        <v>173</v>
      </c>
      <c r="C965" s="235">
        <v>0</v>
      </c>
      <c r="D965" s="235"/>
      <c r="E965" s="291"/>
      <c r="F965" s="236">
        <f t="shared" si="32"/>
        <v>1.02</v>
      </c>
      <c r="G965" s="236">
        <f t="shared" si="32"/>
        <v>1.02</v>
      </c>
      <c r="H965" s="236">
        <f t="shared" si="32"/>
        <v>0</v>
      </c>
    </row>
    <row r="966" spans="1:8" ht="15.75" customHeight="1">
      <c r="A966" s="691" t="s">
        <v>54</v>
      </c>
      <c r="B966" s="76" t="s">
        <v>21</v>
      </c>
      <c r="C966" s="227"/>
      <c r="D966" s="227"/>
      <c r="E966" s="228"/>
      <c r="F966" s="229"/>
      <c r="G966" s="229"/>
      <c r="H966" s="230"/>
    </row>
    <row r="967" spans="1:8" ht="15.75" customHeight="1">
      <c r="A967" s="692"/>
      <c r="B967" s="67" t="s">
        <v>62</v>
      </c>
      <c r="C967" s="231"/>
      <c r="D967" s="231"/>
      <c r="E967" s="232"/>
      <c r="F967" s="233"/>
      <c r="G967" s="233"/>
      <c r="H967" s="234"/>
    </row>
    <row r="968" spans="1:8" ht="15.75" customHeight="1">
      <c r="A968" s="687">
        <v>1</v>
      </c>
      <c r="B968" s="68" t="s">
        <v>25</v>
      </c>
      <c r="C968" s="249"/>
      <c r="D968" s="249"/>
      <c r="E968" s="252"/>
      <c r="F968" s="250">
        <f>F969</f>
        <v>9.3</v>
      </c>
      <c r="G968" s="250">
        <f>G969</f>
        <v>9.3</v>
      </c>
      <c r="H968" s="250">
        <f>H969</f>
        <v>0</v>
      </c>
    </row>
    <row r="969" spans="1:16" ht="15.75" customHeight="1" thickBot="1">
      <c r="A969" s="708"/>
      <c r="B969" s="65" t="s">
        <v>118</v>
      </c>
      <c r="C969" s="400">
        <v>440</v>
      </c>
      <c r="D969" s="400"/>
      <c r="E969" s="401">
        <f>F969/C969*1000</f>
        <v>21.136363636363637</v>
      </c>
      <c r="F969" s="402">
        <v>9.3</v>
      </c>
      <c r="G969" s="402">
        <v>9.3</v>
      </c>
      <c r="H969" s="403"/>
      <c r="N969" s="351"/>
      <c r="O969" s="351"/>
      <c r="P969" s="351"/>
    </row>
    <row r="970" spans="1:16" ht="15.75" customHeight="1" thickBot="1">
      <c r="A970" s="709"/>
      <c r="B970" s="94" t="s">
        <v>165</v>
      </c>
      <c r="C970" s="259"/>
      <c r="D970" s="259"/>
      <c r="E970" s="259"/>
      <c r="F970" s="260">
        <f>F968</f>
        <v>9.3</v>
      </c>
      <c r="G970" s="260">
        <f>G968</f>
        <v>9.3</v>
      </c>
      <c r="H970" s="260">
        <f>H968</f>
        <v>0</v>
      </c>
      <c r="N970" s="352"/>
      <c r="O970" s="352"/>
      <c r="P970" s="352"/>
    </row>
    <row r="971" spans="1:17" s="8" customFormat="1" ht="15.75" customHeight="1" thickBot="1">
      <c r="A971" s="698" t="s">
        <v>54</v>
      </c>
      <c r="B971" s="86" t="s">
        <v>236</v>
      </c>
      <c r="C971" s="235"/>
      <c r="D971" s="235"/>
      <c r="E971" s="291"/>
      <c r="F971" s="236">
        <f>F970</f>
        <v>9.3</v>
      </c>
      <c r="G971" s="236">
        <f>G970</f>
        <v>9.3</v>
      </c>
      <c r="H971" s="236">
        <f>H970</f>
        <v>0</v>
      </c>
      <c r="J971" s="142"/>
      <c r="K971" s="142"/>
      <c r="L971" s="142"/>
      <c r="M971" s="142"/>
      <c r="N971" s="353"/>
      <c r="O971" s="353"/>
      <c r="P971" s="353"/>
      <c r="Q971" s="142"/>
    </row>
    <row r="974" spans="1:8" ht="15.75" customHeight="1">
      <c r="A974" s="1177" t="s">
        <v>69</v>
      </c>
      <c r="B974" s="1177"/>
      <c r="C974" s="1177"/>
      <c r="D974" s="1177"/>
      <c r="E974" s="1177"/>
      <c r="F974" s="1177"/>
      <c r="G974" s="1177"/>
      <c r="H974" s="1177"/>
    </row>
    <row r="975" spans="1:8" ht="15.75" customHeight="1" thickBot="1">
      <c r="A975" s="717"/>
      <c r="B975" s="9"/>
      <c r="C975" s="10"/>
      <c r="D975" s="10"/>
      <c r="F975" s="152"/>
      <c r="G975" s="152"/>
      <c r="H975" s="152"/>
    </row>
    <row r="976" spans="1:8" ht="15.75" customHeight="1">
      <c r="A976" s="1178" t="s">
        <v>96</v>
      </c>
      <c r="B976" s="1169" t="s">
        <v>6</v>
      </c>
      <c r="C976" s="1180" t="s">
        <v>97</v>
      </c>
      <c r="D976" s="1180"/>
      <c r="E976" s="1182" t="s">
        <v>0</v>
      </c>
      <c r="F976" s="1182"/>
      <c r="G976" s="1187" t="s">
        <v>1</v>
      </c>
      <c r="H976" s="1188"/>
    </row>
    <row r="977" spans="1:8" ht="15.75" customHeight="1">
      <c r="A977" s="1179"/>
      <c r="B977" s="1170"/>
      <c r="C977" s="1181"/>
      <c r="D977" s="1181"/>
      <c r="E977" s="1183"/>
      <c r="F977" s="1183"/>
      <c r="G977" s="1189" t="s">
        <v>3</v>
      </c>
      <c r="H977" s="1191" t="s">
        <v>4</v>
      </c>
    </row>
    <row r="978" spans="1:8" ht="15.75" customHeight="1">
      <c r="A978" s="1179"/>
      <c r="B978" s="127"/>
      <c r="C978" s="300" t="s">
        <v>141</v>
      </c>
      <c r="D978" s="300" t="s">
        <v>142</v>
      </c>
      <c r="E978" s="301" t="s">
        <v>143</v>
      </c>
      <c r="F978" s="302" t="s">
        <v>2</v>
      </c>
      <c r="G978" s="1190"/>
      <c r="H978" s="1192"/>
    </row>
    <row r="979" spans="1:8" ht="15.75" customHeight="1">
      <c r="A979" s="1184" t="s">
        <v>98</v>
      </c>
      <c r="B979" s="1185"/>
      <c r="C979" s="1185"/>
      <c r="D979" s="1185"/>
      <c r="E979" s="1185"/>
      <c r="F979" s="1185"/>
      <c r="G979" s="1185"/>
      <c r="H979" s="1186"/>
    </row>
    <row r="980" spans="1:17" ht="15.75" customHeight="1">
      <c r="A980" s="718" t="s">
        <v>37</v>
      </c>
      <c r="B980" s="100" t="s">
        <v>7</v>
      </c>
      <c r="C980" s="29">
        <f aca="true" t="shared" si="33" ref="C980:H980">C201</f>
        <v>285701.55</v>
      </c>
      <c r="D980" s="29">
        <f t="shared" si="33"/>
        <v>18258.95</v>
      </c>
      <c r="E980" s="30">
        <f t="shared" si="33"/>
        <v>0</v>
      </c>
      <c r="F980" s="31">
        <f t="shared" si="33"/>
        <v>5865.957999999999</v>
      </c>
      <c r="G980" s="31">
        <f t="shared" si="33"/>
        <v>3709.075</v>
      </c>
      <c r="H980" s="32">
        <f t="shared" si="33"/>
        <v>1983.2990000000002</v>
      </c>
      <c r="K980" s="5"/>
      <c r="L980" s="5"/>
      <c r="M980" s="5"/>
      <c r="N980" s="5"/>
      <c r="O980" s="5"/>
      <c r="P980" s="5"/>
      <c r="Q980" s="5"/>
    </row>
    <row r="981" spans="1:17" ht="15.75" customHeight="1">
      <c r="A981" s="719" t="s">
        <v>38</v>
      </c>
      <c r="B981" s="97" t="s">
        <v>18</v>
      </c>
      <c r="C981" s="20">
        <f aca="true" t="shared" si="34" ref="C981:H981">C356</f>
        <v>83127</v>
      </c>
      <c r="D981" s="20">
        <f t="shared" si="34"/>
        <v>0</v>
      </c>
      <c r="E981" s="17">
        <f t="shared" si="34"/>
        <v>0</v>
      </c>
      <c r="F981" s="18">
        <f t="shared" si="34"/>
        <v>1862.0010000000002</v>
      </c>
      <c r="G981" s="18">
        <f t="shared" si="34"/>
        <v>1581.327</v>
      </c>
      <c r="H981" s="19">
        <f t="shared" si="34"/>
        <v>198.05100000000002</v>
      </c>
      <c r="K981" s="5"/>
      <c r="L981" s="5"/>
      <c r="M981" s="5"/>
      <c r="N981" s="5"/>
      <c r="O981" s="5"/>
      <c r="P981" s="5"/>
      <c r="Q981" s="5"/>
    </row>
    <row r="982" spans="1:17" ht="15.75" customHeight="1">
      <c r="A982" s="719" t="s">
        <v>52</v>
      </c>
      <c r="B982" s="97" t="s">
        <v>19</v>
      </c>
      <c r="C982" s="117">
        <f aca="true" t="shared" si="35" ref="C982:H982">C492</f>
        <v>40028.5</v>
      </c>
      <c r="D982" s="117">
        <f t="shared" si="35"/>
        <v>0</v>
      </c>
      <c r="E982" s="119">
        <f t="shared" si="35"/>
        <v>0</v>
      </c>
      <c r="F982" s="153">
        <f t="shared" si="35"/>
        <v>959.253</v>
      </c>
      <c r="G982" s="153">
        <f t="shared" si="35"/>
        <v>734.2440000000001</v>
      </c>
      <c r="H982" s="154">
        <f t="shared" si="35"/>
        <v>214.66</v>
      </c>
      <c r="K982" s="5"/>
      <c r="L982" s="5"/>
      <c r="M982" s="5"/>
      <c r="N982" s="5"/>
      <c r="O982" s="5"/>
      <c r="P982" s="5"/>
      <c r="Q982" s="5"/>
    </row>
    <row r="983" spans="1:17" ht="15.75" customHeight="1">
      <c r="A983" s="719" t="s">
        <v>53</v>
      </c>
      <c r="B983" s="97" t="s">
        <v>20</v>
      </c>
      <c r="C983" s="117">
        <f aca="true" t="shared" si="36" ref="C983:H983">C649</f>
        <v>0</v>
      </c>
      <c r="D983" s="117">
        <f t="shared" si="36"/>
        <v>0</v>
      </c>
      <c r="E983" s="119">
        <f t="shared" si="36"/>
        <v>0</v>
      </c>
      <c r="F983" s="153">
        <f t="shared" si="36"/>
        <v>1359.4889999999998</v>
      </c>
      <c r="G983" s="153">
        <f t="shared" si="36"/>
        <v>1039.776</v>
      </c>
      <c r="H983" s="154">
        <f t="shared" si="36"/>
        <v>12.059999999999999</v>
      </c>
      <c r="K983" s="5"/>
      <c r="L983" s="5"/>
      <c r="M983" s="5"/>
      <c r="N983" s="5"/>
      <c r="O983" s="5"/>
      <c r="P983" s="5"/>
      <c r="Q983" s="5"/>
    </row>
    <row r="984" spans="1:17" ht="15.75" customHeight="1">
      <c r="A984" s="719" t="s">
        <v>54</v>
      </c>
      <c r="B984" s="97" t="s">
        <v>21</v>
      </c>
      <c r="C984" s="117">
        <f aca="true" t="shared" si="37" ref="C984:H984">C783</f>
        <v>0</v>
      </c>
      <c r="D984" s="117">
        <f t="shared" si="37"/>
        <v>0</v>
      </c>
      <c r="E984" s="119">
        <f t="shared" si="37"/>
        <v>0</v>
      </c>
      <c r="F984" s="153">
        <f t="shared" si="37"/>
        <v>700.3928000000001</v>
      </c>
      <c r="G984" s="153">
        <f t="shared" si="37"/>
        <v>527.417</v>
      </c>
      <c r="H984" s="154">
        <f t="shared" si="37"/>
        <v>0</v>
      </c>
      <c r="K984" s="5"/>
      <c r="L984" s="5"/>
      <c r="M984" s="5"/>
      <c r="N984" s="5"/>
      <c r="O984" s="5"/>
      <c r="P984" s="5"/>
      <c r="Q984" s="5"/>
    </row>
    <row r="985" spans="1:17" ht="15.75" customHeight="1">
      <c r="A985" s="719" t="s">
        <v>127</v>
      </c>
      <c r="B985" s="97" t="s">
        <v>51</v>
      </c>
      <c r="C985" s="117">
        <f aca="true" t="shared" si="38" ref="C985:H985">C842</f>
        <v>0</v>
      </c>
      <c r="D985" s="117">
        <f t="shared" si="38"/>
        <v>0</v>
      </c>
      <c r="E985" s="119">
        <f t="shared" si="38"/>
        <v>0</v>
      </c>
      <c r="F985" s="153">
        <f t="shared" si="38"/>
        <v>324</v>
      </c>
      <c r="G985" s="153">
        <f t="shared" si="38"/>
        <v>277.931</v>
      </c>
      <c r="H985" s="154">
        <f t="shared" si="38"/>
        <v>0</v>
      </c>
      <c r="K985" s="5"/>
      <c r="L985" s="5"/>
      <c r="M985" s="5"/>
      <c r="N985" s="5"/>
      <c r="O985" s="5"/>
      <c r="P985" s="5"/>
      <c r="Q985" s="5"/>
    </row>
    <row r="986" spans="1:17" ht="15.75" customHeight="1">
      <c r="A986" s="719" t="s">
        <v>82</v>
      </c>
      <c r="B986" s="97" t="s">
        <v>94</v>
      </c>
      <c r="C986" s="117">
        <f aca="true" t="shared" si="39" ref="C986:H986">C868</f>
        <v>0</v>
      </c>
      <c r="D986" s="117">
        <f t="shared" si="39"/>
        <v>0</v>
      </c>
      <c r="E986" s="119" t="e">
        <f t="shared" si="39"/>
        <v>#DIV/0!</v>
      </c>
      <c r="F986" s="153">
        <f t="shared" si="39"/>
        <v>68.584</v>
      </c>
      <c r="G986" s="153">
        <f t="shared" si="39"/>
        <v>28.284</v>
      </c>
      <c r="H986" s="154">
        <f t="shared" si="39"/>
        <v>0</v>
      </c>
      <c r="K986" s="5"/>
      <c r="L986" s="5"/>
      <c r="M986" s="5"/>
      <c r="N986" s="5"/>
      <c r="O986" s="5"/>
      <c r="P986" s="5"/>
      <c r="Q986" s="5"/>
    </row>
    <row r="987" spans="1:17" ht="15.75" customHeight="1">
      <c r="A987" s="719" t="s">
        <v>175</v>
      </c>
      <c r="B987" s="97" t="s">
        <v>103</v>
      </c>
      <c r="C987" s="117">
        <f aca="true" t="shared" si="40" ref="C987:H987">C902</f>
        <v>0</v>
      </c>
      <c r="D987" s="117">
        <f t="shared" si="40"/>
        <v>0</v>
      </c>
      <c r="E987" s="119" t="e">
        <f t="shared" si="40"/>
        <v>#DIV/0!</v>
      </c>
      <c r="F987" s="153">
        <f t="shared" si="40"/>
        <v>19.599999999999998</v>
      </c>
      <c r="G987" s="153">
        <f t="shared" si="40"/>
        <v>5.97</v>
      </c>
      <c r="H987" s="154">
        <f t="shared" si="40"/>
        <v>0</v>
      </c>
      <c r="K987" s="5"/>
      <c r="L987" s="5"/>
      <c r="M987" s="5"/>
      <c r="N987" s="5"/>
      <c r="O987" s="5"/>
      <c r="P987" s="5"/>
      <c r="Q987" s="5"/>
    </row>
    <row r="988" spans="1:17" ht="15.75" customHeight="1">
      <c r="A988" s="719" t="s">
        <v>164</v>
      </c>
      <c r="B988" s="97" t="s">
        <v>135</v>
      </c>
      <c r="C988" s="117">
        <f aca="true" t="shared" si="41" ref="C988:H988">C922</f>
        <v>0</v>
      </c>
      <c r="D988" s="117">
        <f t="shared" si="41"/>
        <v>0</v>
      </c>
      <c r="E988" s="119">
        <f t="shared" si="41"/>
        <v>0</v>
      </c>
      <c r="F988" s="153">
        <f t="shared" si="41"/>
        <v>23.659</v>
      </c>
      <c r="G988" s="153">
        <f t="shared" si="41"/>
        <v>15.019</v>
      </c>
      <c r="H988" s="154">
        <f t="shared" si="41"/>
        <v>0</v>
      </c>
      <c r="K988" s="5"/>
      <c r="L988" s="5"/>
      <c r="M988" s="5"/>
      <c r="N988" s="5"/>
      <c r="O988" s="5"/>
      <c r="P988" s="5"/>
      <c r="Q988" s="5"/>
    </row>
    <row r="989" spans="1:17" ht="15.75" customHeight="1" thickBot="1">
      <c r="A989" s="719" t="s">
        <v>183</v>
      </c>
      <c r="B989" s="97" t="s">
        <v>207</v>
      </c>
      <c r="C989" s="117">
        <f aca="true" t="shared" si="42" ref="C989:H989">C932</f>
        <v>0</v>
      </c>
      <c r="D989" s="117">
        <f t="shared" si="42"/>
        <v>0</v>
      </c>
      <c r="E989" s="119" t="e">
        <f t="shared" si="42"/>
        <v>#DIV/0!</v>
      </c>
      <c r="F989" s="153">
        <f t="shared" si="42"/>
        <v>191.73</v>
      </c>
      <c r="G989" s="153">
        <f t="shared" si="42"/>
        <v>0</v>
      </c>
      <c r="H989" s="154">
        <f t="shared" si="42"/>
        <v>0</v>
      </c>
      <c r="K989" s="5"/>
      <c r="L989" s="5"/>
      <c r="M989" s="5"/>
      <c r="N989" s="5"/>
      <c r="O989" s="5"/>
      <c r="P989" s="5"/>
      <c r="Q989" s="5"/>
    </row>
    <row r="990" spans="1:17" ht="15.75" customHeight="1" thickBot="1">
      <c r="A990" s="681"/>
      <c r="B990" s="99" t="s">
        <v>100</v>
      </c>
      <c r="C990" s="109"/>
      <c r="D990" s="109"/>
      <c r="E990" s="109"/>
      <c r="F990" s="109">
        <f>SUM(F980:F989)</f>
        <v>11374.666799999999</v>
      </c>
      <c r="G990" s="109">
        <f>SUM(G980:G989)</f>
        <v>7919.043000000001</v>
      </c>
      <c r="H990" s="356">
        <f>SUM(H980:H989)</f>
        <v>2408.07</v>
      </c>
      <c r="K990" s="5"/>
      <c r="L990" s="5"/>
      <c r="M990" s="5"/>
      <c r="N990" s="5"/>
      <c r="O990" s="5"/>
      <c r="P990" s="5"/>
      <c r="Q990" s="5"/>
    </row>
    <row r="991" spans="1:17" ht="15.75" customHeight="1">
      <c r="A991" s="1174" t="s">
        <v>102</v>
      </c>
      <c r="B991" s="1175"/>
      <c r="C991" s="1175"/>
      <c r="D991" s="1175"/>
      <c r="E991" s="1175"/>
      <c r="F991" s="1175"/>
      <c r="G991" s="1175"/>
      <c r="H991" s="1176"/>
      <c r="K991" s="5"/>
      <c r="L991" s="5"/>
      <c r="M991" s="5"/>
      <c r="N991" s="5"/>
      <c r="O991" s="5"/>
      <c r="P991" s="5"/>
      <c r="Q991" s="5"/>
    </row>
    <row r="992" spans="1:17" ht="15.75" customHeight="1">
      <c r="A992" s="753" t="s">
        <v>37</v>
      </c>
      <c r="B992" s="754" t="s">
        <v>7</v>
      </c>
      <c r="C992" s="264">
        <f aca="true" t="shared" si="43" ref="C992:H992">C949</f>
        <v>63.699999999999996</v>
      </c>
      <c r="D992" s="264">
        <f t="shared" si="43"/>
        <v>1.615</v>
      </c>
      <c r="E992" s="263">
        <f t="shared" si="43"/>
        <v>0</v>
      </c>
      <c r="F992" s="755">
        <f t="shared" si="43"/>
        <v>16.496</v>
      </c>
      <c r="G992" s="755">
        <f t="shared" si="43"/>
        <v>16.496</v>
      </c>
      <c r="H992" s="265">
        <f t="shared" si="43"/>
        <v>0</v>
      </c>
      <c r="K992" s="5"/>
      <c r="L992" s="5"/>
      <c r="M992" s="5"/>
      <c r="N992" s="5"/>
      <c r="O992" s="5"/>
      <c r="P992" s="5"/>
      <c r="Q992" s="5"/>
    </row>
    <row r="993" spans="1:17" ht="15.75" customHeight="1">
      <c r="A993" s="719" t="s">
        <v>38</v>
      </c>
      <c r="B993" s="97" t="s">
        <v>18</v>
      </c>
      <c r="C993" s="756"/>
      <c r="D993" s="756"/>
      <c r="E993" s="757"/>
      <c r="F993" s="758"/>
      <c r="G993" s="758"/>
      <c r="H993" s="759"/>
      <c r="K993" s="5"/>
      <c r="L993" s="5"/>
      <c r="M993" s="5"/>
      <c r="N993" s="5"/>
      <c r="O993" s="5"/>
      <c r="P993" s="5"/>
      <c r="Q993" s="5"/>
    </row>
    <row r="994" spans="1:17" ht="15.75" customHeight="1">
      <c r="A994" s="719" t="s">
        <v>52</v>
      </c>
      <c r="B994" s="97" t="s">
        <v>19</v>
      </c>
      <c r="C994" s="20"/>
      <c r="D994" s="20"/>
      <c r="E994" s="17"/>
      <c r="F994" s="18"/>
      <c r="G994" s="18"/>
      <c r="H994" s="19"/>
      <c r="K994" s="5"/>
      <c r="L994" s="5"/>
      <c r="M994" s="5"/>
      <c r="N994" s="5"/>
      <c r="O994" s="5"/>
      <c r="P994" s="5"/>
      <c r="Q994" s="5"/>
    </row>
    <row r="995" spans="1:17" ht="15.75" customHeight="1">
      <c r="A995" s="720" t="s">
        <v>53</v>
      </c>
      <c r="B995" s="98" t="s">
        <v>20</v>
      </c>
      <c r="C995" s="766">
        <f aca="true" t="shared" si="44" ref="C995:H995">C965</f>
        <v>0</v>
      </c>
      <c r="D995" s="766">
        <f t="shared" si="44"/>
        <v>0</v>
      </c>
      <c r="E995" s="767">
        <f t="shared" si="44"/>
        <v>0</v>
      </c>
      <c r="F995" s="157">
        <f t="shared" si="44"/>
        <v>1.02</v>
      </c>
      <c r="G995" s="157">
        <f t="shared" si="44"/>
        <v>1.02</v>
      </c>
      <c r="H995" s="158">
        <f t="shared" si="44"/>
        <v>0</v>
      </c>
      <c r="K995" s="5"/>
      <c r="L995" s="5"/>
      <c r="M995" s="5"/>
      <c r="N995" s="5"/>
      <c r="O995" s="5"/>
      <c r="P995" s="5"/>
      <c r="Q995" s="5"/>
    </row>
    <row r="996" spans="1:17" ht="15.75" customHeight="1" thickBot="1">
      <c r="A996" s="760" t="s">
        <v>54</v>
      </c>
      <c r="B996" s="761" t="s">
        <v>21</v>
      </c>
      <c r="C996" s="762">
        <f aca="true" t="shared" si="45" ref="C996:H996">C971</f>
        <v>0</v>
      </c>
      <c r="D996" s="762">
        <f t="shared" si="45"/>
        <v>0</v>
      </c>
      <c r="E996" s="763">
        <f t="shared" si="45"/>
        <v>0</v>
      </c>
      <c r="F996" s="764">
        <f t="shared" si="45"/>
        <v>9.3</v>
      </c>
      <c r="G996" s="764">
        <f t="shared" si="45"/>
        <v>9.3</v>
      </c>
      <c r="H996" s="765">
        <f t="shared" si="45"/>
        <v>0</v>
      </c>
      <c r="K996" s="5"/>
      <c r="L996" s="5"/>
      <c r="M996" s="5"/>
      <c r="N996" s="5"/>
      <c r="O996" s="5"/>
      <c r="P996" s="5"/>
      <c r="Q996" s="5"/>
    </row>
    <row r="997" spans="1:17" ht="15.75" customHeight="1" thickBot="1">
      <c r="A997" s="681"/>
      <c r="B997" s="99" t="s">
        <v>100</v>
      </c>
      <c r="C997" s="33">
        <f>SUM(C992:C996)</f>
        <v>63.699999999999996</v>
      </c>
      <c r="D997" s="33">
        <f>SUM(D992:D996)</f>
        <v>1.615</v>
      </c>
      <c r="E997" s="33"/>
      <c r="F997" s="33">
        <f>SUM(F992:F996)</f>
        <v>26.816</v>
      </c>
      <c r="G997" s="33">
        <f>SUM(G992:G996)</f>
        <v>26.816</v>
      </c>
      <c r="H997" s="33">
        <f>SUM(H992:H996)</f>
        <v>0</v>
      </c>
      <c r="P997" s="5"/>
      <c r="Q997" s="5"/>
    </row>
    <row r="998" spans="1:17" ht="15.75" customHeight="1" thickBot="1">
      <c r="A998" s="721"/>
      <c r="B998" s="101" t="s">
        <v>80</v>
      </c>
      <c r="C998" s="118"/>
      <c r="D998" s="118"/>
      <c r="E998" s="118"/>
      <c r="F998" s="118">
        <f>F990+F997</f>
        <v>11401.4828</v>
      </c>
      <c r="G998" s="118">
        <f>G990+G997</f>
        <v>7945.859</v>
      </c>
      <c r="H998" s="357">
        <f>H990+H997</f>
        <v>2408.07</v>
      </c>
      <c r="J998" s="201"/>
      <c r="K998" s="201"/>
      <c r="L998" s="201"/>
      <c r="M998" s="201"/>
      <c r="N998" s="201"/>
      <c r="O998" s="201"/>
      <c r="P998" s="5"/>
      <c r="Q998" s="5"/>
    </row>
    <row r="999" spans="1:17" ht="15.75" customHeight="1">
      <c r="A999" s="686"/>
      <c r="B999" s="102" t="s">
        <v>83</v>
      </c>
      <c r="C999" s="103"/>
      <c r="D999" s="103"/>
      <c r="E999" s="104"/>
      <c r="F999" s="155"/>
      <c r="G999" s="155"/>
      <c r="H999" s="156"/>
      <c r="P999" s="5"/>
      <c r="Q999" s="5"/>
    </row>
    <row r="1000" spans="1:17" ht="15.75" customHeight="1">
      <c r="A1000" s="722"/>
      <c r="B1000" s="106" t="s">
        <v>62</v>
      </c>
      <c r="C1000" s="107">
        <f aca="true" t="shared" si="46" ref="C1000:H1000">SUM(C1001:C1010)</f>
        <v>97078.5</v>
      </c>
      <c r="D1000" s="107">
        <f t="shared" si="46"/>
        <v>109.74999999999999</v>
      </c>
      <c r="E1000" s="107"/>
      <c r="F1000" s="107">
        <f t="shared" si="46"/>
        <v>5477.897</v>
      </c>
      <c r="G1000" s="107">
        <f t="shared" si="46"/>
        <v>2591.7969999999996</v>
      </c>
      <c r="H1000" s="358">
        <f t="shared" si="46"/>
        <v>2286.0720000000006</v>
      </c>
      <c r="J1000" s="2"/>
      <c r="K1000" s="2"/>
      <c r="L1000" s="2"/>
      <c r="M1000" s="2"/>
      <c r="N1000" s="2"/>
      <c r="O1000" s="2"/>
      <c r="P1000" s="2"/>
      <c r="Q1000" s="2"/>
    </row>
    <row r="1001" spans="1:17" ht="15.75" customHeight="1">
      <c r="A1001" s="718" t="s">
        <v>37</v>
      </c>
      <c r="B1001" s="100" t="s">
        <v>7</v>
      </c>
      <c r="C1001" s="105">
        <f>C57+C938</f>
        <v>41975</v>
      </c>
      <c r="D1001" s="105">
        <f>D57+D938</f>
        <v>109.74999999999999</v>
      </c>
      <c r="E1001" s="105"/>
      <c r="F1001" s="105">
        <f>F57+F938</f>
        <v>1949.896</v>
      </c>
      <c r="G1001" s="105">
        <f>G57+G938</f>
        <v>16.925</v>
      </c>
      <c r="H1001" s="105">
        <f>H57+H938</f>
        <v>1870.8110000000001</v>
      </c>
      <c r="J1001" s="2"/>
      <c r="P1001" s="5"/>
      <c r="Q1001" s="5"/>
    </row>
    <row r="1002" spans="1:17" ht="15.75" customHeight="1">
      <c r="A1002" s="719" t="s">
        <v>38</v>
      </c>
      <c r="B1002" s="97" t="s">
        <v>18</v>
      </c>
      <c r="C1002" s="24">
        <f aca="true" t="shared" si="47" ref="C1002:H1002">C250</f>
        <v>34388</v>
      </c>
      <c r="D1002" s="24">
        <f t="shared" si="47"/>
        <v>0</v>
      </c>
      <c r="E1002" s="24">
        <f t="shared" si="47"/>
        <v>0</v>
      </c>
      <c r="F1002" s="23">
        <f t="shared" si="47"/>
        <v>1256.814</v>
      </c>
      <c r="G1002" s="23">
        <f t="shared" si="47"/>
        <v>990.247</v>
      </c>
      <c r="H1002" s="25">
        <f t="shared" si="47"/>
        <v>197.311</v>
      </c>
      <c r="J1002" s="2"/>
      <c r="K1002" s="2"/>
      <c r="L1002" s="2"/>
      <c r="M1002" s="2"/>
      <c r="N1002" s="2"/>
      <c r="O1002" s="2"/>
      <c r="P1002" s="5"/>
      <c r="Q1002" s="5"/>
    </row>
    <row r="1003" spans="1:17" ht="15.75" customHeight="1">
      <c r="A1003" s="719" t="s">
        <v>52</v>
      </c>
      <c r="B1003" s="97" t="s">
        <v>19</v>
      </c>
      <c r="C1003" s="24">
        <f aca="true" t="shared" si="48" ref="C1003:H1003">C409</f>
        <v>20647.5</v>
      </c>
      <c r="D1003" s="24">
        <f t="shared" si="48"/>
        <v>0</v>
      </c>
      <c r="E1003" s="24">
        <f t="shared" si="48"/>
        <v>0</v>
      </c>
      <c r="F1003" s="23">
        <f t="shared" si="48"/>
        <v>708.178</v>
      </c>
      <c r="G1003" s="23">
        <f t="shared" si="48"/>
        <v>491.00800000000004</v>
      </c>
      <c r="H1003" s="25">
        <f t="shared" si="48"/>
        <v>208.19</v>
      </c>
      <c r="P1003" s="5"/>
      <c r="Q1003" s="5"/>
    </row>
    <row r="1004" spans="1:17" ht="15.75" customHeight="1">
      <c r="A1004" s="719" t="s">
        <v>53</v>
      </c>
      <c r="B1004" s="97" t="s">
        <v>20</v>
      </c>
      <c r="C1004" s="24">
        <f>C540+C963</f>
        <v>68</v>
      </c>
      <c r="D1004" s="24">
        <f>D540+D963</f>
        <v>0</v>
      </c>
      <c r="E1004" s="24"/>
      <c r="F1004" s="24">
        <f>F540+F963</f>
        <v>694.858</v>
      </c>
      <c r="G1004" s="24">
        <f>G540+G963</f>
        <v>497.155</v>
      </c>
      <c r="H1004" s="24">
        <f>H540+H963</f>
        <v>9.76</v>
      </c>
      <c r="P1004" s="5"/>
      <c r="Q1004" s="5"/>
    </row>
    <row r="1005" spans="1:17" ht="15.75" customHeight="1">
      <c r="A1005" s="719" t="s">
        <v>54</v>
      </c>
      <c r="B1005" s="97" t="s">
        <v>21</v>
      </c>
      <c r="C1005" s="24">
        <f>C680+C970</f>
        <v>0</v>
      </c>
      <c r="D1005" s="24">
        <f>D680+D970</f>
        <v>0</v>
      </c>
      <c r="E1005" s="24"/>
      <c r="F1005" s="24">
        <f>F680+F970</f>
        <v>317.48100000000005</v>
      </c>
      <c r="G1005" s="24">
        <f>G680+G970</f>
        <v>271.22200000000004</v>
      </c>
      <c r="H1005" s="24">
        <f>H680+H970</f>
        <v>0</v>
      </c>
      <c r="P1005" s="5"/>
      <c r="Q1005" s="5"/>
    </row>
    <row r="1006" spans="1:17" ht="15.75" customHeight="1">
      <c r="A1006" s="719" t="s">
        <v>127</v>
      </c>
      <c r="B1006" s="97" t="s">
        <v>51</v>
      </c>
      <c r="C1006" s="24">
        <f aca="true" t="shared" si="49" ref="C1006:H1006">C809</f>
        <v>0</v>
      </c>
      <c r="D1006" s="24">
        <f t="shared" si="49"/>
        <v>0</v>
      </c>
      <c r="E1006" s="22" t="e">
        <f t="shared" si="49"/>
        <v>#DIV/0!</v>
      </c>
      <c r="F1006" s="23">
        <f t="shared" si="49"/>
        <v>285.466</v>
      </c>
      <c r="G1006" s="23">
        <f t="shared" si="49"/>
        <v>275.986</v>
      </c>
      <c r="H1006" s="25">
        <f t="shared" si="49"/>
        <v>0</v>
      </c>
      <c r="P1006" s="5"/>
      <c r="Q1006" s="5"/>
    </row>
    <row r="1007" spans="1:17" ht="15.75" customHeight="1">
      <c r="A1007" s="719" t="s">
        <v>82</v>
      </c>
      <c r="B1007" s="97" t="s">
        <v>94</v>
      </c>
      <c r="C1007" s="24">
        <f aca="true" t="shared" si="50" ref="C1007:H1007">C857</f>
        <v>0</v>
      </c>
      <c r="D1007" s="24">
        <f t="shared" si="50"/>
        <v>0</v>
      </c>
      <c r="E1007" s="22" t="e">
        <f t="shared" si="50"/>
        <v>#DIV/0!</v>
      </c>
      <c r="F1007" s="23">
        <f t="shared" si="50"/>
        <v>46.38400000000001</v>
      </c>
      <c r="G1007" s="23">
        <f t="shared" si="50"/>
        <v>28.284</v>
      </c>
      <c r="H1007" s="25">
        <f t="shared" si="50"/>
        <v>0</v>
      </c>
      <c r="P1007" s="5"/>
      <c r="Q1007" s="5"/>
    </row>
    <row r="1008" spans="1:17" ht="15.75" customHeight="1">
      <c r="A1008" s="719" t="s">
        <v>175</v>
      </c>
      <c r="B1008" s="97" t="s">
        <v>103</v>
      </c>
      <c r="C1008" s="24">
        <f aca="true" t="shared" si="51" ref="C1008:H1008">C879</f>
        <v>0</v>
      </c>
      <c r="D1008" s="24">
        <f t="shared" si="51"/>
        <v>0</v>
      </c>
      <c r="E1008" s="22" t="e">
        <f t="shared" si="51"/>
        <v>#DIV/0!</v>
      </c>
      <c r="F1008" s="23">
        <f t="shared" si="51"/>
        <v>6.671</v>
      </c>
      <c r="G1008" s="23">
        <f t="shared" si="51"/>
        <v>5.951</v>
      </c>
      <c r="H1008" s="25">
        <f t="shared" si="51"/>
        <v>0</v>
      </c>
      <c r="P1008" s="5"/>
      <c r="Q1008" s="5"/>
    </row>
    <row r="1009" spans="1:17" ht="15.75" customHeight="1">
      <c r="A1009" s="720" t="s">
        <v>164</v>
      </c>
      <c r="B1009" s="98" t="s">
        <v>135</v>
      </c>
      <c r="C1009" s="766">
        <f aca="true" t="shared" si="52" ref="C1009:H1009">C915</f>
        <v>0</v>
      </c>
      <c r="D1009" s="766">
        <f t="shared" si="52"/>
        <v>0</v>
      </c>
      <c r="E1009" s="767">
        <f t="shared" si="52"/>
        <v>0</v>
      </c>
      <c r="F1009" s="157">
        <f t="shared" si="52"/>
        <v>20.419</v>
      </c>
      <c r="G1009" s="157">
        <f t="shared" si="52"/>
        <v>15.019</v>
      </c>
      <c r="H1009" s="158">
        <f t="shared" si="52"/>
        <v>0</v>
      </c>
      <c r="P1009" s="5"/>
      <c r="Q1009" s="5"/>
    </row>
    <row r="1010" spans="1:17" ht="15.75" customHeight="1">
      <c r="A1010" s="723" t="s">
        <v>208</v>
      </c>
      <c r="B1010" s="349" t="s">
        <v>184</v>
      </c>
      <c r="C1010" s="223">
        <f aca="true" t="shared" si="53" ref="C1010:H1010">C931</f>
        <v>0</v>
      </c>
      <c r="D1010" s="223">
        <f t="shared" si="53"/>
        <v>0</v>
      </c>
      <c r="E1010" s="55" t="e">
        <f t="shared" si="53"/>
        <v>#DIV/0!</v>
      </c>
      <c r="F1010" s="224">
        <f t="shared" si="53"/>
        <v>191.73</v>
      </c>
      <c r="G1010" s="224">
        <f t="shared" si="53"/>
        <v>0</v>
      </c>
      <c r="H1010" s="225">
        <f t="shared" si="53"/>
        <v>0</v>
      </c>
      <c r="P1010" s="5"/>
      <c r="Q1010" s="5"/>
    </row>
    <row r="1011" spans="1:17" ht="15.75" customHeight="1">
      <c r="A1011" s="722"/>
      <c r="B1011" s="106" t="s">
        <v>63</v>
      </c>
      <c r="C1011" s="107">
        <f aca="true" t="shared" si="54" ref="C1011:H1011">SUM(C1012:C1019)</f>
        <v>307251.94999999995</v>
      </c>
      <c r="D1011" s="107">
        <f t="shared" si="54"/>
        <v>18120.989999999998</v>
      </c>
      <c r="E1011" s="107" t="e">
        <f t="shared" si="54"/>
        <v>#DIV/0!</v>
      </c>
      <c r="F1011" s="107">
        <f t="shared" si="54"/>
        <v>5734.461000000001</v>
      </c>
      <c r="G1011" s="107">
        <f t="shared" si="54"/>
        <v>5200.2249999999985</v>
      </c>
      <c r="H1011" s="358">
        <f t="shared" si="54"/>
        <v>118.94799999999998</v>
      </c>
      <c r="P1011" s="5"/>
      <c r="Q1011" s="5"/>
    </row>
    <row r="1012" spans="1:17" ht="15.75" customHeight="1">
      <c r="A1012" s="718" t="s">
        <v>37</v>
      </c>
      <c r="B1012" s="100" t="s">
        <v>7</v>
      </c>
      <c r="C1012" s="29">
        <f aca="true" t="shared" si="55" ref="C1012:H1012">C181+C944</f>
        <v>240535.94999999998</v>
      </c>
      <c r="D1012" s="29">
        <f t="shared" si="55"/>
        <v>18120.989999999998</v>
      </c>
      <c r="E1012" s="29">
        <f t="shared" si="55"/>
        <v>0</v>
      </c>
      <c r="F1012" s="29">
        <f t="shared" si="55"/>
        <v>3867.5949999999993</v>
      </c>
      <c r="G1012" s="29">
        <f t="shared" si="55"/>
        <v>3645.6929999999998</v>
      </c>
      <c r="H1012" s="29">
        <f t="shared" si="55"/>
        <v>110.47799999999998</v>
      </c>
      <c r="P1012" s="5"/>
      <c r="Q1012" s="5"/>
    </row>
    <row r="1013" spans="1:17" ht="15.75" customHeight="1">
      <c r="A1013" s="719" t="s">
        <v>38</v>
      </c>
      <c r="B1013" s="97" t="s">
        <v>18</v>
      </c>
      <c r="C1013" s="24">
        <f aca="true" t="shared" si="56" ref="C1013:H1013">C339</f>
        <v>47932</v>
      </c>
      <c r="D1013" s="24">
        <f t="shared" si="56"/>
        <v>0</v>
      </c>
      <c r="E1013" s="22">
        <f t="shared" si="56"/>
        <v>0</v>
      </c>
      <c r="F1013" s="23">
        <f t="shared" si="56"/>
        <v>574.3460000000001</v>
      </c>
      <c r="G1013" s="23">
        <f t="shared" si="56"/>
        <v>560.7090000000001</v>
      </c>
      <c r="H1013" s="25">
        <f t="shared" si="56"/>
        <v>0.27</v>
      </c>
      <c r="K1013" s="5"/>
      <c r="L1013" s="5"/>
      <c r="M1013" s="5"/>
      <c r="N1013" s="5"/>
      <c r="O1013" s="5"/>
      <c r="P1013" s="5"/>
      <c r="Q1013" s="5"/>
    </row>
    <row r="1014" spans="1:17" ht="15.75" customHeight="1">
      <c r="A1014" s="719" t="s">
        <v>52</v>
      </c>
      <c r="B1014" s="97" t="s">
        <v>19</v>
      </c>
      <c r="C1014" s="24">
        <f aca="true" t="shared" si="57" ref="C1014:H1014">C463</f>
        <v>18784</v>
      </c>
      <c r="D1014" s="24">
        <f t="shared" si="57"/>
        <v>0</v>
      </c>
      <c r="E1014" s="22">
        <f t="shared" si="57"/>
        <v>0</v>
      </c>
      <c r="F1014" s="23">
        <f t="shared" si="57"/>
        <v>242.68400000000003</v>
      </c>
      <c r="G1014" s="23">
        <f t="shared" si="57"/>
        <v>235.77500000000006</v>
      </c>
      <c r="H1014" s="25">
        <f t="shared" si="57"/>
        <v>5.9</v>
      </c>
      <c r="K1014" s="5"/>
      <c r="L1014" s="5"/>
      <c r="M1014" s="5"/>
      <c r="N1014" s="5"/>
      <c r="O1014" s="5"/>
      <c r="P1014" s="5"/>
      <c r="Q1014" s="5"/>
    </row>
    <row r="1015" spans="1:17" ht="15.75" customHeight="1">
      <c r="A1015" s="719" t="s">
        <v>53</v>
      </c>
      <c r="B1015" s="97" t="s">
        <v>20</v>
      </c>
      <c r="C1015" s="24">
        <f aca="true" t="shared" si="58" ref="C1015:H1015">C626</f>
        <v>0</v>
      </c>
      <c r="D1015" s="24">
        <f t="shared" si="58"/>
        <v>0</v>
      </c>
      <c r="E1015" s="22">
        <f t="shared" si="58"/>
        <v>0</v>
      </c>
      <c r="F1015" s="23">
        <f t="shared" si="58"/>
        <v>626.3799999999999</v>
      </c>
      <c r="G1015" s="23">
        <f t="shared" si="58"/>
        <v>506.38200000000006</v>
      </c>
      <c r="H1015" s="25">
        <f t="shared" si="58"/>
        <v>2.3</v>
      </c>
      <c r="K1015" s="5"/>
      <c r="L1015" s="5"/>
      <c r="M1015" s="5"/>
      <c r="N1015" s="5"/>
      <c r="O1015" s="5"/>
      <c r="P1015" s="5"/>
      <c r="Q1015" s="5"/>
    </row>
    <row r="1016" spans="1:17" ht="15.75" customHeight="1">
      <c r="A1016" s="719" t="s">
        <v>54</v>
      </c>
      <c r="B1016" s="97" t="s">
        <v>21</v>
      </c>
      <c r="C1016" s="24">
        <f aca="true" t="shared" si="59" ref="C1016:H1016">C758</f>
        <v>0</v>
      </c>
      <c r="D1016" s="24">
        <f t="shared" si="59"/>
        <v>0</v>
      </c>
      <c r="E1016" s="22">
        <f t="shared" si="59"/>
        <v>0</v>
      </c>
      <c r="F1016" s="23">
        <f>F758</f>
        <v>353.9530000000001</v>
      </c>
      <c r="G1016" s="23">
        <f t="shared" si="59"/>
        <v>250.766</v>
      </c>
      <c r="H1016" s="25">
        <f t="shared" si="59"/>
        <v>0</v>
      </c>
      <c r="K1016" s="5"/>
      <c r="L1016" s="5"/>
      <c r="M1016" s="5"/>
      <c r="N1016" s="5"/>
      <c r="O1016" s="5"/>
      <c r="P1016" s="5"/>
      <c r="Q1016" s="5"/>
    </row>
    <row r="1017" spans="1:17" ht="15.75" customHeight="1">
      <c r="A1017" s="719" t="s">
        <v>127</v>
      </c>
      <c r="B1017" s="97" t="s">
        <v>51</v>
      </c>
      <c r="C1017" s="24">
        <f aca="true" t="shared" si="60" ref="C1017:H1017">C831</f>
        <v>0</v>
      </c>
      <c r="D1017" s="24">
        <f t="shared" si="60"/>
        <v>0</v>
      </c>
      <c r="E1017" s="22" t="e">
        <f t="shared" si="60"/>
        <v>#DIV/0!</v>
      </c>
      <c r="F1017" s="23">
        <f t="shared" si="60"/>
        <v>36.658</v>
      </c>
      <c r="G1017" s="23">
        <f t="shared" si="60"/>
        <v>0.9</v>
      </c>
      <c r="H1017" s="25">
        <f t="shared" si="60"/>
        <v>0</v>
      </c>
      <c r="K1017" s="5"/>
      <c r="L1017" s="5"/>
      <c r="M1017" s="5"/>
      <c r="N1017" s="5"/>
      <c r="O1017" s="5"/>
      <c r="P1017" s="5"/>
      <c r="Q1017" s="5"/>
    </row>
    <row r="1018" spans="1:17" ht="15.75" customHeight="1">
      <c r="A1018" s="719" t="s">
        <v>82</v>
      </c>
      <c r="B1018" s="97" t="s">
        <v>94</v>
      </c>
      <c r="C1018" s="24">
        <f aca="true" t="shared" si="61" ref="C1018:H1018">C865</f>
        <v>0</v>
      </c>
      <c r="D1018" s="24">
        <f t="shared" si="61"/>
        <v>0</v>
      </c>
      <c r="E1018" s="22" t="e">
        <f t="shared" si="61"/>
        <v>#DIV/0!</v>
      </c>
      <c r="F1018" s="23">
        <f t="shared" si="61"/>
        <v>22.2</v>
      </c>
      <c r="G1018" s="23">
        <f t="shared" si="61"/>
        <v>0</v>
      </c>
      <c r="H1018" s="25">
        <f t="shared" si="61"/>
        <v>0</v>
      </c>
      <c r="K1018" s="5"/>
      <c r="L1018" s="5"/>
      <c r="M1018" s="5"/>
      <c r="N1018" s="5"/>
      <c r="O1018" s="5"/>
      <c r="P1018" s="5"/>
      <c r="Q1018" s="5"/>
    </row>
    <row r="1019" spans="1:17" ht="15.75" customHeight="1">
      <c r="A1019" s="719" t="s">
        <v>209</v>
      </c>
      <c r="B1019" s="97" t="s">
        <v>103</v>
      </c>
      <c r="C1019" s="24">
        <f aca="true" t="shared" si="62" ref="C1019:H1019">C893</f>
        <v>0</v>
      </c>
      <c r="D1019" s="24">
        <f t="shared" si="62"/>
        <v>0</v>
      </c>
      <c r="E1019" s="22" t="e">
        <f t="shared" si="62"/>
        <v>#DIV/0!</v>
      </c>
      <c r="F1019" s="23">
        <f t="shared" si="62"/>
        <v>10.645</v>
      </c>
      <c r="G1019" s="23">
        <f t="shared" si="62"/>
        <v>0</v>
      </c>
      <c r="H1019" s="25">
        <f t="shared" si="62"/>
        <v>0</v>
      </c>
      <c r="K1019" s="5"/>
      <c r="L1019" s="5"/>
      <c r="M1019" s="5"/>
      <c r="N1019" s="5"/>
      <c r="O1019" s="5"/>
      <c r="P1019" s="5"/>
      <c r="Q1019" s="5"/>
    </row>
    <row r="1020" spans="1:17" ht="15.75" customHeight="1">
      <c r="A1020" s="722"/>
      <c r="B1020" s="106" t="s">
        <v>60</v>
      </c>
      <c r="C1020" s="107">
        <f>SUM(C1021:C1029)</f>
        <v>4658.3</v>
      </c>
      <c r="D1020" s="107">
        <f>SUM(D1021:D1029)</f>
        <v>29.825000000000003</v>
      </c>
      <c r="E1020" s="107"/>
      <c r="F1020" s="107">
        <f>SUM(F1021:F1029)</f>
        <v>189.12480000000002</v>
      </c>
      <c r="G1020" s="107">
        <f>SUM(G1021:G1029)</f>
        <v>153.83699999999996</v>
      </c>
      <c r="H1020" s="358">
        <f>SUM(H1021:H1029)</f>
        <v>3.05</v>
      </c>
      <c r="K1020" s="5"/>
      <c r="L1020" s="5"/>
      <c r="M1020" s="5"/>
      <c r="N1020" s="5"/>
      <c r="O1020" s="5"/>
      <c r="P1020" s="5"/>
      <c r="Q1020" s="5"/>
    </row>
    <row r="1021" spans="1:17" ht="15.75" customHeight="1">
      <c r="A1021" s="768" t="s">
        <v>37</v>
      </c>
      <c r="B1021" s="754" t="s">
        <v>7</v>
      </c>
      <c r="C1021" s="29">
        <f>C200+C948</f>
        <v>3254.3</v>
      </c>
      <c r="D1021" s="29">
        <f>D200+D948</f>
        <v>29.825000000000003</v>
      </c>
      <c r="E1021" s="77">
        <f>E200</f>
        <v>0</v>
      </c>
      <c r="F1021" s="31">
        <f>F200+F948</f>
        <v>64.963</v>
      </c>
      <c r="G1021" s="31">
        <f>G200+G948</f>
        <v>62.952999999999996</v>
      </c>
      <c r="H1021" s="32">
        <f>H200+H948</f>
        <v>2.01</v>
      </c>
      <c r="K1021" s="5"/>
      <c r="L1021" s="5"/>
      <c r="M1021" s="5"/>
      <c r="N1021" s="5"/>
      <c r="O1021" s="5"/>
      <c r="P1021" s="5"/>
      <c r="Q1021" s="5"/>
    </row>
    <row r="1022" spans="1:17" ht="15.75" customHeight="1">
      <c r="A1022" s="769" t="s">
        <v>38</v>
      </c>
      <c r="B1022" s="97" t="s">
        <v>18</v>
      </c>
      <c r="C1022" s="24">
        <f>C355</f>
        <v>807</v>
      </c>
      <c r="D1022" s="24">
        <f>D355</f>
        <v>0</v>
      </c>
      <c r="E1022" s="22">
        <f>E355</f>
        <v>0</v>
      </c>
      <c r="F1022" s="23">
        <f>F355</f>
        <v>30.841</v>
      </c>
      <c r="G1022" s="23">
        <f>G355</f>
        <v>30.371</v>
      </c>
      <c r="H1022" s="25">
        <f>H355</f>
        <v>0.47000000000000003</v>
      </c>
      <c r="K1022" s="5"/>
      <c r="L1022" s="5"/>
      <c r="M1022" s="5"/>
      <c r="N1022" s="5"/>
      <c r="O1022" s="5"/>
      <c r="P1022" s="5"/>
      <c r="Q1022" s="5"/>
    </row>
    <row r="1023" spans="1:17" ht="15.75" customHeight="1">
      <c r="A1023" s="769" t="s">
        <v>52</v>
      </c>
      <c r="B1023" s="97" t="s">
        <v>19</v>
      </c>
      <c r="C1023" s="24">
        <f aca="true" t="shared" si="63" ref="C1023:H1023">C491</f>
        <v>597</v>
      </c>
      <c r="D1023" s="24">
        <f t="shared" si="63"/>
        <v>0</v>
      </c>
      <c r="E1023" s="22">
        <f t="shared" si="63"/>
        <v>0</v>
      </c>
      <c r="F1023" s="23">
        <f t="shared" si="63"/>
        <v>8.390999999999998</v>
      </c>
      <c r="G1023" s="23">
        <f t="shared" si="63"/>
        <v>7.460999999999999</v>
      </c>
      <c r="H1023" s="25">
        <f t="shared" si="63"/>
        <v>0.57</v>
      </c>
      <c r="K1023" s="5"/>
      <c r="L1023" s="5"/>
      <c r="M1023" s="5"/>
      <c r="N1023" s="5"/>
      <c r="O1023" s="5"/>
      <c r="P1023" s="5"/>
      <c r="Q1023" s="5"/>
    </row>
    <row r="1024" spans="1:17" ht="15.75" customHeight="1">
      <c r="A1024" s="769" t="s">
        <v>53</v>
      </c>
      <c r="B1024" s="97" t="s">
        <v>20</v>
      </c>
      <c r="C1024" s="24">
        <f aca="true" t="shared" si="64" ref="C1024:H1024">C648</f>
        <v>0</v>
      </c>
      <c r="D1024" s="24">
        <f t="shared" si="64"/>
        <v>0</v>
      </c>
      <c r="E1024" s="22">
        <f t="shared" si="64"/>
        <v>0</v>
      </c>
      <c r="F1024" s="23">
        <f t="shared" si="64"/>
        <v>39.271</v>
      </c>
      <c r="G1024" s="23">
        <f t="shared" si="64"/>
        <v>37.259</v>
      </c>
      <c r="H1024" s="25">
        <f t="shared" si="64"/>
        <v>0</v>
      </c>
      <c r="K1024" s="5"/>
      <c r="L1024" s="5"/>
      <c r="M1024" s="5"/>
      <c r="N1024" s="5"/>
      <c r="O1024" s="5"/>
      <c r="P1024" s="5"/>
      <c r="Q1024" s="5"/>
    </row>
    <row r="1025" spans="1:17" ht="15.75" customHeight="1">
      <c r="A1025" s="769" t="s">
        <v>54</v>
      </c>
      <c r="B1025" s="97" t="s">
        <v>21</v>
      </c>
      <c r="C1025" s="24">
        <f aca="true" t="shared" si="65" ref="C1025:H1025">C782</f>
        <v>0</v>
      </c>
      <c r="D1025" s="24">
        <f t="shared" si="65"/>
        <v>0</v>
      </c>
      <c r="E1025" s="22">
        <f t="shared" si="65"/>
        <v>0</v>
      </c>
      <c r="F1025" s="23">
        <f t="shared" si="65"/>
        <v>38.258799999999994</v>
      </c>
      <c r="G1025" s="23">
        <f t="shared" si="65"/>
        <v>14.729</v>
      </c>
      <c r="H1025" s="25">
        <f t="shared" si="65"/>
        <v>0</v>
      </c>
      <c r="K1025" s="5"/>
      <c r="L1025" s="5"/>
      <c r="M1025" s="5"/>
      <c r="N1025" s="5"/>
      <c r="O1025" s="5"/>
      <c r="P1025" s="5"/>
      <c r="Q1025" s="5"/>
    </row>
    <row r="1026" spans="1:17" ht="15.75" customHeight="1">
      <c r="A1026" s="769" t="s">
        <v>127</v>
      </c>
      <c r="B1026" s="97" t="s">
        <v>51</v>
      </c>
      <c r="C1026" s="24">
        <f aca="true" t="shared" si="66" ref="C1026:H1026">C841</f>
        <v>0</v>
      </c>
      <c r="D1026" s="24">
        <f t="shared" si="66"/>
        <v>0</v>
      </c>
      <c r="E1026" s="22">
        <f t="shared" si="66"/>
        <v>0</v>
      </c>
      <c r="F1026" s="23">
        <f t="shared" si="66"/>
        <v>1.876</v>
      </c>
      <c r="G1026" s="23">
        <f t="shared" si="66"/>
        <v>1.045</v>
      </c>
      <c r="H1026" s="25">
        <f t="shared" si="66"/>
        <v>0</v>
      </c>
      <c r="K1026" s="5"/>
      <c r="L1026" s="5"/>
      <c r="M1026" s="5"/>
      <c r="N1026" s="5"/>
      <c r="O1026" s="5"/>
      <c r="P1026" s="5"/>
      <c r="Q1026" s="5"/>
    </row>
    <row r="1027" spans="1:17" ht="15.75" customHeight="1">
      <c r="A1027" s="770" t="s">
        <v>82</v>
      </c>
      <c r="B1027" s="98" t="s">
        <v>94</v>
      </c>
      <c r="C1027" s="776"/>
      <c r="D1027" s="776"/>
      <c r="E1027" s="256"/>
      <c r="F1027" s="257"/>
      <c r="G1027" s="257"/>
      <c r="H1027" s="258"/>
      <c r="K1027" s="5"/>
      <c r="L1027" s="5"/>
      <c r="M1027" s="5"/>
      <c r="N1027" s="5"/>
      <c r="O1027" s="5"/>
      <c r="P1027" s="5"/>
      <c r="Q1027" s="5"/>
    </row>
    <row r="1028" spans="1:17" ht="15.75" customHeight="1">
      <c r="A1028" s="772" t="s">
        <v>109</v>
      </c>
      <c r="B1028" s="773" t="s">
        <v>103</v>
      </c>
      <c r="C1028" s="776">
        <f aca="true" t="shared" si="67" ref="C1028:H1028">C901</f>
        <v>0</v>
      </c>
      <c r="D1028" s="776">
        <f t="shared" si="67"/>
        <v>0</v>
      </c>
      <c r="E1028" s="256" t="e">
        <f t="shared" si="67"/>
        <v>#DIV/0!</v>
      </c>
      <c r="F1028" s="257">
        <f t="shared" si="67"/>
        <v>2.2840000000000003</v>
      </c>
      <c r="G1028" s="257">
        <f t="shared" si="67"/>
        <v>0.019</v>
      </c>
      <c r="H1028" s="258">
        <f t="shared" si="67"/>
        <v>0</v>
      </c>
      <c r="K1028" s="5"/>
      <c r="L1028" s="5"/>
      <c r="M1028" s="5"/>
      <c r="N1028" s="5"/>
      <c r="O1028" s="5"/>
      <c r="P1028" s="5"/>
      <c r="Q1028" s="5"/>
    </row>
    <row r="1029" spans="1:17" s="8" customFormat="1" ht="15.75" customHeight="1" thickBot="1">
      <c r="A1029" s="747" t="s">
        <v>164</v>
      </c>
      <c r="B1029" s="771" t="s">
        <v>135</v>
      </c>
      <c r="C1029" s="774">
        <f aca="true" t="shared" si="68" ref="C1029:H1029">C921</f>
        <v>0</v>
      </c>
      <c r="D1029" s="774">
        <f t="shared" si="68"/>
        <v>0</v>
      </c>
      <c r="E1029" s="775">
        <f t="shared" si="68"/>
        <v>0</v>
      </c>
      <c r="F1029" s="270">
        <f t="shared" si="68"/>
        <v>3.24</v>
      </c>
      <c r="G1029" s="270">
        <f t="shared" si="68"/>
        <v>0</v>
      </c>
      <c r="H1029" s="271">
        <f t="shared" si="68"/>
        <v>0</v>
      </c>
      <c r="K1029" s="142"/>
      <c r="L1029" s="142"/>
      <c r="M1029" s="142"/>
      <c r="N1029" s="142"/>
      <c r="O1029" s="142"/>
      <c r="P1029" s="142"/>
      <c r="Q1029" s="142"/>
    </row>
    <row r="1030" spans="3:17" ht="15.75" customHeight="1">
      <c r="C1030" s="5"/>
      <c r="D1030" s="5"/>
      <c r="E1030" s="201"/>
      <c r="K1030" s="5"/>
      <c r="L1030" s="5"/>
      <c r="M1030" s="5"/>
      <c r="N1030" s="5"/>
      <c r="O1030" s="5"/>
      <c r="P1030" s="5"/>
      <c r="Q1030" s="5"/>
    </row>
    <row r="1031" spans="3:17" ht="15.75" customHeight="1">
      <c r="C1031" s="5"/>
      <c r="D1031" s="5"/>
      <c r="E1031" s="201"/>
      <c r="F1031" s="201"/>
      <c r="G1031" s="201"/>
      <c r="H1031" s="201"/>
      <c r="K1031" s="5"/>
      <c r="L1031" s="5"/>
      <c r="M1031" s="5"/>
      <c r="N1031" s="5"/>
      <c r="O1031" s="5"/>
      <c r="P1031" s="5"/>
      <c r="Q1031" s="5"/>
    </row>
  </sheetData>
  <sheetProtection/>
  <mergeCells count="23">
    <mergeCell ref="H11:H12"/>
    <mergeCell ref="A14:H14"/>
    <mergeCell ref="A10:A12"/>
    <mergeCell ref="G976:H976"/>
    <mergeCell ref="G977:G978"/>
    <mergeCell ref="H977:H978"/>
    <mergeCell ref="A4:H4"/>
    <mergeCell ref="A6:H6"/>
    <mergeCell ref="A8:H8"/>
    <mergeCell ref="A7:H7"/>
    <mergeCell ref="A933:H933"/>
    <mergeCell ref="G10:H10"/>
    <mergeCell ref="G11:G12"/>
    <mergeCell ref="C10:D11"/>
    <mergeCell ref="E10:F11"/>
    <mergeCell ref="B10:B12"/>
    <mergeCell ref="A991:H991"/>
    <mergeCell ref="A974:H974"/>
    <mergeCell ref="A976:A978"/>
    <mergeCell ref="B976:B977"/>
    <mergeCell ref="C976:D977"/>
    <mergeCell ref="E976:F977"/>
    <mergeCell ref="A979:H979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1"/>
  <sheetViews>
    <sheetView tabSelected="1" zoomScalePageLayoutView="0" workbookViewId="0" topLeftCell="A88">
      <selection activeCell="K1007" sqref="K1007"/>
    </sheetView>
  </sheetViews>
  <sheetFormatPr defaultColWidth="9.140625" defaultRowHeight="15.75" customHeight="1"/>
  <cols>
    <col min="1" max="1" width="4.7109375" style="777" customWidth="1"/>
    <col min="2" max="2" width="27.28125" style="782" customWidth="1"/>
    <col min="3" max="3" width="10.8515625" style="779" customWidth="1"/>
    <col min="4" max="4" width="10.7109375" style="779" customWidth="1"/>
    <col min="5" max="5" width="8.421875" style="780" customWidth="1"/>
    <col min="6" max="6" width="10.8515625" style="781" customWidth="1"/>
    <col min="7" max="7" width="11.57421875" style="781" customWidth="1"/>
    <col min="8" max="8" width="11.140625" style="781" customWidth="1"/>
    <col min="9" max="9" width="9.140625" style="782" customWidth="1"/>
    <col min="10" max="10" width="10.57421875" style="782" bestFit="1" customWidth="1"/>
    <col min="11" max="11" width="12.421875" style="783" customWidth="1"/>
    <col min="12" max="12" width="11.421875" style="783" bestFit="1" customWidth="1"/>
    <col min="13" max="13" width="9.140625" style="783" customWidth="1"/>
    <col min="14" max="17" width="9.28125" style="783" bestFit="1" customWidth="1"/>
    <col min="18" max="16384" width="9.140625" style="782" customWidth="1"/>
  </cols>
  <sheetData>
    <row r="1" spans="1:8" ht="15.75" customHeight="1">
      <c r="A1" s="777" t="s">
        <v>81</v>
      </c>
      <c r="B1" s="778"/>
      <c r="H1" s="781" t="s">
        <v>180</v>
      </c>
    </row>
    <row r="2" spans="2:8" ht="15.75" customHeight="1">
      <c r="B2" s="778"/>
      <c r="H2" s="781" t="s">
        <v>181</v>
      </c>
    </row>
    <row r="3" ht="15.75" customHeight="1">
      <c r="B3" s="778"/>
    </row>
    <row r="4" spans="1:8" ht="15.75" customHeight="1">
      <c r="A4" s="1242" t="s">
        <v>179</v>
      </c>
      <c r="B4" s="1243"/>
      <c r="C4" s="1243"/>
      <c r="D4" s="1243"/>
      <c r="E4" s="1243"/>
      <c r="F4" s="1243"/>
      <c r="G4" s="1243"/>
      <c r="H4" s="1243"/>
    </row>
    <row r="5" spans="1:2" ht="15.75" customHeight="1">
      <c r="A5" s="784"/>
      <c r="B5" s="785"/>
    </row>
    <row r="6" spans="1:8" ht="15.75" customHeight="1">
      <c r="A6" s="1244" t="s">
        <v>104</v>
      </c>
      <c r="B6" s="1244"/>
      <c r="C6" s="1244"/>
      <c r="D6" s="1244"/>
      <c r="E6" s="1244"/>
      <c r="F6" s="1244"/>
      <c r="G6" s="1244"/>
      <c r="H6" s="1244"/>
    </row>
    <row r="7" spans="1:8" ht="15.75" customHeight="1">
      <c r="A7" s="1245" t="s">
        <v>211</v>
      </c>
      <c r="B7" s="1246"/>
      <c r="C7" s="1246"/>
      <c r="D7" s="1246"/>
      <c r="E7" s="1246"/>
      <c r="F7" s="1246"/>
      <c r="G7" s="1246"/>
      <c r="H7" s="1246"/>
    </row>
    <row r="8" spans="1:8" ht="15.75" customHeight="1">
      <c r="A8" s="1246" t="s">
        <v>95</v>
      </c>
      <c r="B8" s="1246"/>
      <c r="C8" s="1246"/>
      <c r="D8" s="1246"/>
      <c r="E8" s="1246"/>
      <c r="F8" s="1246"/>
      <c r="G8" s="1246"/>
      <c r="H8" s="1246"/>
    </row>
    <row r="9" ht="15.75" customHeight="1" thickBot="1"/>
    <row r="10" spans="1:8" ht="15.75" customHeight="1">
      <c r="A10" s="1247" t="s">
        <v>96</v>
      </c>
      <c r="B10" s="1250" t="s">
        <v>6</v>
      </c>
      <c r="C10" s="1253" t="s">
        <v>97</v>
      </c>
      <c r="D10" s="1253"/>
      <c r="E10" s="1224" t="s">
        <v>0</v>
      </c>
      <c r="F10" s="1224"/>
      <c r="G10" s="1226" t="s">
        <v>1</v>
      </c>
      <c r="H10" s="1227"/>
    </row>
    <row r="11" spans="1:8" ht="15.75" customHeight="1">
      <c r="A11" s="1248"/>
      <c r="B11" s="1251"/>
      <c r="C11" s="1254"/>
      <c r="D11" s="1254"/>
      <c r="E11" s="1225"/>
      <c r="F11" s="1225"/>
      <c r="G11" s="1228" t="s">
        <v>3</v>
      </c>
      <c r="H11" s="1255" t="s">
        <v>144</v>
      </c>
    </row>
    <row r="12" spans="1:8" ht="42" customHeight="1">
      <c r="A12" s="1249"/>
      <c r="B12" s="1252"/>
      <c r="C12" s="786" t="s">
        <v>141</v>
      </c>
      <c r="D12" s="786" t="s">
        <v>142</v>
      </c>
      <c r="E12" s="787" t="s">
        <v>143</v>
      </c>
      <c r="F12" s="788" t="s">
        <v>2</v>
      </c>
      <c r="G12" s="1229"/>
      <c r="H12" s="1256"/>
    </row>
    <row r="13" spans="1:17" s="794" customFormat="1" ht="16.5" customHeight="1" thickBot="1">
      <c r="A13" s="789">
        <v>1</v>
      </c>
      <c r="B13" s="790">
        <v>2</v>
      </c>
      <c r="C13" s="791">
        <v>3</v>
      </c>
      <c r="D13" s="792">
        <v>4</v>
      </c>
      <c r="E13" s="792">
        <v>5</v>
      </c>
      <c r="F13" s="791">
        <v>6</v>
      </c>
      <c r="G13" s="791">
        <v>7</v>
      </c>
      <c r="H13" s="793">
        <v>8</v>
      </c>
      <c r="K13" s="783"/>
      <c r="L13" s="783"/>
      <c r="M13" s="783"/>
      <c r="N13" s="783"/>
      <c r="O13" s="783"/>
      <c r="P13" s="783"/>
      <c r="Q13" s="783"/>
    </row>
    <row r="14" spans="1:8" ht="15.75" customHeight="1" thickBot="1">
      <c r="A14" s="1257" t="s">
        <v>98</v>
      </c>
      <c r="B14" s="1258"/>
      <c r="C14" s="1258"/>
      <c r="D14" s="1258"/>
      <c r="E14" s="1258"/>
      <c r="F14" s="1258"/>
      <c r="G14" s="1258"/>
      <c r="H14" s="1259"/>
    </row>
    <row r="15" spans="1:18" ht="15.75" customHeight="1">
      <c r="A15" s="795" t="s">
        <v>37</v>
      </c>
      <c r="B15" s="796" t="s">
        <v>7</v>
      </c>
      <c r="C15" s="797"/>
      <c r="D15" s="797"/>
      <c r="E15" s="797"/>
      <c r="F15" s="798"/>
      <c r="G15" s="798"/>
      <c r="H15" s="799"/>
      <c r="R15" s="783"/>
    </row>
    <row r="16" spans="1:8" ht="15.75" customHeight="1">
      <c r="A16" s="800"/>
      <c r="B16" s="801" t="s">
        <v>62</v>
      </c>
      <c r="C16" s="802"/>
      <c r="D16" s="802"/>
      <c r="E16" s="802"/>
      <c r="F16" s="803"/>
      <c r="G16" s="803"/>
      <c r="H16" s="804"/>
    </row>
    <row r="17" spans="1:8" ht="15.75" customHeight="1">
      <c r="A17" s="805">
        <v>1</v>
      </c>
      <c r="B17" s="806" t="s">
        <v>34</v>
      </c>
      <c r="C17" s="807">
        <f>SUM(C18:C21)</f>
        <v>14410</v>
      </c>
      <c r="D17" s="807">
        <f>SUM(D18:D21)</f>
        <v>24.900000000000002</v>
      </c>
      <c r="E17" s="808">
        <f>F17/C17*1000</f>
        <v>48.83678001387925</v>
      </c>
      <c r="F17" s="809">
        <f>SUM(F18:F21)</f>
        <v>703.7379999999999</v>
      </c>
      <c r="G17" s="807">
        <f>SUM(G18:G21)</f>
        <v>0</v>
      </c>
      <c r="H17" s="810">
        <f>SUM(H18:H21)</f>
        <v>703.7379999999999</v>
      </c>
    </row>
    <row r="18" spans="1:16" ht="15.75" customHeight="1">
      <c r="A18" s="811"/>
      <c r="B18" s="812" t="s">
        <v>114</v>
      </c>
      <c r="C18" s="813">
        <v>500</v>
      </c>
      <c r="D18" s="813">
        <v>0.65</v>
      </c>
      <c r="E18" s="814">
        <f>F18/C18*1000</f>
        <v>8.28</v>
      </c>
      <c r="F18" s="815">
        <v>4.14</v>
      </c>
      <c r="G18" s="815"/>
      <c r="H18" s="816">
        <v>4.14</v>
      </c>
      <c r="K18" s="782"/>
      <c r="L18" s="782"/>
      <c r="M18" s="782"/>
      <c r="N18" s="782"/>
      <c r="O18" s="782"/>
      <c r="P18" s="782"/>
    </row>
    <row r="19" spans="1:15" ht="15.75" customHeight="1">
      <c r="A19" s="811"/>
      <c r="B19" s="812" t="s">
        <v>117</v>
      </c>
      <c r="C19" s="813">
        <v>5702</v>
      </c>
      <c r="D19" s="813">
        <v>12</v>
      </c>
      <c r="E19" s="814">
        <f>F19/C19*1000</f>
        <v>52.36759031918625</v>
      </c>
      <c r="F19" s="815">
        <v>298.6</v>
      </c>
      <c r="G19" s="815"/>
      <c r="H19" s="816">
        <v>298.6</v>
      </c>
      <c r="K19" s="782"/>
      <c r="L19" s="782"/>
      <c r="M19" s="782"/>
      <c r="N19" s="782"/>
      <c r="O19" s="782"/>
    </row>
    <row r="20" spans="1:16" ht="15.75" customHeight="1">
      <c r="A20" s="811"/>
      <c r="B20" s="812" t="s">
        <v>118</v>
      </c>
      <c r="C20" s="813">
        <v>7606</v>
      </c>
      <c r="D20" s="813">
        <v>10.45</v>
      </c>
      <c r="E20" s="814">
        <f aca="true" t="shared" si="0" ref="E20:E26">F20/C20*1000</f>
        <v>50.668025243229025</v>
      </c>
      <c r="F20" s="815">
        <v>385.381</v>
      </c>
      <c r="G20" s="815">
        <v>0</v>
      </c>
      <c r="H20" s="816">
        <v>385.381</v>
      </c>
      <c r="K20" s="782"/>
      <c r="L20" s="782"/>
      <c r="M20" s="782"/>
      <c r="N20" s="782"/>
      <c r="O20" s="782"/>
      <c r="P20" s="782"/>
    </row>
    <row r="21" spans="1:16" ht="15.75" customHeight="1">
      <c r="A21" s="817"/>
      <c r="B21" s="818" t="s">
        <v>119</v>
      </c>
      <c r="C21" s="819">
        <v>602</v>
      </c>
      <c r="D21" s="819">
        <v>1.8</v>
      </c>
      <c r="E21" s="814">
        <f t="shared" si="0"/>
        <v>25.941860465116278</v>
      </c>
      <c r="F21" s="820">
        <v>15.617</v>
      </c>
      <c r="G21" s="820"/>
      <c r="H21" s="821">
        <v>15.617</v>
      </c>
      <c r="K21" s="782"/>
      <c r="L21" s="782"/>
      <c r="M21" s="782"/>
      <c r="N21" s="782"/>
      <c r="O21" s="782"/>
      <c r="P21" s="782"/>
    </row>
    <row r="22" spans="1:8" ht="15.75" customHeight="1">
      <c r="A22" s="822">
        <v>2</v>
      </c>
      <c r="B22" s="823" t="s">
        <v>91</v>
      </c>
      <c r="C22" s="824">
        <f>SUM(C23)</f>
        <v>12</v>
      </c>
      <c r="D22" s="824">
        <f>SUM(D23)</f>
        <v>0.1</v>
      </c>
      <c r="E22" s="825">
        <f t="shared" si="0"/>
        <v>86</v>
      </c>
      <c r="F22" s="826">
        <f>SUM(F23)</f>
        <v>1.032</v>
      </c>
      <c r="G22" s="826">
        <f>SUM(G23)</f>
        <v>0</v>
      </c>
      <c r="H22" s="827">
        <f>SUM(H23)</f>
        <v>1.032</v>
      </c>
    </row>
    <row r="23" spans="1:8" ht="15.75" customHeight="1">
      <c r="A23" s="828"/>
      <c r="B23" s="829" t="s">
        <v>118</v>
      </c>
      <c r="C23" s="830">
        <v>12</v>
      </c>
      <c r="D23" s="830">
        <v>0.1</v>
      </c>
      <c r="E23" s="831">
        <f t="shared" si="0"/>
        <v>86</v>
      </c>
      <c r="F23" s="832">
        <v>1.032</v>
      </c>
      <c r="G23" s="832"/>
      <c r="H23" s="833">
        <v>1.032</v>
      </c>
    </row>
    <row r="24" spans="1:8" ht="15.75" customHeight="1">
      <c r="A24" s="822">
        <v>3</v>
      </c>
      <c r="B24" s="834" t="s">
        <v>22</v>
      </c>
      <c r="C24" s="824">
        <f>SUM(C25:C29)</f>
        <v>18905</v>
      </c>
      <c r="D24" s="824">
        <f>SUM(D25:D29)</f>
        <v>59.449999999999996</v>
      </c>
      <c r="E24" s="825">
        <f t="shared" si="0"/>
        <v>42.926157101295956</v>
      </c>
      <c r="F24" s="824">
        <f>SUM(F25:F29)</f>
        <v>811.5190000000001</v>
      </c>
      <c r="G24" s="824">
        <f>SUM(G25:G29)</f>
        <v>0</v>
      </c>
      <c r="H24" s="835">
        <f>SUM(H25:H29)</f>
        <v>810.1590000000001</v>
      </c>
    </row>
    <row r="25" spans="1:8" ht="15.75" customHeight="1">
      <c r="A25" s="811"/>
      <c r="B25" s="829" t="s">
        <v>147</v>
      </c>
      <c r="C25" s="813">
        <v>462</v>
      </c>
      <c r="D25" s="813">
        <v>1.15</v>
      </c>
      <c r="E25" s="814">
        <f t="shared" si="0"/>
        <v>22.5</v>
      </c>
      <c r="F25" s="815">
        <v>10.395</v>
      </c>
      <c r="G25" s="815"/>
      <c r="H25" s="816">
        <v>10.395</v>
      </c>
    </row>
    <row r="26" spans="1:8" ht="15.75" customHeight="1">
      <c r="A26" s="811"/>
      <c r="B26" s="829" t="s">
        <v>136</v>
      </c>
      <c r="C26" s="813">
        <v>432</v>
      </c>
      <c r="D26" s="813">
        <v>1</v>
      </c>
      <c r="E26" s="814">
        <f t="shared" si="0"/>
        <v>12.5</v>
      </c>
      <c r="F26" s="815">
        <v>5.4</v>
      </c>
      <c r="G26" s="815"/>
      <c r="H26" s="816">
        <v>5.4</v>
      </c>
    </row>
    <row r="27" spans="1:8" ht="15.75" customHeight="1">
      <c r="A27" s="811"/>
      <c r="B27" s="812" t="s">
        <v>117</v>
      </c>
      <c r="C27" s="813">
        <v>7239</v>
      </c>
      <c r="D27" s="813">
        <v>20</v>
      </c>
      <c r="E27" s="814">
        <f>F27/C27*1000</f>
        <v>36.525763226965054</v>
      </c>
      <c r="F27" s="815">
        <v>264.41</v>
      </c>
      <c r="G27" s="815"/>
      <c r="H27" s="816">
        <v>264.41</v>
      </c>
    </row>
    <row r="28" spans="1:8" ht="15.75" customHeight="1">
      <c r="A28" s="811"/>
      <c r="B28" s="829" t="s">
        <v>118</v>
      </c>
      <c r="C28" s="813">
        <v>4825</v>
      </c>
      <c r="D28" s="813">
        <v>13</v>
      </c>
      <c r="E28" s="814">
        <f aca="true" t="shared" si="1" ref="E28:E50">F28/C28*1000</f>
        <v>59.726839378238346</v>
      </c>
      <c r="F28" s="815">
        <v>288.182</v>
      </c>
      <c r="G28" s="815"/>
      <c r="H28" s="816">
        <v>286.822</v>
      </c>
    </row>
    <row r="29" spans="1:8" ht="15.75" customHeight="1">
      <c r="A29" s="828"/>
      <c r="B29" s="836" t="s">
        <v>119</v>
      </c>
      <c r="C29" s="830">
        <v>5947</v>
      </c>
      <c r="D29" s="830">
        <v>24.299999999999997</v>
      </c>
      <c r="E29" s="831">
        <f t="shared" si="1"/>
        <v>40.88313435345553</v>
      </c>
      <c r="F29" s="832">
        <v>243.13200000000003</v>
      </c>
      <c r="G29" s="832"/>
      <c r="H29" s="833">
        <v>243.13200000000003</v>
      </c>
    </row>
    <row r="30" spans="1:8" ht="15.75" customHeight="1">
      <c r="A30" s="822">
        <v>4</v>
      </c>
      <c r="B30" s="837" t="s">
        <v>92</v>
      </c>
      <c r="C30" s="824">
        <f>SUM(C31)</f>
        <v>150</v>
      </c>
      <c r="D30" s="824">
        <f>SUM(D31)</f>
        <v>0.35</v>
      </c>
      <c r="E30" s="825">
        <f t="shared" si="1"/>
        <v>20.080000000000002</v>
      </c>
      <c r="F30" s="826">
        <f>SUM(F31)</f>
        <v>3.012</v>
      </c>
      <c r="G30" s="826">
        <f>SUM(G31)</f>
        <v>0</v>
      </c>
      <c r="H30" s="827">
        <f>SUM(H31)</f>
        <v>3.012</v>
      </c>
    </row>
    <row r="31" spans="1:8" ht="15.75" customHeight="1">
      <c r="A31" s="817"/>
      <c r="B31" s="838" t="s">
        <v>118</v>
      </c>
      <c r="C31" s="819">
        <v>150</v>
      </c>
      <c r="D31" s="819">
        <v>0.35</v>
      </c>
      <c r="E31" s="839">
        <f t="shared" si="1"/>
        <v>20.080000000000002</v>
      </c>
      <c r="F31" s="820">
        <v>3.012</v>
      </c>
      <c r="G31" s="820"/>
      <c r="H31" s="821">
        <v>3.012</v>
      </c>
    </row>
    <row r="32" spans="1:8" ht="15.75" customHeight="1">
      <c r="A32" s="822">
        <v>5</v>
      </c>
      <c r="B32" s="834" t="s">
        <v>106</v>
      </c>
      <c r="C32" s="824">
        <f>C33</f>
        <v>45</v>
      </c>
      <c r="D32" s="824">
        <f>D33</f>
        <v>0.5</v>
      </c>
      <c r="E32" s="825">
        <f t="shared" si="1"/>
        <v>17</v>
      </c>
      <c r="F32" s="824">
        <f>F33</f>
        <v>0.765</v>
      </c>
      <c r="G32" s="824">
        <f>G33</f>
        <v>0</v>
      </c>
      <c r="H32" s="835">
        <f>H33</f>
        <v>0.765</v>
      </c>
    </row>
    <row r="33" spans="1:8" ht="15.75" customHeight="1">
      <c r="A33" s="828"/>
      <c r="B33" s="812" t="s">
        <v>114</v>
      </c>
      <c r="C33" s="830">
        <v>45</v>
      </c>
      <c r="D33" s="830">
        <v>0.5</v>
      </c>
      <c r="E33" s="831">
        <f t="shared" si="1"/>
        <v>17</v>
      </c>
      <c r="F33" s="832">
        <v>0.765</v>
      </c>
      <c r="G33" s="832"/>
      <c r="H33" s="833">
        <v>0.765</v>
      </c>
    </row>
    <row r="34" spans="1:8" ht="15.75" customHeight="1">
      <c r="A34" s="822">
        <v>6</v>
      </c>
      <c r="B34" s="834" t="s">
        <v>23</v>
      </c>
      <c r="C34" s="824">
        <f>SUM(C35:C37)</f>
        <v>272</v>
      </c>
      <c r="D34" s="824">
        <f>SUM(D35:D37)</f>
        <v>4</v>
      </c>
      <c r="E34" s="825">
        <f t="shared" si="1"/>
        <v>50.36764705882352</v>
      </c>
      <c r="F34" s="824">
        <f>SUM(F35:F37)</f>
        <v>13.7</v>
      </c>
      <c r="G34" s="824">
        <f>SUM(G35:G37)</f>
        <v>0</v>
      </c>
      <c r="H34" s="835">
        <f>SUM(H35:H37)</f>
        <v>13.7</v>
      </c>
    </row>
    <row r="35" spans="1:8" ht="15.75" customHeight="1">
      <c r="A35" s="811"/>
      <c r="B35" s="829" t="s">
        <v>222</v>
      </c>
      <c r="C35" s="813">
        <v>40</v>
      </c>
      <c r="D35" s="813">
        <v>1</v>
      </c>
      <c r="E35" s="814">
        <f>F35/C35*1000</f>
        <v>2.5</v>
      </c>
      <c r="F35" s="815">
        <v>0.1</v>
      </c>
      <c r="G35" s="815"/>
      <c r="H35" s="816">
        <v>0.1</v>
      </c>
    </row>
    <row r="36" spans="1:8" ht="15.75" customHeight="1">
      <c r="A36" s="800"/>
      <c r="B36" s="840" t="s">
        <v>118</v>
      </c>
      <c r="C36" s="841">
        <v>132</v>
      </c>
      <c r="D36" s="841">
        <v>1</v>
      </c>
      <c r="E36" s="842">
        <f t="shared" si="1"/>
        <v>59.84848484848485</v>
      </c>
      <c r="F36" s="843">
        <v>7.9</v>
      </c>
      <c r="G36" s="843"/>
      <c r="H36" s="844">
        <v>7.9</v>
      </c>
    </row>
    <row r="37" spans="1:8" ht="15.75" customHeight="1">
      <c r="A37" s="828"/>
      <c r="B37" s="836" t="s">
        <v>119</v>
      </c>
      <c r="C37" s="830">
        <v>100</v>
      </c>
      <c r="D37" s="830">
        <v>2</v>
      </c>
      <c r="E37" s="842">
        <f t="shared" si="1"/>
        <v>57</v>
      </c>
      <c r="F37" s="832">
        <v>5.7</v>
      </c>
      <c r="G37" s="832"/>
      <c r="H37" s="833">
        <v>5.7</v>
      </c>
    </row>
    <row r="38" spans="1:8" ht="15.75" customHeight="1">
      <c r="A38" s="822">
        <v>7</v>
      </c>
      <c r="B38" s="834" t="s">
        <v>88</v>
      </c>
      <c r="C38" s="824">
        <f>SUM(C39)</f>
        <v>36</v>
      </c>
      <c r="D38" s="824">
        <f>SUM(D39)</f>
        <v>0.1</v>
      </c>
      <c r="E38" s="845">
        <f t="shared" si="1"/>
        <v>1.8055555555555556</v>
      </c>
      <c r="F38" s="826">
        <f>SUM(F39)</f>
        <v>0.065</v>
      </c>
      <c r="G38" s="826">
        <f>SUM(G39)</f>
        <v>0</v>
      </c>
      <c r="H38" s="827">
        <f>SUM(H39)</f>
        <v>0.065</v>
      </c>
    </row>
    <row r="39" spans="1:8" ht="15.75" customHeight="1">
      <c r="A39" s="828"/>
      <c r="B39" s="846" t="s">
        <v>118</v>
      </c>
      <c r="C39" s="830">
        <v>36</v>
      </c>
      <c r="D39" s="830">
        <v>0.1</v>
      </c>
      <c r="E39" s="831">
        <f t="shared" si="1"/>
        <v>1.8055555555555556</v>
      </c>
      <c r="F39" s="832">
        <v>0.065</v>
      </c>
      <c r="G39" s="832"/>
      <c r="H39" s="833">
        <v>0.065</v>
      </c>
    </row>
    <row r="40" spans="1:8" ht="15.75" customHeight="1">
      <c r="A40" s="847" t="s">
        <v>12</v>
      </c>
      <c r="B40" s="848" t="s">
        <v>57</v>
      </c>
      <c r="C40" s="849">
        <f>SUM(C41:C41)</f>
        <v>265</v>
      </c>
      <c r="D40" s="849">
        <f>SUM(D41:D41)</f>
        <v>3</v>
      </c>
      <c r="E40" s="850">
        <f t="shared" si="1"/>
        <v>15.09433962264151</v>
      </c>
      <c r="F40" s="849">
        <f>SUM(F41:F41)</f>
        <v>4</v>
      </c>
      <c r="G40" s="849">
        <f>SUM(G41:G41)</f>
        <v>0</v>
      </c>
      <c r="H40" s="851">
        <f>SUM(H41:H41)</f>
        <v>4</v>
      </c>
    </row>
    <row r="41" spans="1:8" ht="15.75" customHeight="1">
      <c r="A41" s="811"/>
      <c r="B41" s="829" t="s">
        <v>222</v>
      </c>
      <c r="C41" s="813">
        <v>265</v>
      </c>
      <c r="D41" s="813">
        <v>3</v>
      </c>
      <c r="E41" s="814">
        <f>F41/C41*1000</f>
        <v>15.09433962264151</v>
      </c>
      <c r="F41" s="815">
        <v>4</v>
      </c>
      <c r="G41" s="815"/>
      <c r="H41" s="816">
        <v>4</v>
      </c>
    </row>
    <row r="42" spans="1:8" ht="15.75" customHeight="1">
      <c r="A42" s="822">
        <v>10</v>
      </c>
      <c r="B42" s="834" t="s">
        <v>218</v>
      </c>
      <c r="C42" s="824">
        <f>C43</f>
        <v>325</v>
      </c>
      <c r="D42" s="824">
        <f>D43</f>
        <v>0.5</v>
      </c>
      <c r="E42" s="852">
        <f t="shared" si="1"/>
        <v>13</v>
      </c>
      <c r="F42" s="824">
        <f>F43</f>
        <v>4.225</v>
      </c>
      <c r="G42" s="824">
        <f>G43</f>
        <v>0</v>
      </c>
      <c r="H42" s="835">
        <f>H43</f>
        <v>4.225</v>
      </c>
    </row>
    <row r="43" spans="1:8" ht="15.75" customHeight="1">
      <c r="A43" s="828"/>
      <c r="B43" s="836" t="s">
        <v>114</v>
      </c>
      <c r="C43" s="830">
        <v>325</v>
      </c>
      <c r="D43" s="830">
        <v>0.5</v>
      </c>
      <c r="E43" s="831">
        <f t="shared" si="1"/>
        <v>13</v>
      </c>
      <c r="F43" s="832">
        <v>4.225</v>
      </c>
      <c r="G43" s="832"/>
      <c r="H43" s="833">
        <v>4.225</v>
      </c>
    </row>
    <row r="44" spans="1:8" ht="15.75" customHeight="1">
      <c r="A44" s="822">
        <v>11</v>
      </c>
      <c r="B44" s="834" t="s">
        <v>219</v>
      </c>
      <c r="C44" s="824">
        <f>C45</f>
        <v>320</v>
      </c>
      <c r="D44" s="824">
        <f>D45</f>
        <v>0.5</v>
      </c>
      <c r="E44" s="852">
        <f t="shared" si="1"/>
        <v>12</v>
      </c>
      <c r="F44" s="824">
        <f>F45</f>
        <v>3.84</v>
      </c>
      <c r="G44" s="824">
        <f>G45</f>
        <v>0</v>
      </c>
      <c r="H44" s="835">
        <f>H45</f>
        <v>3.84</v>
      </c>
    </row>
    <row r="45" spans="1:8" ht="15.75" customHeight="1">
      <c r="A45" s="828"/>
      <c r="B45" s="836" t="s">
        <v>114</v>
      </c>
      <c r="C45" s="830">
        <v>320</v>
      </c>
      <c r="D45" s="830">
        <v>0.5</v>
      </c>
      <c r="E45" s="831">
        <f t="shared" si="1"/>
        <v>12</v>
      </c>
      <c r="F45" s="832">
        <v>3.84</v>
      </c>
      <c r="G45" s="832"/>
      <c r="H45" s="833">
        <v>3.84</v>
      </c>
    </row>
    <row r="46" spans="1:8" ht="15.75" customHeight="1">
      <c r="A46" s="822">
        <v>12</v>
      </c>
      <c r="B46" s="834" t="s">
        <v>158</v>
      </c>
      <c r="C46" s="824">
        <f>SUM(C47)</f>
        <v>285</v>
      </c>
      <c r="D46" s="824">
        <f>SUM(D47)</f>
        <v>0.3</v>
      </c>
      <c r="E46" s="825">
        <f t="shared" si="1"/>
        <v>2</v>
      </c>
      <c r="F46" s="826">
        <f>SUM(F47)</f>
        <v>0.57</v>
      </c>
      <c r="G46" s="826">
        <f>SUM(G47)</f>
        <v>0</v>
      </c>
      <c r="H46" s="827">
        <f>SUM(H47)</f>
        <v>0.57</v>
      </c>
    </row>
    <row r="47" spans="1:8" ht="15.75" customHeight="1">
      <c r="A47" s="828"/>
      <c r="B47" s="846" t="s">
        <v>118</v>
      </c>
      <c r="C47" s="830">
        <v>285</v>
      </c>
      <c r="D47" s="830">
        <v>0.3</v>
      </c>
      <c r="E47" s="831">
        <f t="shared" si="1"/>
        <v>2</v>
      </c>
      <c r="F47" s="832">
        <v>0.57</v>
      </c>
      <c r="G47" s="832"/>
      <c r="H47" s="833">
        <v>0.57</v>
      </c>
    </row>
    <row r="48" spans="1:8" ht="15.75" customHeight="1">
      <c r="A48" s="822">
        <v>13</v>
      </c>
      <c r="B48" s="834" t="s">
        <v>24</v>
      </c>
      <c r="C48" s="824">
        <f>SUM(C49)</f>
        <v>175</v>
      </c>
      <c r="D48" s="824">
        <f>SUM(D49)</f>
        <v>1</v>
      </c>
      <c r="E48" s="825">
        <f t="shared" si="1"/>
        <v>31</v>
      </c>
      <c r="F48" s="826">
        <f>SUM(F49)</f>
        <v>5.425</v>
      </c>
      <c r="G48" s="826">
        <f>SUM(G49)</f>
        <v>0</v>
      </c>
      <c r="H48" s="827">
        <f>SUM(H49)</f>
        <v>5.425</v>
      </c>
    </row>
    <row r="49" spans="1:8" ht="15.75" customHeight="1">
      <c r="A49" s="828"/>
      <c r="B49" s="846" t="s">
        <v>118</v>
      </c>
      <c r="C49" s="830">
        <v>175</v>
      </c>
      <c r="D49" s="830">
        <v>1</v>
      </c>
      <c r="E49" s="831">
        <f t="shared" si="1"/>
        <v>31</v>
      </c>
      <c r="F49" s="832">
        <v>5.425</v>
      </c>
      <c r="G49" s="832"/>
      <c r="H49" s="833">
        <v>5.425</v>
      </c>
    </row>
    <row r="50" spans="1:8" ht="15.75" customHeight="1">
      <c r="A50" s="822">
        <v>14</v>
      </c>
      <c r="B50" s="834" t="s">
        <v>25</v>
      </c>
      <c r="C50" s="824">
        <f>SUM(C51:C52)</f>
        <v>5990</v>
      </c>
      <c r="D50" s="824">
        <f>SUM(D51:D52)</f>
        <v>9.65</v>
      </c>
      <c r="E50" s="825">
        <f t="shared" si="1"/>
        <v>61.883138564273786</v>
      </c>
      <c r="F50" s="824">
        <f>SUM(F51:F52)</f>
        <v>370.67999999999995</v>
      </c>
      <c r="G50" s="824">
        <f>SUM(G51:G52)</f>
        <v>0</v>
      </c>
      <c r="H50" s="835">
        <f>SUM(H51:H52)</f>
        <v>309.88</v>
      </c>
    </row>
    <row r="51" spans="1:8" ht="15.75" customHeight="1">
      <c r="A51" s="811"/>
      <c r="B51" s="829" t="s">
        <v>117</v>
      </c>
      <c r="C51" s="813">
        <v>2650</v>
      </c>
      <c r="D51" s="813">
        <v>5</v>
      </c>
      <c r="E51" s="814">
        <f>F51/C51*1000</f>
        <v>67.37358490566038</v>
      </c>
      <c r="F51" s="815">
        <v>178.54</v>
      </c>
      <c r="G51" s="815"/>
      <c r="H51" s="816">
        <v>117.74</v>
      </c>
    </row>
    <row r="52" spans="1:8" ht="15.75" customHeight="1">
      <c r="A52" s="811"/>
      <c r="B52" s="829" t="s">
        <v>118</v>
      </c>
      <c r="C52" s="813">
        <v>3340</v>
      </c>
      <c r="D52" s="813">
        <v>4.65</v>
      </c>
      <c r="E52" s="814">
        <f>F52/C52*1000</f>
        <v>57.52694610778443</v>
      </c>
      <c r="F52" s="815">
        <v>192.14</v>
      </c>
      <c r="G52" s="815"/>
      <c r="H52" s="816">
        <v>192.14</v>
      </c>
    </row>
    <row r="53" spans="1:17" s="853" customFormat="1" ht="15.75" customHeight="1">
      <c r="A53" s="822">
        <v>15</v>
      </c>
      <c r="B53" s="834" t="s">
        <v>59</v>
      </c>
      <c r="C53" s="824">
        <f>SUM(C54:C56)</f>
        <v>783</v>
      </c>
      <c r="D53" s="824">
        <f>SUM(D54:D56)</f>
        <v>5.3</v>
      </c>
      <c r="E53" s="845">
        <f>F53/C53*1000</f>
        <v>34.73818646232439</v>
      </c>
      <c r="F53" s="824">
        <f>SUM(F54:F56)</f>
        <v>27.2</v>
      </c>
      <c r="G53" s="824">
        <f>SUM(G54:G56)</f>
        <v>16.8</v>
      </c>
      <c r="H53" s="835">
        <f>SUM(H54:H56)</f>
        <v>10.399999999999999</v>
      </c>
      <c r="K53" s="854"/>
      <c r="L53" s="854"/>
      <c r="M53" s="854"/>
      <c r="N53" s="854"/>
      <c r="O53" s="854"/>
      <c r="P53" s="854"/>
      <c r="Q53" s="854"/>
    </row>
    <row r="54" spans="1:8" ht="15.75" customHeight="1">
      <c r="A54" s="811"/>
      <c r="B54" s="829" t="s">
        <v>117</v>
      </c>
      <c r="C54" s="813">
        <v>483</v>
      </c>
      <c r="D54" s="813">
        <v>4</v>
      </c>
      <c r="E54" s="814">
        <f>F54/C54*1000</f>
        <v>18.840579710144926</v>
      </c>
      <c r="F54" s="815">
        <v>9.1</v>
      </c>
      <c r="G54" s="815">
        <v>4</v>
      </c>
      <c r="H54" s="816">
        <v>5.1</v>
      </c>
    </row>
    <row r="55" spans="1:8" ht="15.75" customHeight="1">
      <c r="A55" s="817"/>
      <c r="B55" s="838" t="s">
        <v>118</v>
      </c>
      <c r="C55" s="819">
        <v>200</v>
      </c>
      <c r="D55" s="819">
        <v>1</v>
      </c>
      <c r="E55" s="814">
        <f>F55/C55*1000</f>
        <v>64</v>
      </c>
      <c r="F55" s="820">
        <v>12.8</v>
      </c>
      <c r="G55" s="820">
        <v>12.8</v>
      </c>
      <c r="H55" s="821"/>
    </row>
    <row r="56" spans="1:8" ht="15.75" customHeight="1">
      <c r="A56" s="828"/>
      <c r="B56" s="836" t="s">
        <v>119</v>
      </c>
      <c r="C56" s="830">
        <v>100</v>
      </c>
      <c r="D56" s="830">
        <v>0.3</v>
      </c>
      <c r="E56" s="831">
        <v>53</v>
      </c>
      <c r="F56" s="832">
        <v>5.3</v>
      </c>
      <c r="G56" s="832"/>
      <c r="H56" s="833">
        <v>5.3</v>
      </c>
    </row>
    <row r="57" spans="1:8" ht="15.75" customHeight="1">
      <c r="A57" s="855"/>
      <c r="B57" s="856" t="s">
        <v>165</v>
      </c>
      <c r="C57" s="857">
        <f>C17+C22+C24+C30+C32+C34+C38+C40+C42+C44+C46+C48+C50+C53</f>
        <v>41973</v>
      </c>
      <c r="D57" s="857">
        <f>D17+D22+D24+D30+D32+D34+D38+D40+D42+D44+D46+D48+D50+D53</f>
        <v>109.64999999999999</v>
      </c>
      <c r="E57" s="857"/>
      <c r="F57" s="858">
        <f>F17+F22+F24+F30+F32+F34+F38+F40+F42+F44+F46+F48+F50+F53</f>
        <v>1949.771</v>
      </c>
      <c r="G57" s="858">
        <f>G17+G22+G24+G30+G32+G34+G38+G40+G42+G44+G46+G48+G50+G53</f>
        <v>16.8</v>
      </c>
      <c r="H57" s="859">
        <f>H17+H22+H24+H30+H32+H34+H38+H40+H42+H44+H46+H48+H50+H53</f>
        <v>1870.8110000000001</v>
      </c>
    </row>
    <row r="58" spans="1:8" ht="15.75" customHeight="1">
      <c r="A58" s="855"/>
      <c r="B58" s="856" t="s">
        <v>63</v>
      </c>
      <c r="C58" s="857"/>
      <c r="D58" s="857"/>
      <c r="E58" s="860"/>
      <c r="F58" s="858"/>
      <c r="G58" s="858"/>
      <c r="H58" s="859"/>
    </row>
    <row r="59" spans="1:8" ht="15.75" customHeight="1">
      <c r="A59" s="847">
        <v>1</v>
      </c>
      <c r="B59" s="848" t="s">
        <v>39</v>
      </c>
      <c r="C59" s="849">
        <f>SUM(C60:C65)</f>
        <v>90808</v>
      </c>
      <c r="D59" s="849">
        <f>SUM(D60:D65)</f>
        <v>254.1</v>
      </c>
      <c r="E59" s="861">
        <f aca="true" t="shared" si="2" ref="E59:E122">F59/C59*1000</f>
        <v>14.16593251695886</v>
      </c>
      <c r="F59" s="849">
        <f>SUM(F60:F65)</f>
        <v>1286.38</v>
      </c>
      <c r="G59" s="849">
        <f>SUM(G60:G65)</f>
        <v>1202.075</v>
      </c>
      <c r="H59" s="851">
        <f>SUM(H60:H65)</f>
        <v>42.08</v>
      </c>
    </row>
    <row r="60" spans="1:8" ht="15.75" customHeight="1">
      <c r="A60" s="811"/>
      <c r="B60" s="829" t="s">
        <v>147</v>
      </c>
      <c r="C60" s="813">
        <v>4955</v>
      </c>
      <c r="D60" s="813">
        <v>9</v>
      </c>
      <c r="E60" s="814">
        <f t="shared" si="2"/>
        <v>18.60141271442987</v>
      </c>
      <c r="F60" s="815">
        <v>92.17</v>
      </c>
      <c r="G60" s="815">
        <v>70.74</v>
      </c>
      <c r="H60" s="816"/>
    </row>
    <row r="61" spans="1:8" ht="15.75" customHeight="1">
      <c r="A61" s="811"/>
      <c r="B61" s="829" t="s">
        <v>115</v>
      </c>
      <c r="C61" s="813">
        <v>47172</v>
      </c>
      <c r="D61" s="813">
        <v>96</v>
      </c>
      <c r="E61" s="814">
        <f t="shared" si="2"/>
        <v>7.844060035614347</v>
      </c>
      <c r="F61" s="815">
        <v>370.02</v>
      </c>
      <c r="G61" s="815">
        <v>370.02</v>
      </c>
      <c r="H61" s="816"/>
    </row>
    <row r="62" spans="1:8" ht="15.75" customHeight="1">
      <c r="A62" s="811"/>
      <c r="B62" s="829" t="s">
        <v>116</v>
      </c>
      <c r="C62" s="813">
        <v>8880</v>
      </c>
      <c r="D62" s="813">
        <v>26</v>
      </c>
      <c r="E62" s="814">
        <f t="shared" si="2"/>
        <v>22.486486486486488</v>
      </c>
      <c r="F62" s="815">
        <v>199.68</v>
      </c>
      <c r="G62" s="815">
        <v>188.68</v>
      </c>
      <c r="H62" s="816"/>
    </row>
    <row r="63" spans="1:15" ht="15.75" customHeight="1">
      <c r="A63" s="811"/>
      <c r="B63" s="829" t="s">
        <v>117</v>
      </c>
      <c r="C63" s="813">
        <v>5099</v>
      </c>
      <c r="D63" s="813">
        <v>24</v>
      </c>
      <c r="E63" s="814">
        <f t="shared" si="2"/>
        <v>18.676211021768975</v>
      </c>
      <c r="F63" s="815">
        <v>95.23</v>
      </c>
      <c r="G63" s="815">
        <v>93.03</v>
      </c>
      <c r="H63" s="816"/>
      <c r="K63" s="782"/>
      <c r="L63" s="782"/>
      <c r="M63" s="782"/>
      <c r="N63" s="782"/>
      <c r="O63" s="782"/>
    </row>
    <row r="64" spans="1:16" ht="15.75" customHeight="1">
      <c r="A64" s="811"/>
      <c r="B64" s="829" t="s">
        <v>118</v>
      </c>
      <c r="C64" s="813">
        <v>6047</v>
      </c>
      <c r="D64" s="813">
        <v>22.7</v>
      </c>
      <c r="E64" s="814">
        <f t="shared" si="2"/>
        <v>28.555647428476927</v>
      </c>
      <c r="F64" s="815">
        <v>172.676</v>
      </c>
      <c r="G64" s="815">
        <v>138.381</v>
      </c>
      <c r="H64" s="816">
        <v>26.7</v>
      </c>
      <c r="K64" s="782"/>
      <c r="L64" s="782"/>
      <c r="M64" s="782"/>
      <c r="N64" s="782"/>
      <c r="O64" s="782"/>
      <c r="P64" s="782"/>
    </row>
    <row r="65" spans="1:15" ht="15.75" customHeight="1">
      <c r="A65" s="817"/>
      <c r="B65" s="818" t="s">
        <v>119</v>
      </c>
      <c r="C65" s="819">
        <v>18655</v>
      </c>
      <c r="D65" s="819">
        <v>76.4</v>
      </c>
      <c r="E65" s="839">
        <f t="shared" si="2"/>
        <v>19.115733047440365</v>
      </c>
      <c r="F65" s="820">
        <v>356.604</v>
      </c>
      <c r="G65" s="820">
        <v>341.224</v>
      </c>
      <c r="H65" s="821">
        <v>15.38</v>
      </c>
      <c r="K65" s="782"/>
      <c r="L65" s="782"/>
      <c r="M65" s="782"/>
      <c r="N65" s="782"/>
      <c r="O65" s="782"/>
    </row>
    <row r="66" spans="1:17" s="853" customFormat="1" ht="15.75" customHeight="1">
      <c r="A66" s="822">
        <v>2</v>
      </c>
      <c r="B66" s="823" t="s">
        <v>220</v>
      </c>
      <c r="C66" s="824">
        <f>SUM(C67)</f>
        <v>500</v>
      </c>
      <c r="D66" s="824">
        <f>SUM(D67)</f>
        <v>0.5</v>
      </c>
      <c r="E66" s="825">
        <f t="shared" si="2"/>
        <v>13</v>
      </c>
      <c r="F66" s="826">
        <f>SUM(F67)</f>
        <v>6.5</v>
      </c>
      <c r="G66" s="826">
        <f>SUM(G67)</f>
        <v>4.5</v>
      </c>
      <c r="H66" s="827">
        <f>SUM(H67)</f>
        <v>0</v>
      </c>
      <c r="K66" s="854"/>
      <c r="L66" s="854"/>
      <c r="M66" s="854"/>
      <c r="N66" s="854"/>
      <c r="O66" s="854"/>
      <c r="P66" s="854"/>
      <c r="Q66" s="854"/>
    </row>
    <row r="67" spans="1:8" ht="15.75" customHeight="1">
      <c r="A67" s="828"/>
      <c r="B67" s="836" t="s">
        <v>147</v>
      </c>
      <c r="C67" s="830">
        <v>500</v>
      </c>
      <c r="D67" s="830">
        <v>0.5</v>
      </c>
      <c r="E67" s="831">
        <f t="shared" si="2"/>
        <v>13</v>
      </c>
      <c r="F67" s="832">
        <v>6.5</v>
      </c>
      <c r="G67" s="832">
        <v>4.5</v>
      </c>
      <c r="H67" s="833"/>
    </row>
    <row r="68" spans="1:17" s="853" customFormat="1" ht="15.75" customHeight="1">
      <c r="A68" s="822">
        <v>3</v>
      </c>
      <c r="B68" s="823" t="s">
        <v>66</v>
      </c>
      <c r="C68" s="824">
        <f>SUM(C69:C71)</f>
        <v>580</v>
      </c>
      <c r="D68" s="824">
        <f>SUM(D69:D71)</f>
        <v>2.05</v>
      </c>
      <c r="E68" s="825">
        <f t="shared" si="2"/>
        <v>20.113793103448277</v>
      </c>
      <c r="F68" s="826">
        <f>SUM(F69:F71)</f>
        <v>11.666</v>
      </c>
      <c r="G68" s="826">
        <f>SUM(G69:G71)</f>
        <v>10.22</v>
      </c>
      <c r="H68" s="827">
        <f>SUM(H69:H71)</f>
        <v>1.446</v>
      </c>
      <c r="K68" s="854"/>
      <c r="L68" s="854"/>
      <c r="M68" s="854"/>
      <c r="N68" s="854"/>
      <c r="O68" s="854"/>
      <c r="P68" s="854"/>
      <c r="Q68" s="854"/>
    </row>
    <row r="69" spans="1:8" ht="15.75" customHeight="1">
      <c r="A69" s="800"/>
      <c r="B69" s="838" t="s">
        <v>147</v>
      </c>
      <c r="C69" s="841">
        <v>15</v>
      </c>
      <c r="D69" s="841">
        <v>0.05</v>
      </c>
      <c r="E69" s="842">
        <f t="shared" si="2"/>
        <v>56.4</v>
      </c>
      <c r="F69" s="843">
        <v>0.846</v>
      </c>
      <c r="G69" s="843"/>
      <c r="H69" s="844">
        <v>0.846</v>
      </c>
    </row>
    <row r="70" spans="1:8" ht="15.75" customHeight="1">
      <c r="A70" s="811"/>
      <c r="B70" s="829" t="s">
        <v>222</v>
      </c>
      <c r="C70" s="813">
        <v>440</v>
      </c>
      <c r="D70" s="813">
        <v>1</v>
      </c>
      <c r="E70" s="814">
        <f t="shared" si="2"/>
        <v>19.545454545454543</v>
      </c>
      <c r="F70" s="815">
        <v>8.6</v>
      </c>
      <c r="G70" s="815">
        <v>8</v>
      </c>
      <c r="H70" s="816">
        <v>0.6</v>
      </c>
    </row>
    <row r="71" spans="1:8" ht="15.75" customHeight="1">
      <c r="A71" s="828"/>
      <c r="B71" s="829" t="s">
        <v>118</v>
      </c>
      <c r="C71" s="830">
        <v>125</v>
      </c>
      <c r="D71" s="830">
        <v>1</v>
      </c>
      <c r="E71" s="831">
        <f t="shared" si="2"/>
        <v>17.76</v>
      </c>
      <c r="F71" s="832">
        <v>2.22</v>
      </c>
      <c r="G71" s="832">
        <v>2.22</v>
      </c>
      <c r="H71" s="833"/>
    </row>
    <row r="72" spans="1:8" ht="15.75" customHeight="1">
      <c r="A72" s="822">
        <v>4</v>
      </c>
      <c r="B72" s="834" t="s">
        <v>176</v>
      </c>
      <c r="C72" s="824">
        <f>SUM(C73)</f>
        <v>175.25</v>
      </c>
      <c r="D72" s="824">
        <f>SUM(D73)</f>
        <v>9</v>
      </c>
      <c r="E72" s="862">
        <f t="shared" si="2"/>
        <v>128.67332382310983</v>
      </c>
      <c r="F72" s="824">
        <f>SUM(F73)</f>
        <v>22.55</v>
      </c>
      <c r="G72" s="824">
        <f>SUM(G73)</f>
        <v>7.6</v>
      </c>
      <c r="H72" s="835">
        <f>SUM(H73)</f>
        <v>14.95</v>
      </c>
    </row>
    <row r="73" spans="1:8" ht="15.75" customHeight="1">
      <c r="A73" s="817"/>
      <c r="B73" s="838" t="s">
        <v>202</v>
      </c>
      <c r="C73" s="819">
        <v>175.25</v>
      </c>
      <c r="D73" s="819">
        <v>9</v>
      </c>
      <c r="E73" s="839">
        <f t="shared" si="2"/>
        <v>128.67332382310983</v>
      </c>
      <c r="F73" s="820">
        <v>22.55</v>
      </c>
      <c r="G73" s="820">
        <v>7.6</v>
      </c>
      <c r="H73" s="821">
        <v>14.95</v>
      </c>
    </row>
    <row r="74" spans="1:8" ht="15.75" customHeight="1">
      <c r="A74" s="822">
        <v>5</v>
      </c>
      <c r="B74" s="834" t="s">
        <v>120</v>
      </c>
      <c r="C74" s="824">
        <f>C75</f>
        <v>372</v>
      </c>
      <c r="D74" s="824">
        <f>D75</f>
        <v>1</v>
      </c>
      <c r="E74" s="825">
        <f t="shared" si="2"/>
        <v>34.40860215053763</v>
      </c>
      <c r="F74" s="826">
        <f>F75</f>
        <v>12.8</v>
      </c>
      <c r="G74" s="826">
        <f>G75</f>
        <v>10.45</v>
      </c>
      <c r="H74" s="827">
        <f>H75</f>
        <v>2.35</v>
      </c>
    </row>
    <row r="75" spans="1:8" ht="15.75" customHeight="1">
      <c r="A75" s="828"/>
      <c r="B75" s="818" t="s">
        <v>119</v>
      </c>
      <c r="C75" s="830">
        <v>372</v>
      </c>
      <c r="D75" s="830">
        <v>1</v>
      </c>
      <c r="E75" s="831">
        <f t="shared" si="2"/>
        <v>34.40860215053763</v>
      </c>
      <c r="F75" s="832">
        <v>12.8</v>
      </c>
      <c r="G75" s="832">
        <v>10.45</v>
      </c>
      <c r="H75" s="833">
        <v>2.35</v>
      </c>
    </row>
    <row r="76" spans="1:14" ht="15.75" customHeight="1">
      <c r="A76" s="822">
        <v>6</v>
      </c>
      <c r="B76" s="834" t="s">
        <v>27</v>
      </c>
      <c r="C76" s="824">
        <f>SUM(C77:C81)</f>
        <v>14508</v>
      </c>
      <c r="D76" s="824">
        <f>SUM(D77:D81)</f>
        <v>375.65</v>
      </c>
      <c r="E76" s="862">
        <f t="shared" si="2"/>
        <v>17.6552247036118</v>
      </c>
      <c r="F76" s="824">
        <f>SUM(F77:F81)</f>
        <v>256.142</v>
      </c>
      <c r="G76" s="824">
        <f>SUM(G77:G81)</f>
        <v>239.19</v>
      </c>
      <c r="H76" s="835">
        <f>SUM(H77:H81)</f>
        <v>1.5</v>
      </c>
      <c r="K76" s="782"/>
      <c r="L76" s="782"/>
      <c r="M76" s="782"/>
      <c r="N76" s="782"/>
    </row>
    <row r="77" spans="1:8" ht="15.75" customHeight="1">
      <c r="A77" s="800"/>
      <c r="B77" s="829" t="s">
        <v>147</v>
      </c>
      <c r="C77" s="841">
        <v>1512</v>
      </c>
      <c r="D77" s="841">
        <v>45</v>
      </c>
      <c r="E77" s="863">
        <f t="shared" si="2"/>
        <v>23.76984126984127</v>
      </c>
      <c r="F77" s="843">
        <v>35.94</v>
      </c>
      <c r="G77" s="843">
        <v>35.94</v>
      </c>
      <c r="H77" s="864"/>
    </row>
    <row r="78" spans="1:8" ht="15.75" customHeight="1">
      <c r="A78" s="800"/>
      <c r="B78" s="838" t="s">
        <v>136</v>
      </c>
      <c r="C78" s="813">
        <v>2780</v>
      </c>
      <c r="D78" s="813">
        <v>66</v>
      </c>
      <c r="E78" s="865">
        <f t="shared" si="2"/>
        <v>11.618705035971223</v>
      </c>
      <c r="F78" s="815">
        <v>32.3</v>
      </c>
      <c r="G78" s="815">
        <v>32.3</v>
      </c>
      <c r="H78" s="866"/>
    </row>
    <row r="79" spans="1:8" ht="15.75" customHeight="1">
      <c r="A79" s="817"/>
      <c r="B79" s="838" t="s">
        <v>117</v>
      </c>
      <c r="C79" s="819">
        <v>3920</v>
      </c>
      <c r="D79" s="819">
        <v>90</v>
      </c>
      <c r="E79" s="839">
        <f t="shared" si="2"/>
        <v>7.98469387755102</v>
      </c>
      <c r="F79" s="820">
        <v>31.3</v>
      </c>
      <c r="G79" s="820">
        <v>31.3</v>
      </c>
      <c r="H79" s="821"/>
    </row>
    <row r="80" spans="1:8" ht="15.75" customHeight="1">
      <c r="A80" s="817"/>
      <c r="B80" s="838" t="s">
        <v>118</v>
      </c>
      <c r="C80" s="819">
        <v>2622</v>
      </c>
      <c r="D80" s="819">
        <v>64.65</v>
      </c>
      <c r="E80" s="839">
        <f t="shared" si="2"/>
        <v>31.52631578947369</v>
      </c>
      <c r="F80" s="820">
        <v>82.662</v>
      </c>
      <c r="G80" s="820">
        <v>67.21</v>
      </c>
      <c r="H80" s="821"/>
    </row>
    <row r="81" spans="1:8" ht="15.75" customHeight="1">
      <c r="A81" s="828"/>
      <c r="B81" s="836" t="s">
        <v>119</v>
      </c>
      <c r="C81" s="830">
        <v>3674</v>
      </c>
      <c r="D81" s="830">
        <v>110</v>
      </c>
      <c r="E81" s="831">
        <f t="shared" si="2"/>
        <v>20.125204137180184</v>
      </c>
      <c r="F81" s="832">
        <v>73.94</v>
      </c>
      <c r="G81" s="832">
        <v>72.44</v>
      </c>
      <c r="H81" s="833">
        <v>1.5</v>
      </c>
    </row>
    <row r="82" spans="1:17" s="853" customFormat="1" ht="15.75" customHeight="1">
      <c r="A82" s="822">
        <v>7</v>
      </c>
      <c r="B82" s="834" t="s">
        <v>168</v>
      </c>
      <c r="C82" s="824">
        <f>SUM(C83:C84)</f>
        <v>2414</v>
      </c>
      <c r="D82" s="824">
        <f>SUM(D83:D84)</f>
        <v>6</v>
      </c>
      <c r="E82" s="825">
        <f t="shared" si="2"/>
        <v>4.4693454846727425</v>
      </c>
      <c r="F82" s="824">
        <f>SUM(F83:F84)</f>
        <v>10.789</v>
      </c>
      <c r="G82" s="824">
        <f>SUM(G83:G84)</f>
        <v>10.789</v>
      </c>
      <c r="H82" s="835">
        <f>SUM(H83:H84)</f>
        <v>0</v>
      </c>
      <c r="K82" s="854"/>
      <c r="L82" s="854"/>
      <c r="M82" s="854"/>
      <c r="N82" s="854"/>
      <c r="O82" s="854"/>
      <c r="P82" s="854"/>
      <c r="Q82" s="854"/>
    </row>
    <row r="83" spans="1:8" ht="15.75" customHeight="1">
      <c r="A83" s="800"/>
      <c r="B83" s="840" t="s">
        <v>115</v>
      </c>
      <c r="C83" s="841">
        <v>494</v>
      </c>
      <c r="D83" s="841">
        <v>4</v>
      </c>
      <c r="E83" s="842">
        <f t="shared" si="2"/>
        <v>12.429149797570851</v>
      </c>
      <c r="F83" s="841">
        <v>6.14</v>
      </c>
      <c r="G83" s="841">
        <v>6.14</v>
      </c>
      <c r="H83" s="844"/>
    </row>
    <row r="84" spans="1:8" ht="15.75" customHeight="1">
      <c r="A84" s="828"/>
      <c r="B84" s="846" t="s">
        <v>116</v>
      </c>
      <c r="C84" s="830">
        <v>1920</v>
      </c>
      <c r="D84" s="830">
        <v>2</v>
      </c>
      <c r="E84" s="831">
        <f t="shared" si="2"/>
        <v>2.4213541666666667</v>
      </c>
      <c r="F84" s="832">
        <v>4.649</v>
      </c>
      <c r="G84" s="832">
        <v>4.649</v>
      </c>
      <c r="H84" s="833"/>
    </row>
    <row r="85" spans="1:8" ht="15.75" customHeight="1">
      <c r="A85" s="847">
        <v>8</v>
      </c>
      <c r="B85" s="848" t="s">
        <v>28</v>
      </c>
      <c r="C85" s="849">
        <f>SUM(C86:C86)</f>
        <v>386</v>
      </c>
      <c r="D85" s="849">
        <f>SUM(D86:D86)</f>
        <v>6.46</v>
      </c>
      <c r="E85" s="861">
        <f t="shared" si="2"/>
        <v>28.417098445595855</v>
      </c>
      <c r="F85" s="867">
        <f>SUM(F86:F86)</f>
        <v>10.969</v>
      </c>
      <c r="G85" s="867">
        <f>SUM(G86:G86)</f>
        <v>10.669</v>
      </c>
      <c r="H85" s="868">
        <f>SUM(H86:H86)</f>
        <v>0</v>
      </c>
    </row>
    <row r="86" spans="1:8" ht="15.75" customHeight="1">
      <c r="A86" s="828"/>
      <c r="B86" s="846" t="s">
        <v>118</v>
      </c>
      <c r="C86" s="830">
        <v>386</v>
      </c>
      <c r="D86" s="830">
        <v>6.46</v>
      </c>
      <c r="E86" s="831">
        <f t="shared" si="2"/>
        <v>28.417098445595855</v>
      </c>
      <c r="F86" s="832">
        <v>10.969</v>
      </c>
      <c r="G86" s="832">
        <v>10.669</v>
      </c>
      <c r="H86" s="833"/>
    </row>
    <row r="87" spans="1:8" ht="15.75" customHeight="1">
      <c r="A87" s="847">
        <v>9</v>
      </c>
      <c r="B87" s="848" t="s">
        <v>72</v>
      </c>
      <c r="C87" s="849">
        <f>SUM(C88:C92)</f>
        <v>7082</v>
      </c>
      <c r="D87" s="849">
        <f>SUM(D88:D92)</f>
        <v>1166</v>
      </c>
      <c r="E87" s="861">
        <f t="shared" si="2"/>
        <v>16.001694436599834</v>
      </c>
      <c r="F87" s="867">
        <f>SUM(F88:F92)</f>
        <v>113.32400000000001</v>
      </c>
      <c r="G87" s="867">
        <f>SUM(G88:G92)</f>
        <v>105.602</v>
      </c>
      <c r="H87" s="868">
        <f>SUM(H88:H92)</f>
        <v>1.292</v>
      </c>
    </row>
    <row r="88" spans="1:8" ht="15.75" customHeight="1">
      <c r="A88" s="847"/>
      <c r="B88" s="829" t="s">
        <v>147</v>
      </c>
      <c r="C88" s="869">
        <v>2310</v>
      </c>
      <c r="D88" s="869">
        <v>328</v>
      </c>
      <c r="E88" s="850">
        <f t="shared" si="2"/>
        <v>19.878787878787882</v>
      </c>
      <c r="F88" s="870">
        <v>45.92</v>
      </c>
      <c r="G88" s="870">
        <v>41.92</v>
      </c>
      <c r="H88" s="871"/>
    </row>
    <row r="89" spans="1:8" ht="15.75" customHeight="1">
      <c r="A89" s="811"/>
      <c r="B89" s="829" t="s">
        <v>116</v>
      </c>
      <c r="C89" s="813">
        <v>500</v>
      </c>
      <c r="D89" s="813">
        <v>90</v>
      </c>
      <c r="E89" s="814">
        <f t="shared" si="2"/>
        <v>13.78</v>
      </c>
      <c r="F89" s="815">
        <v>6.89</v>
      </c>
      <c r="G89" s="815">
        <v>6.56</v>
      </c>
      <c r="H89" s="816"/>
    </row>
    <row r="90" spans="1:8" ht="15.75" customHeight="1">
      <c r="A90" s="811"/>
      <c r="B90" s="829" t="s">
        <v>222</v>
      </c>
      <c r="C90" s="813">
        <v>450</v>
      </c>
      <c r="D90" s="813">
        <v>45</v>
      </c>
      <c r="E90" s="814">
        <f t="shared" si="2"/>
        <v>8.666666666666666</v>
      </c>
      <c r="F90" s="815">
        <v>3.9</v>
      </c>
      <c r="G90" s="815">
        <v>3.8</v>
      </c>
      <c r="H90" s="816"/>
    </row>
    <row r="91" spans="1:8" ht="15.75" customHeight="1">
      <c r="A91" s="811"/>
      <c r="B91" s="829" t="s">
        <v>118</v>
      </c>
      <c r="C91" s="813">
        <v>500</v>
      </c>
      <c r="D91" s="813">
        <v>100</v>
      </c>
      <c r="E91" s="814">
        <f t="shared" si="2"/>
        <v>46</v>
      </c>
      <c r="F91" s="815">
        <v>23</v>
      </c>
      <c r="G91" s="815">
        <v>21</v>
      </c>
      <c r="H91" s="816"/>
    </row>
    <row r="92" spans="1:8" ht="15.75" customHeight="1">
      <c r="A92" s="828"/>
      <c r="B92" s="836" t="s">
        <v>119</v>
      </c>
      <c r="C92" s="830">
        <v>3322</v>
      </c>
      <c r="D92" s="830">
        <v>603</v>
      </c>
      <c r="E92" s="831">
        <f t="shared" si="2"/>
        <v>10.118603251053582</v>
      </c>
      <c r="F92" s="832">
        <v>33.614</v>
      </c>
      <c r="G92" s="832">
        <v>32.321999999999996</v>
      </c>
      <c r="H92" s="833">
        <v>1.292</v>
      </c>
    </row>
    <row r="93" spans="1:8" ht="15.75" customHeight="1">
      <c r="A93" s="847">
        <v>10</v>
      </c>
      <c r="B93" s="848" t="s">
        <v>199</v>
      </c>
      <c r="C93" s="849">
        <f>SUM(C94)</f>
        <v>1100</v>
      </c>
      <c r="D93" s="849">
        <f>SUM(D94)</f>
        <v>500</v>
      </c>
      <c r="E93" s="861">
        <f t="shared" si="2"/>
        <v>27.27272727272727</v>
      </c>
      <c r="F93" s="849">
        <f>SUM(F94)</f>
        <v>30</v>
      </c>
      <c r="G93" s="849">
        <f>SUM(G94)</f>
        <v>30</v>
      </c>
      <c r="H93" s="851">
        <f>SUM(H94)</f>
        <v>0</v>
      </c>
    </row>
    <row r="94" spans="1:8" ht="15.75" customHeight="1">
      <c r="A94" s="828"/>
      <c r="B94" s="846" t="s">
        <v>115</v>
      </c>
      <c r="C94" s="830">
        <v>1100</v>
      </c>
      <c r="D94" s="830">
        <v>500</v>
      </c>
      <c r="E94" s="831">
        <f t="shared" si="2"/>
        <v>27.27272727272727</v>
      </c>
      <c r="F94" s="832">
        <v>30</v>
      </c>
      <c r="G94" s="832">
        <v>30</v>
      </c>
      <c r="H94" s="833"/>
    </row>
    <row r="95" spans="1:8" ht="15.75" customHeight="1">
      <c r="A95" s="847">
        <v>11</v>
      </c>
      <c r="B95" s="848" t="s">
        <v>186</v>
      </c>
      <c r="C95" s="849">
        <f>SUM(C96:C101)</f>
        <v>25862</v>
      </c>
      <c r="D95" s="849">
        <f>SUM(D96:D101)</f>
        <v>3604.6</v>
      </c>
      <c r="E95" s="861">
        <f t="shared" si="2"/>
        <v>18.237607300286133</v>
      </c>
      <c r="F95" s="849">
        <f>SUM(F96:F101)</f>
        <v>471.66099999999994</v>
      </c>
      <c r="G95" s="849">
        <f>SUM(G96:G101)</f>
        <v>459.781</v>
      </c>
      <c r="H95" s="851">
        <f>SUM(H96:H101)</f>
        <v>5.16</v>
      </c>
    </row>
    <row r="96" spans="1:8" ht="15.75" customHeight="1">
      <c r="A96" s="847"/>
      <c r="B96" s="829" t="s">
        <v>147</v>
      </c>
      <c r="C96" s="869">
        <v>3276</v>
      </c>
      <c r="D96" s="869">
        <v>445</v>
      </c>
      <c r="E96" s="850">
        <f t="shared" si="2"/>
        <v>22.15903540903541</v>
      </c>
      <c r="F96" s="869">
        <v>72.593</v>
      </c>
      <c r="G96" s="869">
        <v>72.593</v>
      </c>
      <c r="H96" s="872"/>
    </row>
    <row r="97" spans="1:8" ht="15.75" customHeight="1">
      <c r="A97" s="811"/>
      <c r="B97" s="829" t="s">
        <v>115</v>
      </c>
      <c r="C97" s="813">
        <v>577</v>
      </c>
      <c r="D97" s="813">
        <v>100</v>
      </c>
      <c r="E97" s="814">
        <f t="shared" si="2"/>
        <v>18.422876949740033</v>
      </c>
      <c r="F97" s="815">
        <v>10.63</v>
      </c>
      <c r="G97" s="815">
        <v>10.63</v>
      </c>
      <c r="H97" s="816"/>
    </row>
    <row r="98" spans="1:8" ht="15.75" customHeight="1">
      <c r="A98" s="811"/>
      <c r="B98" s="829" t="s">
        <v>116</v>
      </c>
      <c r="C98" s="813">
        <v>1620</v>
      </c>
      <c r="D98" s="813">
        <v>146</v>
      </c>
      <c r="E98" s="814">
        <f t="shared" si="2"/>
        <v>11.419753086419753</v>
      </c>
      <c r="F98" s="815">
        <v>18.5</v>
      </c>
      <c r="G98" s="815">
        <v>18.5</v>
      </c>
      <c r="H98" s="816"/>
    </row>
    <row r="99" spans="1:8" ht="15.75" customHeight="1">
      <c r="A99" s="811"/>
      <c r="B99" s="829" t="s">
        <v>117</v>
      </c>
      <c r="C99" s="813">
        <v>11171</v>
      </c>
      <c r="D99" s="813">
        <v>1540</v>
      </c>
      <c r="E99" s="814">
        <f t="shared" si="2"/>
        <v>16.865992301494945</v>
      </c>
      <c r="F99" s="815">
        <v>188.41</v>
      </c>
      <c r="G99" s="815">
        <v>188.41</v>
      </c>
      <c r="H99" s="816"/>
    </row>
    <row r="100" spans="1:8" ht="15.75" customHeight="1">
      <c r="A100" s="811"/>
      <c r="B100" s="829" t="s">
        <v>118</v>
      </c>
      <c r="C100" s="813">
        <v>2469</v>
      </c>
      <c r="D100" s="813">
        <v>483.6</v>
      </c>
      <c r="E100" s="814">
        <f t="shared" si="2"/>
        <v>15.25273390036452</v>
      </c>
      <c r="F100" s="815">
        <v>37.659</v>
      </c>
      <c r="G100" s="815">
        <v>30.939</v>
      </c>
      <c r="H100" s="816"/>
    </row>
    <row r="101" spans="1:8" ht="15.75" customHeight="1">
      <c r="A101" s="828"/>
      <c r="B101" s="836" t="s">
        <v>119</v>
      </c>
      <c r="C101" s="830">
        <v>6749</v>
      </c>
      <c r="D101" s="830">
        <v>890</v>
      </c>
      <c r="E101" s="831">
        <f t="shared" si="2"/>
        <v>21.317084012446287</v>
      </c>
      <c r="F101" s="832">
        <v>143.869</v>
      </c>
      <c r="G101" s="832">
        <v>138.709</v>
      </c>
      <c r="H101" s="833">
        <v>5.16</v>
      </c>
    </row>
    <row r="102" spans="1:17" s="853" customFormat="1" ht="15.75" customHeight="1">
      <c r="A102" s="822">
        <v>12</v>
      </c>
      <c r="B102" s="823" t="s">
        <v>40</v>
      </c>
      <c r="C102" s="824">
        <f>SUM(C103:C106)</f>
        <v>8067</v>
      </c>
      <c r="D102" s="824">
        <f>SUM(D103:D106)</f>
        <v>1737</v>
      </c>
      <c r="E102" s="825">
        <f t="shared" si="2"/>
        <v>27.466592289574812</v>
      </c>
      <c r="F102" s="826">
        <f>SUM(F103:F106)</f>
        <v>221.573</v>
      </c>
      <c r="G102" s="826">
        <f>SUM(G103:G106)</f>
        <v>203.42000000000002</v>
      </c>
      <c r="H102" s="827">
        <f>SUM(H103:H106)</f>
        <v>3.5</v>
      </c>
      <c r="K102" s="854"/>
      <c r="L102" s="854"/>
      <c r="M102" s="854"/>
      <c r="N102" s="854"/>
      <c r="O102" s="854"/>
      <c r="P102" s="854"/>
      <c r="Q102" s="854"/>
    </row>
    <row r="103" spans="1:8" ht="15.75" customHeight="1">
      <c r="A103" s="817"/>
      <c r="B103" s="818" t="s">
        <v>147</v>
      </c>
      <c r="C103" s="819">
        <v>270</v>
      </c>
      <c r="D103" s="819">
        <v>25</v>
      </c>
      <c r="E103" s="839">
        <f t="shared" si="2"/>
        <v>24.444444444444443</v>
      </c>
      <c r="F103" s="820">
        <v>6.6</v>
      </c>
      <c r="G103" s="820">
        <v>6.6</v>
      </c>
      <c r="H103" s="821"/>
    </row>
    <row r="104" spans="1:8" ht="15.75" customHeight="1">
      <c r="A104" s="817"/>
      <c r="B104" s="829" t="s">
        <v>115</v>
      </c>
      <c r="C104" s="819">
        <v>135</v>
      </c>
      <c r="D104" s="819">
        <v>23</v>
      </c>
      <c r="E104" s="839">
        <f t="shared" si="2"/>
        <v>26.296296296296294</v>
      </c>
      <c r="F104" s="820">
        <v>3.55</v>
      </c>
      <c r="G104" s="820">
        <v>3.55</v>
      </c>
      <c r="H104" s="821"/>
    </row>
    <row r="105" spans="1:8" ht="15.75" customHeight="1">
      <c r="A105" s="817"/>
      <c r="B105" s="818" t="s">
        <v>116</v>
      </c>
      <c r="C105" s="819">
        <v>5954</v>
      </c>
      <c r="D105" s="819">
        <v>1475</v>
      </c>
      <c r="E105" s="839">
        <f t="shared" si="2"/>
        <v>28.240342626805507</v>
      </c>
      <c r="F105" s="820">
        <v>168.143</v>
      </c>
      <c r="G105" s="820">
        <v>153.49</v>
      </c>
      <c r="H105" s="821"/>
    </row>
    <row r="106" spans="1:8" ht="15.75" customHeight="1">
      <c r="A106" s="828"/>
      <c r="B106" s="836" t="s">
        <v>119</v>
      </c>
      <c r="C106" s="830">
        <v>1708</v>
      </c>
      <c r="D106" s="830">
        <v>214</v>
      </c>
      <c r="E106" s="831">
        <f t="shared" si="2"/>
        <v>25.339578454332553</v>
      </c>
      <c r="F106" s="832">
        <v>43.28</v>
      </c>
      <c r="G106" s="832">
        <v>39.78</v>
      </c>
      <c r="H106" s="833">
        <v>3.5</v>
      </c>
    </row>
    <row r="107" spans="1:8" ht="15.75" customHeight="1">
      <c r="A107" s="847">
        <v>13</v>
      </c>
      <c r="B107" s="848" t="s">
        <v>41</v>
      </c>
      <c r="C107" s="849">
        <f>SUM(C108:C111)</f>
        <v>21945</v>
      </c>
      <c r="D107" s="849">
        <f>SUM(D108:D111)</f>
        <v>3261</v>
      </c>
      <c r="E107" s="861">
        <f t="shared" si="2"/>
        <v>18.650079744816583</v>
      </c>
      <c r="F107" s="849">
        <f>SUM(F108:F111)</f>
        <v>409.27599999999995</v>
      </c>
      <c r="G107" s="849">
        <f>SUM(G108:G111)</f>
        <v>398.307</v>
      </c>
      <c r="H107" s="851">
        <f>SUM(H108:H111)</f>
        <v>1.6099999999999999</v>
      </c>
    </row>
    <row r="108" spans="1:8" ht="15.75" customHeight="1">
      <c r="A108" s="811"/>
      <c r="B108" s="829" t="s">
        <v>115</v>
      </c>
      <c r="C108" s="813">
        <v>3120</v>
      </c>
      <c r="D108" s="813">
        <v>300</v>
      </c>
      <c r="E108" s="814">
        <f t="shared" si="2"/>
        <v>12.164102564102564</v>
      </c>
      <c r="F108" s="815">
        <v>37.952</v>
      </c>
      <c r="G108" s="815">
        <v>37.952</v>
      </c>
      <c r="H108" s="816"/>
    </row>
    <row r="109" spans="1:8" ht="15.75" customHeight="1">
      <c r="A109" s="817"/>
      <c r="B109" s="838" t="s">
        <v>116</v>
      </c>
      <c r="C109" s="819">
        <v>11943</v>
      </c>
      <c r="D109" s="819">
        <v>1800</v>
      </c>
      <c r="E109" s="814">
        <f t="shared" si="2"/>
        <v>14.770660638030645</v>
      </c>
      <c r="F109" s="820">
        <v>176.406</v>
      </c>
      <c r="G109" s="820">
        <v>170.047</v>
      </c>
      <c r="H109" s="821"/>
    </row>
    <row r="110" spans="1:8" ht="15.75" customHeight="1">
      <c r="A110" s="817"/>
      <c r="B110" s="838" t="s">
        <v>118</v>
      </c>
      <c r="C110" s="819">
        <v>3000</v>
      </c>
      <c r="D110" s="819">
        <v>400</v>
      </c>
      <c r="E110" s="839">
        <f t="shared" si="2"/>
        <v>24.66933333333333</v>
      </c>
      <c r="F110" s="820">
        <v>74.008</v>
      </c>
      <c r="G110" s="820">
        <v>71.008</v>
      </c>
      <c r="H110" s="821"/>
    </row>
    <row r="111" spans="1:8" ht="15.75" customHeight="1">
      <c r="A111" s="828"/>
      <c r="B111" s="836" t="s">
        <v>119</v>
      </c>
      <c r="C111" s="830">
        <v>3882</v>
      </c>
      <c r="D111" s="830">
        <v>761</v>
      </c>
      <c r="E111" s="831">
        <f t="shared" si="2"/>
        <v>31.146316331787737</v>
      </c>
      <c r="F111" s="832">
        <v>120.91</v>
      </c>
      <c r="G111" s="832">
        <v>119.3</v>
      </c>
      <c r="H111" s="833">
        <v>1.6099999999999999</v>
      </c>
    </row>
    <row r="112" spans="1:8" ht="15.75" customHeight="1">
      <c r="A112" s="847">
        <v>14</v>
      </c>
      <c r="B112" s="848" t="s">
        <v>29</v>
      </c>
      <c r="C112" s="849">
        <f>SUM(C113:C116)</f>
        <v>2622</v>
      </c>
      <c r="D112" s="849">
        <f>SUM(D113:D116)</f>
        <v>479</v>
      </c>
      <c r="E112" s="850">
        <f t="shared" si="2"/>
        <v>14.359267734553775</v>
      </c>
      <c r="F112" s="849">
        <f>SUM(F113:F116)</f>
        <v>37.65</v>
      </c>
      <c r="G112" s="849">
        <f>SUM(G113:G116)</f>
        <v>36.480000000000004</v>
      </c>
      <c r="H112" s="851">
        <f>SUM(H113:H116)</f>
        <v>0.1</v>
      </c>
    </row>
    <row r="113" spans="1:8" ht="15.75" customHeight="1">
      <c r="A113" s="811"/>
      <c r="B113" s="829" t="s">
        <v>115</v>
      </c>
      <c r="C113" s="813">
        <v>987</v>
      </c>
      <c r="D113" s="813">
        <v>205</v>
      </c>
      <c r="E113" s="814">
        <f t="shared" si="2"/>
        <v>3.242147922998987</v>
      </c>
      <c r="F113" s="815">
        <v>3.2</v>
      </c>
      <c r="G113" s="815">
        <v>3.2</v>
      </c>
      <c r="H113" s="816"/>
    </row>
    <row r="114" spans="1:8" ht="15.75" customHeight="1">
      <c r="A114" s="811"/>
      <c r="B114" s="829" t="s">
        <v>117</v>
      </c>
      <c r="C114" s="813">
        <v>324</v>
      </c>
      <c r="D114" s="813">
        <v>54</v>
      </c>
      <c r="E114" s="814">
        <f t="shared" si="2"/>
        <v>22.962962962962962</v>
      </c>
      <c r="F114" s="815">
        <v>7.44</v>
      </c>
      <c r="G114" s="815">
        <v>7.37</v>
      </c>
      <c r="H114" s="816"/>
    </row>
    <row r="115" spans="1:8" ht="15.75" customHeight="1">
      <c r="A115" s="811"/>
      <c r="B115" s="829" t="s">
        <v>118</v>
      </c>
      <c r="C115" s="813">
        <v>755</v>
      </c>
      <c r="D115" s="813">
        <v>130</v>
      </c>
      <c r="E115" s="814">
        <f t="shared" si="2"/>
        <v>17.76158940397351</v>
      </c>
      <c r="F115" s="815">
        <v>13.41</v>
      </c>
      <c r="G115" s="815">
        <v>12.41</v>
      </c>
      <c r="H115" s="816"/>
    </row>
    <row r="116" spans="1:8" ht="15.75" customHeight="1">
      <c r="A116" s="828"/>
      <c r="B116" s="836" t="s">
        <v>119</v>
      </c>
      <c r="C116" s="830">
        <v>556</v>
      </c>
      <c r="D116" s="830">
        <v>90</v>
      </c>
      <c r="E116" s="831">
        <f t="shared" si="2"/>
        <v>24.46043165467626</v>
      </c>
      <c r="F116" s="832">
        <v>13.6</v>
      </c>
      <c r="G116" s="832">
        <v>13.5</v>
      </c>
      <c r="H116" s="833">
        <v>0.1</v>
      </c>
    </row>
    <row r="117" spans="1:17" s="853" customFormat="1" ht="15.75" customHeight="1">
      <c r="A117" s="847">
        <v>15</v>
      </c>
      <c r="B117" s="848" t="s">
        <v>73</v>
      </c>
      <c r="C117" s="849">
        <f>SUM(C118:C123)</f>
        <v>30769</v>
      </c>
      <c r="D117" s="849">
        <f>SUM(D118:D123)</f>
        <v>5912</v>
      </c>
      <c r="E117" s="861">
        <f t="shared" si="2"/>
        <v>17.9858298937242</v>
      </c>
      <c r="F117" s="867">
        <f>SUM(F118:F123)</f>
        <v>553.406</v>
      </c>
      <c r="G117" s="867">
        <f>SUM(G118:G123)</f>
        <v>538.34</v>
      </c>
      <c r="H117" s="868">
        <f>SUM(H118:H123)</f>
        <v>6.5</v>
      </c>
      <c r="K117" s="854"/>
      <c r="L117" s="854"/>
      <c r="M117" s="854"/>
      <c r="N117" s="854"/>
      <c r="O117" s="854"/>
      <c r="P117" s="854"/>
      <c r="Q117" s="854"/>
    </row>
    <row r="118" spans="1:8" ht="15.75" customHeight="1">
      <c r="A118" s="811"/>
      <c r="B118" s="829" t="s">
        <v>147</v>
      </c>
      <c r="C118" s="813">
        <v>2832</v>
      </c>
      <c r="D118" s="813">
        <v>520</v>
      </c>
      <c r="E118" s="814">
        <f t="shared" si="2"/>
        <v>12.685734463276837</v>
      </c>
      <c r="F118" s="815">
        <v>35.926</v>
      </c>
      <c r="G118" s="815">
        <v>29.23</v>
      </c>
      <c r="H118" s="816"/>
    </row>
    <row r="119" spans="1:8" ht="15.75" customHeight="1">
      <c r="A119" s="811"/>
      <c r="B119" s="829" t="s">
        <v>115</v>
      </c>
      <c r="C119" s="813">
        <v>8376</v>
      </c>
      <c r="D119" s="813">
        <v>1250</v>
      </c>
      <c r="E119" s="814">
        <f t="shared" si="2"/>
        <v>9.078796561604584</v>
      </c>
      <c r="F119" s="815">
        <v>76.044</v>
      </c>
      <c r="G119" s="815">
        <v>76.044</v>
      </c>
      <c r="H119" s="816"/>
    </row>
    <row r="120" spans="1:8" ht="15.75" customHeight="1">
      <c r="A120" s="811"/>
      <c r="B120" s="829" t="s">
        <v>116</v>
      </c>
      <c r="C120" s="813">
        <v>4220</v>
      </c>
      <c r="D120" s="813">
        <v>680</v>
      </c>
      <c r="E120" s="814">
        <f t="shared" si="2"/>
        <v>16.018957345971565</v>
      </c>
      <c r="F120" s="815">
        <v>67.6</v>
      </c>
      <c r="G120" s="815">
        <v>66.67</v>
      </c>
      <c r="H120" s="816"/>
    </row>
    <row r="121" spans="1:10" ht="15.75" customHeight="1">
      <c r="A121" s="811"/>
      <c r="B121" s="829" t="s">
        <v>117</v>
      </c>
      <c r="C121" s="813">
        <v>384</v>
      </c>
      <c r="D121" s="813">
        <v>110</v>
      </c>
      <c r="E121" s="814">
        <f t="shared" si="2"/>
        <v>16.927083333333332</v>
      </c>
      <c r="F121" s="815">
        <v>6.5</v>
      </c>
      <c r="G121" s="815">
        <v>3.6</v>
      </c>
      <c r="H121" s="816">
        <v>2.9</v>
      </c>
      <c r="J121" s="783"/>
    </row>
    <row r="122" spans="1:8" ht="15.75" customHeight="1">
      <c r="A122" s="817"/>
      <c r="B122" s="829" t="s">
        <v>118</v>
      </c>
      <c r="C122" s="819">
        <v>455</v>
      </c>
      <c r="D122" s="819">
        <v>85</v>
      </c>
      <c r="E122" s="814">
        <f t="shared" si="2"/>
        <v>19.64835164835165</v>
      </c>
      <c r="F122" s="820">
        <v>8.94</v>
      </c>
      <c r="G122" s="820">
        <v>8</v>
      </c>
      <c r="H122" s="821"/>
    </row>
    <row r="123" spans="1:8" ht="15.75" customHeight="1">
      <c r="A123" s="828"/>
      <c r="B123" s="836" t="s">
        <v>119</v>
      </c>
      <c r="C123" s="830">
        <v>14502</v>
      </c>
      <c r="D123" s="830">
        <v>3267</v>
      </c>
      <c r="E123" s="831">
        <f aca="true" t="shared" si="3" ref="E123:E180">F123/C123*1000</f>
        <v>24.713556750792993</v>
      </c>
      <c r="F123" s="832">
        <v>358.39599999999996</v>
      </c>
      <c r="G123" s="832">
        <v>354.796</v>
      </c>
      <c r="H123" s="833">
        <v>3.6</v>
      </c>
    </row>
    <row r="124" spans="1:8" ht="15.75" customHeight="1">
      <c r="A124" s="847">
        <v>16</v>
      </c>
      <c r="B124" s="848" t="s">
        <v>42</v>
      </c>
      <c r="C124" s="849">
        <f>SUM(C125:C127)</f>
        <v>105</v>
      </c>
      <c r="D124" s="849">
        <f>SUM(D125:D127)</f>
        <v>19.5</v>
      </c>
      <c r="E124" s="861">
        <f t="shared" si="3"/>
        <v>5.371428571428572</v>
      </c>
      <c r="F124" s="849">
        <f>SUM(F125:F127)</f>
        <v>0.5640000000000001</v>
      </c>
      <c r="G124" s="849">
        <f>SUM(G125:G127)</f>
        <v>0.5640000000000001</v>
      </c>
      <c r="H124" s="851">
        <f>SUM(H125:H127)</f>
        <v>0</v>
      </c>
    </row>
    <row r="125" spans="1:8" ht="15.75" customHeight="1">
      <c r="A125" s="811"/>
      <c r="B125" s="829" t="s">
        <v>117</v>
      </c>
      <c r="C125" s="813">
        <v>9</v>
      </c>
      <c r="D125" s="813">
        <v>5</v>
      </c>
      <c r="E125" s="814">
        <f t="shared" si="3"/>
        <v>11.11111111111111</v>
      </c>
      <c r="F125" s="815">
        <v>0.1</v>
      </c>
      <c r="G125" s="815">
        <v>0.1</v>
      </c>
      <c r="H125" s="816"/>
    </row>
    <row r="126" spans="1:8" ht="15.75" customHeight="1">
      <c r="A126" s="817"/>
      <c r="B126" s="838" t="s">
        <v>118</v>
      </c>
      <c r="C126" s="819">
        <v>55</v>
      </c>
      <c r="D126" s="819">
        <v>2.5</v>
      </c>
      <c r="E126" s="839">
        <f t="shared" si="3"/>
        <v>2</v>
      </c>
      <c r="F126" s="820">
        <v>0.11</v>
      </c>
      <c r="G126" s="820">
        <v>0.11</v>
      </c>
      <c r="H126" s="821"/>
    </row>
    <row r="127" spans="1:8" ht="15.75" customHeight="1">
      <c r="A127" s="828"/>
      <c r="B127" s="836" t="s">
        <v>119</v>
      </c>
      <c r="C127" s="830">
        <v>41</v>
      </c>
      <c r="D127" s="830">
        <v>12</v>
      </c>
      <c r="E127" s="831">
        <f t="shared" si="3"/>
        <v>8.634146341463413</v>
      </c>
      <c r="F127" s="832">
        <v>0.354</v>
      </c>
      <c r="G127" s="832">
        <v>0.354</v>
      </c>
      <c r="H127" s="833"/>
    </row>
    <row r="128" spans="1:8" ht="15.75" customHeight="1">
      <c r="A128" s="847">
        <v>17</v>
      </c>
      <c r="B128" s="848" t="s">
        <v>30</v>
      </c>
      <c r="C128" s="849">
        <f>SUM(C129:C130)</f>
        <v>481</v>
      </c>
      <c r="D128" s="849">
        <f>SUM(D129:D130)</f>
        <v>124</v>
      </c>
      <c r="E128" s="861">
        <f t="shared" si="3"/>
        <v>22.644490644490645</v>
      </c>
      <c r="F128" s="849">
        <f>SUM(F129:F130)</f>
        <v>10.892</v>
      </c>
      <c r="G128" s="849">
        <f>SUM(G129:G130)</f>
        <v>9.636</v>
      </c>
      <c r="H128" s="851">
        <f>SUM(H129:H130)</f>
        <v>0</v>
      </c>
    </row>
    <row r="129" spans="1:8" ht="15" customHeight="1">
      <c r="A129" s="811"/>
      <c r="B129" s="829" t="s">
        <v>147</v>
      </c>
      <c r="C129" s="813">
        <v>166</v>
      </c>
      <c r="D129" s="813">
        <v>50</v>
      </c>
      <c r="E129" s="814">
        <f t="shared" si="3"/>
        <v>13.80722891566265</v>
      </c>
      <c r="F129" s="815">
        <v>2.292</v>
      </c>
      <c r="G129" s="815">
        <v>1.836</v>
      </c>
      <c r="H129" s="816"/>
    </row>
    <row r="130" spans="1:8" ht="15.75" customHeight="1">
      <c r="A130" s="828"/>
      <c r="B130" s="846" t="s">
        <v>117</v>
      </c>
      <c r="C130" s="830">
        <v>315</v>
      </c>
      <c r="D130" s="830">
        <v>74</v>
      </c>
      <c r="E130" s="831">
        <f t="shared" si="3"/>
        <v>27.3015873015873</v>
      </c>
      <c r="F130" s="832">
        <v>8.6</v>
      </c>
      <c r="G130" s="832">
        <v>7.8</v>
      </c>
      <c r="H130" s="833"/>
    </row>
    <row r="131" spans="1:17" ht="15.75" customHeight="1">
      <c r="A131" s="847">
        <v>18</v>
      </c>
      <c r="B131" s="848" t="s">
        <v>31</v>
      </c>
      <c r="C131" s="849">
        <f>SUM(C132:C133)</f>
        <v>1203.5</v>
      </c>
      <c r="D131" s="849">
        <f>SUM(D132:D133)</f>
        <v>1.955</v>
      </c>
      <c r="E131" s="861">
        <f t="shared" si="3"/>
        <v>36.04902368093062</v>
      </c>
      <c r="F131" s="849">
        <f>SUM(F132:F133)</f>
        <v>43.385</v>
      </c>
      <c r="G131" s="849">
        <f>SUM(G132:G133)</f>
        <v>38.309999999999995</v>
      </c>
      <c r="H131" s="851">
        <f>SUM(H132:H133)</f>
        <v>5</v>
      </c>
      <c r="K131" s="782"/>
      <c r="L131" s="782"/>
      <c r="M131" s="782"/>
      <c r="N131" s="782"/>
      <c r="O131" s="782"/>
      <c r="P131" s="782"/>
      <c r="Q131" s="782"/>
    </row>
    <row r="132" spans="1:17" ht="15.75" customHeight="1">
      <c r="A132" s="811"/>
      <c r="B132" s="829" t="s">
        <v>118</v>
      </c>
      <c r="C132" s="813">
        <v>213.5</v>
      </c>
      <c r="D132" s="813">
        <v>0.255</v>
      </c>
      <c r="E132" s="814">
        <f t="shared" si="3"/>
        <v>17.962529274004684</v>
      </c>
      <c r="F132" s="815">
        <v>3.835</v>
      </c>
      <c r="G132" s="815">
        <v>3.76</v>
      </c>
      <c r="H132" s="816"/>
      <c r="K132" s="782"/>
      <c r="L132" s="782"/>
      <c r="M132" s="782"/>
      <c r="N132" s="782"/>
      <c r="O132" s="782"/>
      <c r="P132" s="782"/>
      <c r="Q132" s="782"/>
    </row>
    <row r="133" spans="1:17" ht="15.75" customHeight="1">
      <c r="A133" s="828"/>
      <c r="B133" s="836" t="s">
        <v>119</v>
      </c>
      <c r="C133" s="830">
        <v>990</v>
      </c>
      <c r="D133" s="830">
        <v>1.7</v>
      </c>
      <c r="E133" s="831">
        <f t="shared" si="3"/>
        <v>39.94949494949495</v>
      </c>
      <c r="F133" s="832">
        <v>39.55</v>
      </c>
      <c r="G133" s="832">
        <v>34.55</v>
      </c>
      <c r="H133" s="833">
        <v>5</v>
      </c>
      <c r="K133" s="782"/>
      <c r="L133" s="782"/>
      <c r="M133" s="782"/>
      <c r="N133" s="782"/>
      <c r="O133" s="782"/>
      <c r="P133" s="782"/>
      <c r="Q133" s="782"/>
    </row>
    <row r="134" spans="1:17" ht="15.75" customHeight="1">
      <c r="A134" s="822">
        <v>19</v>
      </c>
      <c r="B134" s="823" t="s">
        <v>99</v>
      </c>
      <c r="C134" s="824">
        <f>C135</f>
        <v>2</v>
      </c>
      <c r="D134" s="824">
        <f>D135</f>
        <v>0</v>
      </c>
      <c r="E134" s="825">
        <f t="shared" si="3"/>
        <v>23.5</v>
      </c>
      <c r="F134" s="826">
        <f>F135</f>
        <v>0.047</v>
      </c>
      <c r="G134" s="826">
        <f>G135</f>
        <v>0.047</v>
      </c>
      <c r="H134" s="827">
        <f>H135</f>
        <v>0</v>
      </c>
      <c r="K134" s="782"/>
      <c r="L134" s="782"/>
      <c r="M134" s="782"/>
      <c r="N134" s="782"/>
      <c r="O134" s="782"/>
      <c r="P134" s="782"/>
      <c r="Q134" s="782"/>
    </row>
    <row r="135" spans="1:17" ht="15.75" customHeight="1">
      <c r="A135" s="828"/>
      <c r="B135" s="836" t="s">
        <v>119</v>
      </c>
      <c r="C135" s="830">
        <v>2</v>
      </c>
      <c r="D135" s="830">
        <v>0</v>
      </c>
      <c r="E135" s="831">
        <f t="shared" si="3"/>
        <v>23.5</v>
      </c>
      <c r="F135" s="832">
        <v>0.047</v>
      </c>
      <c r="G135" s="832">
        <v>0.047</v>
      </c>
      <c r="H135" s="833"/>
      <c r="K135" s="782"/>
      <c r="L135" s="782"/>
      <c r="M135" s="782"/>
      <c r="N135" s="782"/>
      <c r="O135" s="782"/>
      <c r="P135" s="782"/>
      <c r="Q135" s="782"/>
    </row>
    <row r="136" spans="1:17" ht="15.75" customHeight="1">
      <c r="A136" s="822">
        <v>20</v>
      </c>
      <c r="B136" s="823" t="s">
        <v>221</v>
      </c>
      <c r="C136" s="824">
        <f>SUM(C137)</f>
        <v>12.5</v>
      </c>
      <c r="D136" s="824">
        <f>SUM(D137)</f>
        <v>0.1</v>
      </c>
      <c r="E136" s="825">
        <f t="shared" si="3"/>
        <v>2.96</v>
      </c>
      <c r="F136" s="826">
        <f>SUM(F137)</f>
        <v>0.037</v>
      </c>
      <c r="G136" s="826">
        <f>SUM(G137)</f>
        <v>0.037</v>
      </c>
      <c r="H136" s="827">
        <f>SUM(H137)</f>
        <v>0</v>
      </c>
      <c r="K136" s="782"/>
      <c r="L136" s="782"/>
      <c r="M136" s="782"/>
      <c r="N136" s="782"/>
      <c r="O136" s="782"/>
      <c r="P136" s="782"/>
      <c r="Q136" s="782"/>
    </row>
    <row r="137" spans="1:17" ht="15.75" customHeight="1">
      <c r="A137" s="828"/>
      <c r="B137" s="836" t="s">
        <v>147</v>
      </c>
      <c r="C137" s="830">
        <v>12.5</v>
      </c>
      <c r="D137" s="830">
        <v>0.1</v>
      </c>
      <c r="E137" s="831">
        <f t="shared" si="3"/>
        <v>2.96</v>
      </c>
      <c r="F137" s="832">
        <v>0.037</v>
      </c>
      <c r="G137" s="832">
        <v>0.037</v>
      </c>
      <c r="H137" s="833"/>
      <c r="K137" s="782"/>
      <c r="L137" s="782"/>
      <c r="M137" s="782"/>
      <c r="N137" s="782"/>
      <c r="O137" s="782"/>
      <c r="P137" s="782"/>
      <c r="Q137" s="782"/>
    </row>
    <row r="138" spans="1:17" ht="15.75" customHeight="1">
      <c r="A138" s="847">
        <v>21</v>
      </c>
      <c r="B138" s="848" t="s">
        <v>32</v>
      </c>
      <c r="C138" s="849">
        <f>SUM(C139:C140)</f>
        <v>421.5</v>
      </c>
      <c r="D138" s="849">
        <f>SUM(D139:D140)</f>
        <v>1.123</v>
      </c>
      <c r="E138" s="861">
        <f t="shared" si="3"/>
        <v>40.41755634638197</v>
      </c>
      <c r="F138" s="849">
        <f>SUM(F139:F140)</f>
        <v>17.036</v>
      </c>
      <c r="G138" s="849">
        <f>SUM(G139:G140)</f>
        <v>12.989</v>
      </c>
      <c r="H138" s="851">
        <f>SUM(H139:H140)</f>
        <v>4</v>
      </c>
      <c r="K138" s="782"/>
      <c r="L138" s="782"/>
      <c r="M138" s="782"/>
      <c r="N138" s="782"/>
      <c r="O138" s="782"/>
      <c r="P138" s="782"/>
      <c r="Q138" s="782"/>
    </row>
    <row r="139" spans="1:17" ht="15.75" customHeight="1">
      <c r="A139" s="811"/>
      <c r="B139" s="829" t="s">
        <v>118</v>
      </c>
      <c r="C139" s="813">
        <v>57.5</v>
      </c>
      <c r="D139" s="813">
        <v>0.123</v>
      </c>
      <c r="E139" s="814">
        <f t="shared" si="3"/>
        <v>24.97391304347826</v>
      </c>
      <c r="F139" s="815">
        <v>1.436</v>
      </c>
      <c r="G139" s="815">
        <v>1.229</v>
      </c>
      <c r="H139" s="816">
        <v>0.16</v>
      </c>
      <c r="K139" s="782"/>
      <c r="L139" s="782"/>
      <c r="M139" s="782"/>
      <c r="N139" s="782"/>
      <c r="O139" s="782"/>
      <c r="P139" s="782"/>
      <c r="Q139" s="782"/>
    </row>
    <row r="140" spans="1:17" ht="15.75" customHeight="1">
      <c r="A140" s="828"/>
      <c r="B140" s="836" t="s">
        <v>119</v>
      </c>
      <c r="C140" s="830">
        <v>364</v>
      </c>
      <c r="D140" s="830">
        <v>1</v>
      </c>
      <c r="E140" s="831">
        <f t="shared" si="3"/>
        <v>42.857142857142854</v>
      </c>
      <c r="F140" s="832">
        <v>15.6</v>
      </c>
      <c r="G140" s="832">
        <v>11.76</v>
      </c>
      <c r="H140" s="833">
        <v>3.84</v>
      </c>
      <c r="K140" s="782"/>
      <c r="L140" s="782"/>
      <c r="M140" s="782"/>
      <c r="N140" s="782"/>
      <c r="O140" s="782"/>
      <c r="P140" s="782"/>
      <c r="Q140" s="782"/>
    </row>
    <row r="141" spans="1:17" ht="15.75" customHeight="1">
      <c r="A141" s="847">
        <v>22</v>
      </c>
      <c r="B141" s="848" t="s">
        <v>65</v>
      </c>
      <c r="C141" s="849">
        <f>SUM(C142:C143)</f>
        <v>269</v>
      </c>
      <c r="D141" s="849">
        <f>SUM(D142:D143)</f>
        <v>5</v>
      </c>
      <c r="E141" s="861">
        <f t="shared" si="3"/>
        <v>4.933085501858736</v>
      </c>
      <c r="F141" s="849">
        <f>SUM(F142:F143)</f>
        <v>1.327</v>
      </c>
      <c r="G141" s="849">
        <f>SUM(G142:G143)</f>
        <v>1.327</v>
      </c>
      <c r="H141" s="851">
        <f>SUM(H142:H143)</f>
        <v>0</v>
      </c>
      <c r="K141" s="782"/>
      <c r="L141" s="782"/>
      <c r="M141" s="782"/>
      <c r="N141" s="782"/>
      <c r="O141" s="782"/>
      <c r="P141" s="782"/>
      <c r="Q141" s="782"/>
    </row>
    <row r="142" spans="1:17" ht="15.75" customHeight="1">
      <c r="A142" s="811"/>
      <c r="B142" s="829" t="s">
        <v>117</v>
      </c>
      <c r="C142" s="813">
        <v>204</v>
      </c>
      <c r="D142" s="813">
        <v>4</v>
      </c>
      <c r="E142" s="814">
        <f t="shared" si="3"/>
        <v>5.980392156862745</v>
      </c>
      <c r="F142" s="815">
        <v>1.22</v>
      </c>
      <c r="G142" s="815">
        <v>1.22</v>
      </c>
      <c r="H142" s="816"/>
      <c r="K142" s="782"/>
      <c r="L142" s="782"/>
      <c r="M142" s="782"/>
      <c r="N142" s="782"/>
      <c r="O142" s="782"/>
      <c r="P142" s="782"/>
      <c r="Q142" s="782"/>
    </row>
    <row r="143" spans="1:17" ht="15.75" customHeight="1">
      <c r="A143" s="828"/>
      <c r="B143" s="846" t="s">
        <v>118</v>
      </c>
      <c r="C143" s="830">
        <v>65</v>
      </c>
      <c r="D143" s="830">
        <v>1</v>
      </c>
      <c r="E143" s="831">
        <f t="shared" si="3"/>
        <v>1.646153846153846</v>
      </c>
      <c r="F143" s="832">
        <v>0.107</v>
      </c>
      <c r="G143" s="832">
        <v>0.107</v>
      </c>
      <c r="H143" s="833"/>
      <c r="K143" s="782"/>
      <c r="L143" s="782"/>
      <c r="M143" s="782"/>
      <c r="N143" s="782"/>
      <c r="O143" s="782"/>
      <c r="P143" s="782"/>
      <c r="Q143" s="782"/>
    </row>
    <row r="144" spans="1:17" ht="15.75" customHeight="1">
      <c r="A144" s="847">
        <v>23</v>
      </c>
      <c r="B144" s="848" t="s">
        <v>43</v>
      </c>
      <c r="C144" s="849">
        <f>SUM(C145:C148)</f>
        <v>5468</v>
      </c>
      <c r="D144" s="849">
        <f>SUM(D145:D148)</f>
        <v>137</v>
      </c>
      <c r="E144" s="861">
        <f t="shared" si="3"/>
        <v>10.690929041697148</v>
      </c>
      <c r="F144" s="849">
        <f>SUM(F145:F148)</f>
        <v>58.458</v>
      </c>
      <c r="G144" s="849">
        <f>SUM(G145:G148)</f>
        <v>56.33500000000001</v>
      </c>
      <c r="H144" s="851">
        <f>SUM(H145:H148)</f>
        <v>1.96</v>
      </c>
      <c r="K144" s="782"/>
      <c r="L144" s="782"/>
      <c r="M144" s="782"/>
      <c r="N144" s="782"/>
      <c r="O144" s="782"/>
      <c r="P144" s="782"/>
      <c r="Q144" s="782"/>
    </row>
    <row r="145" spans="1:17" ht="15.75" customHeight="1">
      <c r="A145" s="811"/>
      <c r="B145" s="829" t="s">
        <v>115</v>
      </c>
      <c r="C145" s="813">
        <v>2996</v>
      </c>
      <c r="D145" s="813">
        <v>109</v>
      </c>
      <c r="E145" s="814">
        <f t="shared" si="3"/>
        <v>4.629839786381843</v>
      </c>
      <c r="F145" s="815">
        <v>13.871</v>
      </c>
      <c r="G145" s="815">
        <v>13.871</v>
      </c>
      <c r="H145" s="816"/>
      <c r="K145" s="782"/>
      <c r="L145" s="782"/>
      <c r="M145" s="782"/>
      <c r="N145" s="782"/>
      <c r="O145" s="782"/>
      <c r="P145" s="782"/>
      <c r="Q145" s="782"/>
    </row>
    <row r="146" spans="1:17" ht="15.75" customHeight="1">
      <c r="A146" s="811"/>
      <c r="B146" s="829" t="s">
        <v>116</v>
      </c>
      <c r="C146" s="813">
        <v>800</v>
      </c>
      <c r="D146" s="813">
        <v>14</v>
      </c>
      <c r="E146" s="814">
        <f t="shared" si="3"/>
        <v>18.758750000000003</v>
      </c>
      <c r="F146" s="815">
        <v>15.007</v>
      </c>
      <c r="G146" s="815">
        <v>14.844</v>
      </c>
      <c r="H146" s="816"/>
      <c r="K146" s="782"/>
      <c r="L146" s="782"/>
      <c r="M146" s="782"/>
      <c r="N146" s="782"/>
      <c r="O146" s="782"/>
      <c r="P146" s="782"/>
      <c r="Q146" s="782"/>
    </row>
    <row r="147" spans="1:17" ht="15.75" customHeight="1">
      <c r="A147" s="811"/>
      <c r="B147" s="829" t="s">
        <v>117</v>
      </c>
      <c r="C147" s="813">
        <v>556</v>
      </c>
      <c r="D147" s="813">
        <v>4</v>
      </c>
      <c r="E147" s="814">
        <f t="shared" si="3"/>
        <v>14.388489208633095</v>
      </c>
      <c r="F147" s="815">
        <v>8</v>
      </c>
      <c r="G147" s="815">
        <v>8</v>
      </c>
      <c r="H147" s="816"/>
      <c r="K147" s="782"/>
      <c r="L147" s="782"/>
      <c r="M147" s="782"/>
      <c r="N147" s="782"/>
      <c r="O147" s="782"/>
      <c r="P147" s="782"/>
      <c r="Q147" s="782"/>
    </row>
    <row r="148" spans="1:17" ht="15.75" customHeight="1">
      <c r="A148" s="828"/>
      <c r="B148" s="836" t="s">
        <v>119</v>
      </c>
      <c r="C148" s="830">
        <v>1116</v>
      </c>
      <c r="D148" s="830">
        <v>10</v>
      </c>
      <c r="E148" s="831">
        <f t="shared" si="3"/>
        <v>19.33691756272401</v>
      </c>
      <c r="F148" s="832">
        <v>21.58</v>
      </c>
      <c r="G148" s="832">
        <v>19.62</v>
      </c>
      <c r="H148" s="833">
        <v>1.96</v>
      </c>
      <c r="K148" s="782"/>
      <c r="L148" s="782"/>
      <c r="M148" s="782"/>
      <c r="N148" s="782"/>
      <c r="O148" s="782"/>
      <c r="P148" s="782"/>
      <c r="Q148" s="782"/>
    </row>
    <row r="149" spans="1:8" ht="15.75" customHeight="1">
      <c r="A149" s="847">
        <v>24</v>
      </c>
      <c r="B149" s="848" t="s">
        <v>50</v>
      </c>
      <c r="C149" s="849">
        <f>SUM(C150:C151)</f>
        <v>678</v>
      </c>
      <c r="D149" s="849">
        <f>SUM(D150:D151)</f>
        <v>3</v>
      </c>
      <c r="E149" s="861">
        <f t="shared" si="3"/>
        <v>7.109144542772862</v>
      </c>
      <c r="F149" s="849">
        <f>SUM(F150:F151)</f>
        <v>4.82</v>
      </c>
      <c r="G149" s="849">
        <f>SUM(G150:G151)</f>
        <v>4.72</v>
      </c>
      <c r="H149" s="851">
        <f>SUM(H150:H151)</f>
        <v>0</v>
      </c>
    </row>
    <row r="150" spans="1:8" ht="15.75" customHeight="1">
      <c r="A150" s="811"/>
      <c r="B150" s="829" t="s">
        <v>115</v>
      </c>
      <c r="C150" s="813">
        <v>128</v>
      </c>
      <c r="D150" s="813">
        <v>2</v>
      </c>
      <c r="E150" s="814">
        <f t="shared" si="3"/>
        <v>3.28125</v>
      </c>
      <c r="F150" s="815">
        <v>0.42</v>
      </c>
      <c r="G150" s="815">
        <v>0.42</v>
      </c>
      <c r="H150" s="816"/>
    </row>
    <row r="151" spans="1:8" ht="15.75" customHeight="1">
      <c r="A151" s="828"/>
      <c r="B151" s="846" t="s">
        <v>118</v>
      </c>
      <c r="C151" s="830">
        <v>550</v>
      </c>
      <c r="D151" s="830">
        <v>1</v>
      </c>
      <c r="E151" s="831">
        <f t="shared" si="3"/>
        <v>8</v>
      </c>
      <c r="F151" s="832">
        <v>4.4</v>
      </c>
      <c r="G151" s="832">
        <v>4.3</v>
      </c>
      <c r="H151" s="833"/>
    </row>
    <row r="152" spans="1:8" ht="15.75" customHeight="1">
      <c r="A152" s="847">
        <v>25</v>
      </c>
      <c r="B152" s="848" t="s">
        <v>89</v>
      </c>
      <c r="C152" s="849">
        <f>SUM(C153:C154)</f>
        <v>3900</v>
      </c>
      <c r="D152" s="849">
        <f>SUM(D153:D154)</f>
        <v>310</v>
      </c>
      <c r="E152" s="861">
        <f t="shared" si="3"/>
        <v>1.8564102564102565</v>
      </c>
      <c r="F152" s="849">
        <f>SUM(F153:F154)</f>
        <v>7.24</v>
      </c>
      <c r="G152" s="849">
        <f>SUM(G153:G154)</f>
        <v>5.84</v>
      </c>
      <c r="H152" s="851">
        <f>SUM(H153:H154)</f>
        <v>0</v>
      </c>
    </row>
    <row r="153" spans="1:8" ht="15.75" customHeight="1">
      <c r="A153" s="800"/>
      <c r="B153" s="829" t="s">
        <v>115</v>
      </c>
      <c r="C153" s="841">
        <v>100</v>
      </c>
      <c r="D153" s="841">
        <v>10</v>
      </c>
      <c r="E153" s="842"/>
      <c r="F153" s="841">
        <v>0.24</v>
      </c>
      <c r="G153" s="841">
        <v>0.24</v>
      </c>
      <c r="H153" s="864"/>
    </row>
    <row r="154" spans="1:8" ht="15">
      <c r="A154" s="828"/>
      <c r="B154" s="846" t="s">
        <v>116</v>
      </c>
      <c r="C154" s="830">
        <v>3800</v>
      </c>
      <c r="D154" s="830">
        <v>300</v>
      </c>
      <c r="E154" s="873">
        <f t="shared" si="3"/>
        <v>1.8421052631578947</v>
      </c>
      <c r="F154" s="832">
        <v>7</v>
      </c>
      <c r="G154" s="832">
        <v>5.6</v>
      </c>
      <c r="H154" s="833"/>
    </row>
    <row r="155" spans="1:8" ht="15.75" customHeight="1">
      <c r="A155" s="847">
        <v>26</v>
      </c>
      <c r="B155" s="848" t="s">
        <v>49</v>
      </c>
      <c r="C155" s="849">
        <f>SUM(C156:C156)</f>
        <v>72.5</v>
      </c>
      <c r="D155" s="849">
        <f>SUM(D156:D156)</f>
        <v>0.117</v>
      </c>
      <c r="E155" s="850">
        <f t="shared" si="3"/>
        <v>15.475862068965519</v>
      </c>
      <c r="F155" s="849">
        <f>SUM(F156:F156)</f>
        <v>1.122</v>
      </c>
      <c r="G155" s="849">
        <f>SUM(G156:G156)</f>
        <v>1.1</v>
      </c>
      <c r="H155" s="851">
        <f>SUM(H156:H156)</f>
        <v>0.02</v>
      </c>
    </row>
    <row r="156" spans="1:16" ht="15.75" customHeight="1">
      <c r="A156" s="828"/>
      <c r="B156" s="846" t="s">
        <v>118</v>
      </c>
      <c r="C156" s="830">
        <v>72.5</v>
      </c>
      <c r="D156" s="830">
        <v>0.117</v>
      </c>
      <c r="E156" s="831">
        <f t="shared" si="3"/>
        <v>15.475862068965519</v>
      </c>
      <c r="F156" s="832">
        <v>1.122</v>
      </c>
      <c r="G156" s="832">
        <v>1.1</v>
      </c>
      <c r="H156" s="833">
        <v>0.02</v>
      </c>
      <c r="K156" s="874"/>
      <c r="L156" s="874"/>
      <c r="M156" s="874"/>
      <c r="N156" s="874"/>
      <c r="O156" s="874"/>
      <c r="P156" s="874"/>
    </row>
    <row r="157" spans="1:16" ht="15.75" customHeight="1">
      <c r="A157" s="847">
        <v>27</v>
      </c>
      <c r="B157" s="848" t="s">
        <v>112</v>
      </c>
      <c r="C157" s="849">
        <f>SUM(C158:C159)</f>
        <v>4504</v>
      </c>
      <c r="D157" s="849">
        <f>SUM(D158:D159)</f>
        <v>1.5</v>
      </c>
      <c r="E157" s="861">
        <f t="shared" si="3"/>
        <v>11.425843694493784</v>
      </c>
      <c r="F157" s="849">
        <f>SUM(F158:F159)</f>
        <v>51.462</v>
      </c>
      <c r="G157" s="849">
        <f>SUM(G158:G159)</f>
        <v>51.462</v>
      </c>
      <c r="H157" s="851">
        <f>SUM(H158:H159)</f>
        <v>0</v>
      </c>
      <c r="K157" s="875"/>
      <c r="L157" s="875"/>
      <c r="M157" s="876"/>
      <c r="N157" s="875"/>
      <c r="O157" s="875"/>
      <c r="P157" s="875"/>
    </row>
    <row r="158" spans="1:16" ht="15.75" customHeight="1">
      <c r="A158" s="817"/>
      <c r="B158" s="838" t="s">
        <v>118</v>
      </c>
      <c r="C158" s="819">
        <v>4500</v>
      </c>
      <c r="D158" s="819">
        <v>1.5</v>
      </c>
      <c r="E158" s="839">
        <f t="shared" si="3"/>
        <v>11.431555555555557</v>
      </c>
      <c r="F158" s="820">
        <v>51.442</v>
      </c>
      <c r="G158" s="820">
        <v>51.442</v>
      </c>
      <c r="H158" s="821"/>
      <c r="K158" s="874"/>
      <c r="L158" s="874"/>
      <c r="M158" s="874"/>
      <c r="N158" s="874"/>
      <c r="O158" s="874"/>
      <c r="P158" s="874"/>
    </row>
    <row r="159" spans="1:16" ht="15.75" customHeight="1">
      <c r="A159" s="828"/>
      <c r="B159" s="836" t="s">
        <v>119</v>
      </c>
      <c r="C159" s="830">
        <v>4</v>
      </c>
      <c r="D159" s="830">
        <v>0</v>
      </c>
      <c r="E159" s="831">
        <f t="shared" si="3"/>
        <v>5</v>
      </c>
      <c r="F159" s="832">
        <v>0.02</v>
      </c>
      <c r="G159" s="832">
        <v>0.02</v>
      </c>
      <c r="H159" s="833"/>
      <c r="K159" s="874"/>
      <c r="L159" s="874"/>
      <c r="M159" s="874"/>
      <c r="N159" s="874"/>
      <c r="O159" s="874"/>
      <c r="P159" s="874"/>
    </row>
    <row r="160" spans="1:8" ht="15.75" customHeight="1">
      <c r="A160" s="847">
        <v>28</v>
      </c>
      <c r="B160" s="848" t="s">
        <v>188</v>
      </c>
      <c r="C160" s="849">
        <f>SUM(C161)</f>
        <v>250</v>
      </c>
      <c r="D160" s="849">
        <f>SUM(D161)</f>
        <v>1</v>
      </c>
      <c r="E160" s="861">
        <f t="shared" si="3"/>
        <v>8.084</v>
      </c>
      <c r="F160" s="849">
        <f>SUM(F161)</f>
        <v>2.021</v>
      </c>
      <c r="G160" s="849">
        <f>SUM(G161)</f>
        <v>2.021</v>
      </c>
      <c r="H160" s="851">
        <f>SUM(H161)</f>
        <v>0</v>
      </c>
    </row>
    <row r="161" spans="1:8" ht="15.75" customHeight="1">
      <c r="A161" s="828"/>
      <c r="B161" s="846" t="s">
        <v>118</v>
      </c>
      <c r="C161" s="830">
        <v>250</v>
      </c>
      <c r="D161" s="830">
        <v>1</v>
      </c>
      <c r="E161" s="831">
        <f t="shared" si="3"/>
        <v>8.084</v>
      </c>
      <c r="F161" s="832">
        <v>2.021</v>
      </c>
      <c r="G161" s="832">
        <v>2.021</v>
      </c>
      <c r="H161" s="833"/>
    </row>
    <row r="162" spans="1:17" s="853" customFormat="1" ht="15.75" customHeight="1">
      <c r="A162" s="847">
        <v>29</v>
      </c>
      <c r="B162" s="848" t="s">
        <v>191</v>
      </c>
      <c r="C162" s="849">
        <f>SUM(C163)</f>
        <v>60</v>
      </c>
      <c r="D162" s="849">
        <f>SUM(D163)</f>
        <v>0.2</v>
      </c>
      <c r="E162" s="861">
        <f t="shared" si="3"/>
        <v>21.666666666666668</v>
      </c>
      <c r="F162" s="849">
        <f>SUM(F163)</f>
        <v>1.3</v>
      </c>
      <c r="G162" s="849">
        <f>SUM(G163)</f>
        <v>1.3</v>
      </c>
      <c r="H162" s="851">
        <f>SUM(H163)</f>
        <v>0</v>
      </c>
      <c r="K162" s="854"/>
      <c r="L162" s="854"/>
      <c r="M162" s="854"/>
      <c r="N162" s="854"/>
      <c r="O162" s="854"/>
      <c r="P162" s="854"/>
      <c r="Q162" s="854"/>
    </row>
    <row r="163" spans="1:8" ht="15.75" customHeight="1">
      <c r="A163" s="828"/>
      <c r="B163" s="836" t="s">
        <v>119</v>
      </c>
      <c r="C163" s="830">
        <v>60</v>
      </c>
      <c r="D163" s="830">
        <v>0.2</v>
      </c>
      <c r="E163" s="831">
        <f t="shared" si="3"/>
        <v>21.666666666666668</v>
      </c>
      <c r="F163" s="832">
        <v>1.3</v>
      </c>
      <c r="G163" s="832">
        <v>1.3</v>
      </c>
      <c r="H163" s="833"/>
    </row>
    <row r="164" spans="1:8" ht="15.75" customHeight="1">
      <c r="A164" s="847">
        <v>30</v>
      </c>
      <c r="B164" s="848" t="s">
        <v>154</v>
      </c>
      <c r="C164" s="849">
        <f>SUM(C165:C165)</f>
        <v>45</v>
      </c>
      <c r="D164" s="849">
        <f>SUM(D165:D165)</f>
        <v>0.8</v>
      </c>
      <c r="E164" s="861">
        <f t="shared" si="3"/>
        <v>3.111111111111111</v>
      </c>
      <c r="F164" s="849">
        <f>SUM(F165:F165)</f>
        <v>0.14</v>
      </c>
      <c r="G164" s="849">
        <f>SUM(G165:G165)</f>
        <v>0.14</v>
      </c>
      <c r="H164" s="851">
        <f>SUM(H165:H165)</f>
        <v>0</v>
      </c>
    </row>
    <row r="165" spans="1:8" ht="15.75" customHeight="1">
      <c r="A165" s="828"/>
      <c r="B165" s="846" t="s">
        <v>118</v>
      </c>
      <c r="C165" s="830">
        <v>45</v>
      </c>
      <c r="D165" s="830">
        <v>0.8</v>
      </c>
      <c r="E165" s="831">
        <f t="shared" si="3"/>
        <v>3.111111111111111</v>
      </c>
      <c r="F165" s="832">
        <v>0.14</v>
      </c>
      <c r="G165" s="832">
        <v>0.14</v>
      </c>
      <c r="H165" s="833"/>
    </row>
    <row r="166" spans="1:8" ht="15.75" customHeight="1">
      <c r="A166" s="822">
        <v>31</v>
      </c>
      <c r="B166" s="834" t="s">
        <v>33</v>
      </c>
      <c r="C166" s="824">
        <f>C167</f>
        <v>420</v>
      </c>
      <c r="D166" s="824">
        <f>D167</f>
        <v>3</v>
      </c>
      <c r="E166" s="845">
        <f t="shared" si="3"/>
        <v>0.7928571428571429</v>
      </c>
      <c r="F166" s="824">
        <f>F167</f>
        <v>0.333</v>
      </c>
      <c r="G166" s="824">
        <f>G167</f>
        <v>0.333</v>
      </c>
      <c r="H166" s="835">
        <f>H167</f>
        <v>0</v>
      </c>
    </row>
    <row r="167" spans="1:8" ht="15.75" customHeight="1">
      <c r="A167" s="877"/>
      <c r="B167" s="878" t="s">
        <v>147</v>
      </c>
      <c r="C167" s="879">
        <v>420</v>
      </c>
      <c r="D167" s="879">
        <v>3</v>
      </c>
      <c r="E167" s="880">
        <f t="shared" si="3"/>
        <v>0.7928571428571429</v>
      </c>
      <c r="F167" s="879">
        <v>0.333</v>
      </c>
      <c r="G167" s="879">
        <v>0.333</v>
      </c>
      <c r="H167" s="881"/>
    </row>
    <row r="168" spans="1:8" ht="15.75" customHeight="1">
      <c r="A168" s="847">
        <v>32</v>
      </c>
      <c r="B168" s="848" t="s">
        <v>139</v>
      </c>
      <c r="C168" s="849">
        <f>SUM(C169:C173)</f>
        <v>2592.3</v>
      </c>
      <c r="D168" s="849">
        <f>SUM(D169:D173)</f>
        <v>84.835</v>
      </c>
      <c r="E168" s="861">
        <f t="shared" si="3"/>
        <v>18.33082590749527</v>
      </c>
      <c r="F168" s="849">
        <f>SUM(F169:F173)</f>
        <v>47.519</v>
      </c>
      <c r="G168" s="849">
        <f>SUM(G169:G173)</f>
        <v>47.135999999999996</v>
      </c>
      <c r="H168" s="851">
        <f>SUM(H169:H173)</f>
        <v>0.38</v>
      </c>
    </row>
    <row r="169" spans="1:8" ht="15.75" customHeight="1">
      <c r="A169" s="811"/>
      <c r="B169" s="829" t="s">
        <v>147</v>
      </c>
      <c r="C169" s="813">
        <v>410</v>
      </c>
      <c r="D169" s="813">
        <v>7.7</v>
      </c>
      <c r="E169" s="814">
        <f t="shared" si="3"/>
        <v>18.741463414634147</v>
      </c>
      <c r="F169" s="815">
        <v>7.684</v>
      </c>
      <c r="G169" s="815">
        <v>7.684</v>
      </c>
      <c r="H169" s="816"/>
    </row>
    <row r="170" spans="1:8" ht="15.75" customHeight="1">
      <c r="A170" s="811"/>
      <c r="B170" s="829" t="s">
        <v>115</v>
      </c>
      <c r="C170" s="813">
        <v>72</v>
      </c>
      <c r="D170" s="813">
        <v>1</v>
      </c>
      <c r="E170" s="814">
        <f t="shared" si="3"/>
        <v>17.22222222222222</v>
      </c>
      <c r="F170" s="815">
        <v>1.24</v>
      </c>
      <c r="G170" s="815">
        <v>1.24</v>
      </c>
      <c r="H170" s="816"/>
    </row>
    <row r="171" spans="1:8" ht="15.75" customHeight="1">
      <c r="A171" s="811"/>
      <c r="B171" s="829" t="s">
        <v>117</v>
      </c>
      <c r="C171" s="813">
        <v>1474.3</v>
      </c>
      <c r="D171" s="813">
        <v>62</v>
      </c>
      <c r="E171" s="814">
        <f t="shared" si="3"/>
        <v>13.57932578172692</v>
      </c>
      <c r="F171" s="815">
        <v>20.02</v>
      </c>
      <c r="G171" s="815">
        <v>20.02</v>
      </c>
      <c r="H171" s="816"/>
    </row>
    <row r="172" spans="1:8" ht="15.75" customHeight="1">
      <c r="A172" s="811"/>
      <c r="B172" s="829" t="s">
        <v>118</v>
      </c>
      <c r="C172" s="813">
        <v>64</v>
      </c>
      <c r="D172" s="813">
        <v>0.335</v>
      </c>
      <c r="E172" s="814">
        <f t="shared" si="3"/>
        <v>37.546875</v>
      </c>
      <c r="F172" s="815">
        <v>2.403</v>
      </c>
      <c r="G172" s="815">
        <v>2.22</v>
      </c>
      <c r="H172" s="816">
        <v>0.18</v>
      </c>
    </row>
    <row r="173" spans="1:8" ht="15.75" customHeight="1">
      <c r="A173" s="828"/>
      <c r="B173" s="836" t="s">
        <v>119</v>
      </c>
      <c r="C173" s="830">
        <v>572</v>
      </c>
      <c r="D173" s="830">
        <v>13.8</v>
      </c>
      <c r="E173" s="831">
        <f t="shared" si="3"/>
        <v>28.272727272727273</v>
      </c>
      <c r="F173" s="832">
        <v>16.172</v>
      </c>
      <c r="G173" s="832">
        <v>15.972</v>
      </c>
      <c r="H173" s="833">
        <v>0.2</v>
      </c>
    </row>
    <row r="174" spans="1:17" s="853" customFormat="1" ht="15.75" customHeight="1">
      <c r="A174" s="822">
        <v>33</v>
      </c>
      <c r="B174" s="823" t="s">
        <v>74</v>
      </c>
      <c r="C174" s="824">
        <f>SUM(C175)</f>
        <v>28</v>
      </c>
      <c r="D174" s="824">
        <f>SUM(D175)</f>
        <v>1</v>
      </c>
      <c r="E174" s="825">
        <f t="shared" si="3"/>
        <v>1</v>
      </c>
      <c r="F174" s="826">
        <f>SUM(F175)</f>
        <v>0.028</v>
      </c>
      <c r="G174" s="826">
        <f>SUM(G175)</f>
        <v>0.028</v>
      </c>
      <c r="H174" s="827">
        <f>SUM(H175)</f>
        <v>0</v>
      </c>
      <c r="K174" s="854"/>
      <c r="L174" s="854"/>
      <c r="M174" s="854"/>
      <c r="N174" s="854"/>
      <c r="O174" s="854"/>
      <c r="P174" s="854"/>
      <c r="Q174" s="854"/>
    </row>
    <row r="175" spans="1:8" ht="15.75" customHeight="1">
      <c r="A175" s="828"/>
      <c r="B175" s="836" t="s">
        <v>147</v>
      </c>
      <c r="C175" s="830">
        <v>28</v>
      </c>
      <c r="D175" s="830">
        <v>1</v>
      </c>
      <c r="E175" s="831">
        <f t="shared" si="3"/>
        <v>1</v>
      </c>
      <c r="F175" s="832">
        <v>0.028</v>
      </c>
      <c r="G175" s="832">
        <v>0.028</v>
      </c>
      <c r="H175" s="833"/>
    </row>
    <row r="176" spans="1:8" ht="15.75" customHeight="1">
      <c r="A176" s="847">
        <v>34</v>
      </c>
      <c r="B176" s="848" t="s">
        <v>48</v>
      </c>
      <c r="C176" s="849">
        <f>SUM(C177:C177)</f>
        <v>2040</v>
      </c>
      <c r="D176" s="849">
        <f>SUM(D177:D177)</f>
        <v>7</v>
      </c>
      <c r="E176" s="861">
        <f t="shared" si="3"/>
        <v>4.950980392156862</v>
      </c>
      <c r="F176" s="849">
        <f>SUM(F177:F177)</f>
        <v>10.1</v>
      </c>
      <c r="G176" s="849">
        <f>SUM(G177:G177)</f>
        <v>10.1</v>
      </c>
      <c r="H176" s="851">
        <f>SUM(H177:H177)</f>
        <v>0</v>
      </c>
    </row>
    <row r="177" spans="1:8" ht="15.75" customHeight="1">
      <c r="A177" s="817"/>
      <c r="B177" s="838" t="s">
        <v>116</v>
      </c>
      <c r="C177" s="819">
        <v>2040</v>
      </c>
      <c r="D177" s="819">
        <v>7</v>
      </c>
      <c r="E177" s="839">
        <f t="shared" si="3"/>
        <v>4.950980392156862</v>
      </c>
      <c r="F177" s="820">
        <v>10.1</v>
      </c>
      <c r="G177" s="820">
        <v>10.1</v>
      </c>
      <c r="H177" s="821"/>
    </row>
    <row r="178" spans="1:17" s="853" customFormat="1" ht="15.75" customHeight="1">
      <c r="A178" s="822">
        <v>35</v>
      </c>
      <c r="B178" s="834" t="s">
        <v>64</v>
      </c>
      <c r="C178" s="824">
        <f>SUM(C179:C180)</f>
        <v>10734</v>
      </c>
      <c r="D178" s="824">
        <f>SUM(D179:D180)</f>
        <v>104</v>
      </c>
      <c r="E178" s="825">
        <f t="shared" si="3"/>
        <v>12.972610396869758</v>
      </c>
      <c r="F178" s="824">
        <f>SUM(F179:F180)</f>
        <v>139.248</v>
      </c>
      <c r="G178" s="824">
        <f>SUM(G179:G180)</f>
        <v>119.015</v>
      </c>
      <c r="H178" s="835">
        <f>SUM(H179:H180)</f>
        <v>18.63</v>
      </c>
      <c r="K178" s="854"/>
      <c r="L178" s="854"/>
      <c r="M178" s="854"/>
      <c r="N178" s="854"/>
      <c r="O178" s="854"/>
      <c r="P178" s="854"/>
      <c r="Q178" s="854"/>
    </row>
    <row r="179" spans="1:8" ht="15.75" customHeight="1">
      <c r="A179" s="811"/>
      <c r="B179" s="829" t="s">
        <v>116</v>
      </c>
      <c r="C179" s="813">
        <v>7200</v>
      </c>
      <c r="D179" s="813">
        <v>59</v>
      </c>
      <c r="E179" s="814">
        <f t="shared" si="3"/>
        <v>7.904166666666667</v>
      </c>
      <c r="F179" s="815">
        <v>56.91</v>
      </c>
      <c r="G179" s="815">
        <v>37.667</v>
      </c>
      <c r="H179" s="816">
        <v>17.64</v>
      </c>
    </row>
    <row r="180" spans="1:17" ht="15.75" customHeight="1">
      <c r="A180" s="828"/>
      <c r="B180" s="836" t="s">
        <v>119</v>
      </c>
      <c r="C180" s="830">
        <v>3534</v>
      </c>
      <c r="D180" s="830">
        <v>45</v>
      </c>
      <c r="E180" s="831">
        <f t="shared" si="3"/>
        <v>23.29881154499151</v>
      </c>
      <c r="F180" s="832">
        <v>82.338</v>
      </c>
      <c r="G180" s="832">
        <v>81.348</v>
      </c>
      <c r="H180" s="833">
        <v>0.99</v>
      </c>
      <c r="P180" s="782"/>
      <c r="Q180" s="782"/>
    </row>
    <row r="181" spans="1:17" ht="15.75" customHeight="1">
      <c r="A181" s="855"/>
      <c r="B181" s="856" t="s">
        <v>167</v>
      </c>
      <c r="C181" s="857">
        <f>C59+C66+C68+C72+C74+C76+C82+C85+C87+C93+C95+C102+C107+C112+C117+C124+C128+C131+C134+C136+C138+C141+C144+C149+C152+C155+C157+C160+C162+C164+C166+C168+C174+C176+C178</f>
        <v>240476.55</v>
      </c>
      <c r="D181" s="857">
        <f>D59+D66+D68+D72+D74+D76+D82+D85+D87+D93+D95+D102+D107+D112+D117+D124+D128+D131+D134+D136+D138+D141+D144+D149+D152+D155+D157+D160+D162+D164+D166+D168+D174+D176+D178</f>
        <v>18119.489999999998</v>
      </c>
      <c r="E181" s="857"/>
      <c r="F181" s="857">
        <f>F59+F66+F68+F72+F74+F76+F82+F85+F87+F93+F95+F102+F107+F112+F117+F124+F128+F131+F134+F136+F138+F141+F144+F149+F152+F155+F157+F160+F162+F164+F166+F168+F174+F176+F178</f>
        <v>3851.7649999999994</v>
      </c>
      <c r="G181" s="857">
        <f>G59+G66+G68+G72+G74+G76+G82+G85+G87+G93+G95+G102+G107+G112+G117+G124+G128+G131+G134+G136+G138+G141+G144+G149+G152+G155+G157+G160+G162+G164+G166+G168+G174+G176+G178</f>
        <v>3629.863</v>
      </c>
      <c r="H181" s="882">
        <f>H59+H66+H68+H72+H74+H76+H82+H85+H87+H93+H95+H102+H107+H112+H117+H124+H128+H131+H134+H136+H138+H141+H144+H149+H152+H155+H157+H160+H162+H164+H166+H168+H174+H176+H178</f>
        <v>110.47799999999998</v>
      </c>
      <c r="P181" s="782"/>
      <c r="Q181" s="782"/>
    </row>
    <row r="182" spans="1:17" ht="15.75" customHeight="1">
      <c r="A182" s="855"/>
      <c r="B182" s="856" t="s">
        <v>60</v>
      </c>
      <c r="C182" s="857"/>
      <c r="D182" s="857"/>
      <c r="E182" s="860" t="e">
        <f aca="true" t="shared" si="4" ref="E182:E199">F182/C182*1000</f>
        <v>#DIV/0!</v>
      </c>
      <c r="F182" s="858"/>
      <c r="G182" s="858"/>
      <c r="H182" s="859"/>
      <c r="P182" s="782"/>
      <c r="Q182" s="782"/>
    </row>
    <row r="183" spans="1:17" ht="15.75" customHeight="1">
      <c r="A183" s="822">
        <v>1</v>
      </c>
      <c r="B183" s="834" t="s">
        <v>223</v>
      </c>
      <c r="C183" s="824">
        <f>C184</f>
        <v>1440</v>
      </c>
      <c r="D183" s="824">
        <f>D184</f>
        <v>10</v>
      </c>
      <c r="E183" s="845">
        <f t="shared" si="4"/>
        <v>4</v>
      </c>
      <c r="F183" s="826">
        <f>F184</f>
        <v>5.76</v>
      </c>
      <c r="G183" s="826">
        <f>G184</f>
        <v>5.76</v>
      </c>
      <c r="H183" s="827">
        <f>H184</f>
        <v>0</v>
      </c>
      <c r="P183" s="782"/>
      <c r="Q183" s="782"/>
    </row>
    <row r="184" spans="1:17" ht="15.75" customHeight="1">
      <c r="A184" s="828"/>
      <c r="B184" s="846" t="s">
        <v>222</v>
      </c>
      <c r="C184" s="830">
        <v>1440</v>
      </c>
      <c r="D184" s="830">
        <v>10</v>
      </c>
      <c r="E184" s="831">
        <f t="shared" si="4"/>
        <v>4</v>
      </c>
      <c r="F184" s="832">
        <v>5.76</v>
      </c>
      <c r="G184" s="832">
        <v>5.76</v>
      </c>
      <c r="H184" s="833"/>
      <c r="P184" s="782"/>
      <c r="Q184" s="782"/>
    </row>
    <row r="185" spans="1:17" ht="15.75" customHeight="1">
      <c r="A185" s="847">
        <v>2</v>
      </c>
      <c r="B185" s="848" t="s">
        <v>87</v>
      </c>
      <c r="C185" s="849">
        <f>SUM(C186)</f>
        <v>640</v>
      </c>
      <c r="D185" s="849">
        <f>SUM(D186)</f>
        <v>0.42</v>
      </c>
      <c r="E185" s="861">
        <f t="shared" si="4"/>
        <v>37</v>
      </c>
      <c r="F185" s="849">
        <f>SUM(F186)</f>
        <v>23.68</v>
      </c>
      <c r="G185" s="849">
        <f>SUM(G186)</f>
        <v>23.68</v>
      </c>
      <c r="H185" s="851">
        <f>SUM(H186)</f>
        <v>0</v>
      </c>
      <c r="P185" s="782"/>
      <c r="Q185" s="782"/>
    </row>
    <row r="186" spans="1:17" ht="15.75" customHeight="1">
      <c r="A186" s="828"/>
      <c r="B186" s="846" t="s">
        <v>118</v>
      </c>
      <c r="C186" s="830">
        <v>640</v>
      </c>
      <c r="D186" s="830">
        <v>0.42</v>
      </c>
      <c r="E186" s="831">
        <f>F186/C186*1000</f>
        <v>37</v>
      </c>
      <c r="F186" s="832">
        <v>23.68</v>
      </c>
      <c r="G186" s="832">
        <v>23.68</v>
      </c>
      <c r="H186" s="833"/>
      <c r="P186" s="782"/>
      <c r="Q186" s="782"/>
    </row>
    <row r="187" spans="1:17" ht="15.75" customHeight="1">
      <c r="A187" s="822">
        <v>3</v>
      </c>
      <c r="B187" s="834" t="s">
        <v>224</v>
      </c>
      <c r="C187" s="824">
        <f>C188</f>
        <v>75</v>
      </c>
      <c r="D187" s="824">
        <f>D188</f>
        <v>0.3</v>
      </c>
      <c r="E187" s="825">
        <v>7.7333333333333325</v>
      </c>
      <c r="F187" s="826">
        <f>F188</f>
        <v>0.58</v>
      </c>
      <c r="G187" s="826">
        <f>G188</f>
        <v>0</v>
      </c>
      <c r="H187" s="827">
        <f>H188</f>
        <v>0.58</v>
      </c>
      <c r="P187" s="782"/>
      <c r="Q187" s="782"/>
    </row>
    <row r="188" spans="1:17" ht="15.75" customHeight="1">
      <c r="A188" s="828"/>
      <c r="B188" s="846" t="s">
        <v>117</v>
      </c>
      <c r="C188" s="830">
        <v>75</v>
      </c>
      <c r="D188" s="830">
        <v>0.3</v>
      </c>
      <c r="E188" s="831">
        <v>7.7333333333333325</v>
      </c>
      <c r="F188" s="832">
        <v>0.58</v>
      </c>
      <c r="G188" s="832"/>
      <c r="H188" s="833">
        <v>0.58</v>
      </c>
      <c r="P188" s="782"/>
      <c r="Q188" s="782"/>
    </row>
    <row r="189" spans="1:17" ht="15.75" customHeight="1">
      <c r="A189" s="847">
        <v>4</v>
      </c>
      <c r="B189" s="848" t="s">
        <v>105</v>
      </c>
      <c r="C189" s="849">
        <f>SUM(C190:C191)</f>
        <v>109</v>
      </c>
      <c r="D189" s="849">
        <f>SUM(D190:D191)</f>
        <v>3.01</v>
      </c>
      <c r="E189" s="861">
        <f t="shared" si="4"/>
        <v>12.935779816513762</v>
      </c>
      <c r="F189" s="849">
        <f>SUM(F190:F191)</f>
        <v>1.41</v>
      </c>
      <c r="G189" s="849">
        <f>SUM(G190:G191)</f>
        <v>0</v>
      </c>
      <c r="H189" s="851">
        <f>SUM(H190:H191)</f>
        <v>1.41</v>
      </c>
      <c r="P189" s="782"/>
      <c r="Q189" s="782"/>
    </row>
    <row r="190" spans="1:17" ht="15.75" customHeight="1">
      <c r="A190" s="817"/>
      <c r="B190" s="838" t="s">
        <v>117</v>
      </c>
      <c r="C190" s="819">
        <v>106</v>
      </c>
      <c r="D190" s="819">
        <v>3</v>
      </c>
      <c r="E190" s="839">
        <f t="shared" si="4"/>
        <v>11.79245283018868</v>
      </c>
      <c r="F190" s="820">
        <v>1.25</v>
      </c>
      <c r="G190" s="820"/>
      <c r="H190" s="821">
        <v>1.25</v>
      </c>
      <c r="P190" s="782"/>
      <c r="Q190" s="782"/>
    </row>
    <row r="191" spans="1:17" ht="15.75" customHeight="1">
      <c r="A191" s="828"/>
      <c r="B191" s="846" t="s">
        <v>118</v>
      </c>
      <c r="C191" s="830">
        <v>3</v>
      </c>
      <c r="D191" s="830">
        <v>0.01</v>
      </c>
      <c r="E191" s="831">
        <f t="shared" si="4"/>
        <v>53.333333333333336</v>
      </c>
      <c r="F191" s="832">
        <v>0.16</v>
      </c>
      <c r="G191" s="832"/>
      <c r="H191" s="833">
        <v>0.16</v>
      </c>
      <c r="P191" s="782"/>
      <c r="Q191" s="782"/>
    </row>
    <row r="192" spans="1:17" ht="15.75" customHeight="1">
      <c r="A192" s="822">
        <v>5</v>
      </c>
      <c r="B192" s="834" t="s">
        <v>212</v>
      </c>
      <c r="C192" s="824">
        <f>SUM(C193:C194)</f>
        <v>70</v>
      </c>
      <c r="D192" s="824">
        <f>SUM(D193:D194)</f>
        <v>10.14</v>
      </c>
      <c r="E192" s="825">
        <f t="shared" si="4"/>
        <v>3.1999999999999997</v>
      </c>
      <c r="F192" s="824">
        <f>SUM(F193:F194)</f>
        <v>0.22399999999999998</v>
      </c>
      <c r="G192" s="824">
        <f>SUM(G193:G194)</f>
        <v>0.204</v>
      </c>
      <c r="H192" s="835">
        <f>SUM(H193:H194)</f>
        <v>0.02</v>
      </c>
      <c r="K192" s="782"/>
      <c r="L192" s="782"/>
      <c r="M192" s="782"/>
      <c r="N192" s="782"/>
      <c r="O192" s="782"/>
      <c r="P192" s="782"/>
      <c r="Q192" s="782"/>
    </row>
    <row r="193" spans="1:17" ht="15.75" customHeight="1">
      <c r="A193" s="800"/>
      <c r="B193" s="840" t="s">
        <v>222</v>
      </c>
      <c r="C193" s="841">
        <v>2</v>
      </c>
      <c r="D193" s="841">
        <v>10</v>
      </c>
      <c r="E193" s="842">
        <f t="shared" si="4"/>
        <v>10</v>
      </c>
      <c r="F193" s="841">
        <v>0.02</v>
      </c>
      <c r="G193" s="841"/>
      <c r="H193" s="864">
        <v>0.02</v>
      </c>
      <c r="K193" s="782"/>
      <c r="L193" s="782"/>
      <c r="M193" s="782"/>
      <c r="N193" s="782"/>
      <c r="O193" s="782"/>
      <c r="P193" s="782"/>
      <c r="Q193" s="782"/>
    </row>
    <row r="194" spans="1:8" ht="15.75" customHeight="1">
      <c r="A194" s="828"/>
      <c r="B194" s="846" t="s">
        <v>118</v>
      </c>
      <c r="C194" s="830">
        <v>68</v>
      </c>
      <c r="D194" s="830">
        <v>0.14</v>
      </c>
      <c r="E194" s="831">
        <f t="shared" si="4"/>
        <v>2.9999999999999996</v>
      </c>
      <c r="F194" s="832">
        <v>0.204</v>
      </c>
      <c r="G194" s="832">
        <v>0.204</v>
      </c>
      <c r="H194" s="833"/>
    </row>
    <row r="195" spans="1:8" ht="15.75" customHeight="1">
      <c r="A195" s="822">
        <v>6</v>
      </c>
      <c r="B195" s="834" t="s">
        <v>46</v>
      </c>
      <c r="C195" s="824">
        <f>SUM(C196)</f>
        <v>372</v>
      </c>
      <c r="D195" s="824">
        <f>SUM(D196)</f>
        <v>1</v>
      </c>
      <c r="E195" s="825">
        <f t="shared" si="4"/>
        <v>45.99999999999999</v>
      </c>
      <c r="F195" s="824">
        <f>SUM(F196)</f>
        <v>17.112</v>
      </c>
      <c r="G195" s="824">
        <f>SUM(G196)</f>
        <v>17.112</v>
      </c>
      <c r="H195" s="835">
        <f>SUM(H196)</f>
        <v>0</v>
      </c>
    </row>
    <row r="196" spans="1:8" ht="15.75" customHeight="1">
      <c r="A196" s="828"/>
      <c r="B196" s="836" t="s">
        <v>119</v>
      </c>
      <c r="C196" s="830">
        <v>372</v>
      </c>
      <c r="D196" s="830">
        <v>1</v>
      </c>
      <c r="E196" s="831">
        <f t="shared" si="4"/>
        <v>45.99999999999999</v>
      </c>
      <c r="F196" s="832">
        <v>17.112</v>
      </c>
      <c r="G196" s="832">
        <v>17.112</v>
      </c>
      <c r="H196" s="833"/>
    </row>
    <row r="197" spans="1:8" ht="15.75" customHeight="1">
      <c r="A197" s="847">
        <v>7</v>
      </c>
      <c r="B197" s="848" t="s">
        <v>13</v>
      </c>
      <c r="C197" s="849">
        <f>SUM(C198:C199)</f>
        <v>546</v>
      </c>
      <c r="D197" s="849">
        <f>SUM(D198:D199)</f>
        <v>4.9399999999999995</v>
      </c>
      <c r="E197" s="861">
        <f t="shared" si="4"/>
        <v>28.673992673992675</v>
      </c>
      <c r="F197" s="849">
        <f>SUM(F198:F199)</f>
        <v>15.656</v>
      </c>
      <c r="G197" s="849">
        <f>SUM(G198:G199)</f>
        <v>15.656</v>
      </c>
      <c r="H197" s="851">
        <f>SUM(H198:H199)</f>
        <v>0</v>
      </c>
    </row>
    <row r="198" spans="1:8" ht="15.75" customHeight="1">
      <c r="A198" s="811"/>
      <c r="B198" s="829" t="s">
        <v>117</v>
      </c>
      <c r="C198" s="813">
        <v>96</v>
      </c>
      <c r="D198" s="813">
        <v>3</v>
      </c>
      <c r="E198" s="814">
        <f t="shared" si="4"/>
        <v>35.416666666666664</v>
      </c>
      <c r="F198" s="815">
        <v>3.4</v>
      </c>
      <c r="G198" s="815">
        <v>3.4</v>
      </c>
      <c r="H198" s="816"/>
    </row>
    <row r="199" spans="1:8" ht="15.75" customHeight="1">
      <c r="A199" s="828"/>
      <c r="B199" s="846" t="s">
        <v>118</v>
      </c>
      <c r="C199" s="830">
        <v>450</v>
      </c>
      <c r="D199" s="830">
        <v>1.94</v>
      </c>
      <c r="E199" s="831">
        <f t="shared" si="4"/>
        <v>27.235555555555553</v>
      </c>
      <c r="F199" s="832">
        <v>12.256</v>
      </c>
      <c r="G199" s="832">
        <v>12.256</v>
      </c>
      <c r="H199" s="833"/>
    </row>
    <row r="200" spans="1:8" ht="15.75" customHeight="1" thickBot="1">
      <c r="A200" s="800"/>
      <c r="B200" s="801" t="s">
        <v>166</v>
      </c>
      <c r="C200" s="802">
        <f>C183+C185+C187+C189+C192+C195+C197</f>
        <v>3252</v>
      </c>
      <c r="D200" s="802">
        <f>D183+D185+D187+D189+D192+D195+D197</f>
        <v>29.810000000000002</v>
      </c>
      <c r="E200" s="802"/>
      <c r="F200" s="802">
        <f>F183+F185+F187+F189+F192+F195+F197</f>
        <v>64.422</v>
      </c>
      <c r="G200" s="802">
        <f>G183+G185+G187+G189+G192+G195+G197</f>
        <v>62.412</v>
      </c>
      <c r="H200" s="883">
        <f>H183+H185+H187+H189+H192+H195+H197</f>
        <v>2.01</v>
      </c>
    </row>
    <row r="201" spans="1:11" ht="15.75" customHeight="1" thickBot="1">
      <c r="A201" s="884" t="s">
        <v>206</v>
      </c>
      <c r="B201" s="885" t="s">
        <v>189</v>
      </c>
      <c r="C201" s="886">
        <f>C57+C181+C200</f>
        <v>285701.55</v>
      </c>
      <c r="D201" s="886">
        <f>D57+D181+D200</f>
        <v>18258.95</v>
      </c>
      <c r="E201" s="886"/>
      <c r="F201" s="886">
        <f>F57+F181+F200</f>
        <v>5865.957999999999</v>
      </c>
      <c r="G201" s="886">
        <f>G57+G181+G200</f>
        <v>3709.075</v>
      </c>
      <c r="H201" s="887">
        <f>H57+H181+H200</f>
        <v>1983.2990000000002</v>
      </c>
      <c r="K201" s="783">
        <f>F201+F356+F492+F649+F783+F842+F868+F902+F922+F932</f>
        <v>11374.666799999999</v>
      </c>
    </row>
    <row r="202" spans="1:18" ht="15.75" customHeight="1">
      <c r="A202" s="795" t="s">
        <v>38</v>
      </c>
      <c r="B202" s="796" t="s">
        <v>122</v>
      </c>
      <c r="C202" s="797"/>
      <c r="D202" s="797"/>
      <c r="E202" s="797"/>
      <c r="F202" s="798"/>
      <c r="G202" s="798"/>
      <c r="H202" s="799"/>
      <c r="R202" s="783"/>
    </row>
    <row r="203" spans="1:8" ht="15.75" customHeight="1">
      <c r="A203" s="800"/>
      <c r="B203" s="801" t="s">
        <v>62</v>
      </c>
      <c r="C203" s="802"/>
      <c r="D203" s="802"/>
      <c r="E203" s="802"/>
      <c r="F203" s="803"/>
      <c r="G203" s="803"/>
      <c r="H203" s="804"/>
    </row>
    <row r="204" spans="1:8" ht="15.75" customHeight="1">
      <c r="A204" s="805">
        <v>1</v>
      </c>
      <c r="B204" s="806" t="s">
        <v>34</v>
      </c>
      <c r="C204" s="807">
        <f>SUM(C205:C208)</f>
        <v>10883</v>
      </c>
      <c r="D204" s="807">
        <f>SUM(D205:D208)</f>
        <v>0</v>
      </c>
      <c r="E204" s="808">
        <f aca="true" t="shared" si="5" ref="E204:E321">F204/C204*1000</f>
        <v>47.743269319121566</v>
      </c>
      <c r="F204" s="807">
        <f>SUM(F205:F208)</f>
        <v>519.59</v>
      </c>
      <c r="G204" s="807">
        <f>SUM(G205:G208)</f>
        <v>468.744</v>
      </c>
      <c r="H204" s="888">
        <f>SUM(H205:H208)</f>
        <v>8.37</v>
      </c>
    </row>
    <row r="205" spans="1:16" ht="15.75" customHeight="1">
      <c r="A205" s="811"/>
      <c r="B205" s="812" t="s">
        <v>114</v>
      </c>
      <c r="C205" s="813">
        <v>470</v>
      </c>
      <c r="D205" s="813"/>
      <c r="E205" s="814">
        <f t="shared" si="5"/>
        <v>29</v>
      </c>
      <c r="F205" s="815">
        <v>13.63</v>
      </c>
      <c r="G205" s="815">
        <v>13.63</v>
      </c>
      <c r="H205" s="816"/>
      <c r="K205" s="782"/>
      <c r="L205" s="782"/>
      <c r="M205" s="782"/>
      <c r="N205" s="782"/>
      <c r="O205" s="782"/>
      <c r="P205" s="782"/>
    </row>
    <row r="206" spans="1:17" ht="15.75" customHeight="1">
      <c r="A206" s="811"/>
      <c r="B206" s="812" t="s">
        <v>117</v>
      </c>
      <c r="C206" s="813">
        <v>3205</v>
      </c>
      <c r="D206" s="813"/>
      <c r="E206" s="814">
        <f>F206/C206*1000</f>
        <v>60.084243369734786</v>
      </c>
      <c r="F206" s="815">
        <v>192.57</v>
      </c>
      <c r="G206" s="815">
        <v>182.2</v>
      </c>
      <c r="H206" s="816">
        <v>8.37</v>
      </c>
      <c r="K206" s="782"/>
      <c r="L206" s="782"/>
      <c r="M206" s="782"/>
      <c r="N206" s="782"/>
      <c r="O206" s="782"/>
      <c r="P206" s="782"/>
      <c r="Q206" s="782"/>
    </row>
    <row r="207" spans="1:16" ht="15.75" customHeight="1">
      <c r="A207" s="811"/>
      <c r="B207" s="812" t="s">
        <v>118</v>
      </c>
      <c r="C207" s="813">
        <v>6608</v>
      </c>
      <c r="D207" s="813"/>
      <c r="E207" s="814">
        <f t="shared" si="5"/>
        <v>46.44158595641647</v>
      </c>
      <c r="F207" s="815">
        <v>306.886</v>
      </c>
      <c r="G207" s="815">
        <v>266.41</v>
      </c>
      <c r="H207" s="816"/>
      <c r="K207" s="782"/>
      <c r="L207" s="782"/>
      <c r="M207" s="782"/>
      <c r="N207" s="782"/>
      <c r="O207" s="782"/>
      <c r="P207" s="782"/>
    </row>
    <row r="208" spans="1:8" ht="15.75" customHeight="1">
      <c r="A208" s="817"/>
      <c r="B208" s="818" t="s">
        <v>119</v>
      </c>
      <c r="C208" s="819">
        <v>600</v>
      </c>
      <c r="D208" s="819"/>
      <c r="E208" s="839">
        <f t="shared" si="5"/>
        <v>10.839999999999998</v>
      </c>
      <c r="F208" s="820">
        <v>6.504</v>
      </c>
      <c r="G208" s="820">
        <v>6.504</v>
      </c>
      <c r="H208" s="821"/>
    </row>
    <row r="209" spans="1:8" ht="15.75" customHeight="1">
      <c r="A209" s="822">
        <v>2</v>
      </c>
      <c r="B209" s="834" t="s">
        <v>22</v>
      </c>
      <c r="C209" s="824">
        <f>SUM(C210:C213)</f>
        <v>16799</v>
      </c>
      <c r="D209" s="824">
        <f>SUM(D210:D213)</f>
        <v>0</v>
      </c>
      <c r="E209" s="825">
        <f t="shared" si="5"/>
        <v>31.631704268111204</v>
      </c>
      <c r="F209" s="824">
        <f>SUM(F210:F213)</f>
        <v>531.3810000000001</v>
      </c>
      <c r="G209" s="824">
        <f>SUM(G210:G213)</f>
        <v>501.38100000000003</v>
      </c>
      <c r="H209" s="835">
        <f>SUM(H210:H213)</f>
        <v>3.42</v>
      </c>
    </row>
    <row r="210" spans="1:8" ht="15.75" customHeight="1">
      <c r="A210" s="811"/>
      <c r="B210" s="829" t="s">
        <v>147</v>
      </c>
      <c r="C210" s="813">
        <v>155</v>
      </c>
      <c r="D210" s="813"/>
      <c r="E210" s="814">
        <f t="shared" si="5"/>
        <v>71.29032258064515</v>
      </c>
      <c r="F210" s="815">
        <v>11.05</v>
      </c>
      <c r="G210" s="815">
        <v>11.05</v>
      </c>
      <c r="H210" s="816"/>
    </row>
    <row r="211" spans="1:8" ht="15.75" customHeight="1">
      <c r="A211" s="811"/>
      <c r="B211" s="812" t="s">
        <v>117</v>
      </c>
      <c r="C211" s="813">
        <v>7686</v>
      </c>
      <c r="D211" s="813"/>
      <c r="E211" s="814">
        <f>F211/C211*1000</f>
        <v>21.454592766068174</v>
      </c>
      <c r="F211" s="815">
        <v>164.9</v>
      </c>
      <c r="G211" s="815">
        <v>162.6</v>
      </c>
      <c r="H211" s="816"/>
    </row>
    <row r="212" spans="1:8" ht="15.75" customHeight="1">
      <c r="A212" s="811"/>
      <c r="B212" s="829" t="s">
        <v>118</v>
      </c>
      <c r="C212" s="813">
        <v>3576</v>
      </c>
      <c r="D212" s="813"/>
      <c r="E212" s="814">
        <f t="shared" si="5"/>
        <v>50.31263982102909</v>
      </c>
      <c r="F212" s="815">
        <v>179.918</v>
      </c>
      <c r="G212" s="815">
        <v>155.638</v>
      </c>
      <c r="H212" s="816"/>
    </row>
    <row r="213" spans="1:8" ht="15.75" customHeight="1">
      <c r="A213" s="828"/>
      <c r="B213" s="836" t="s">
        <v>119</v>
      </c>
      <c r="C213" s="830">
        <v>5382</v>
      </c>
      <c r="D213" s="830"/>
      <c r="E213" s="831">
        <f t="shared" si="5"/>
        <v>32.611111111111114</v>
      </c>
      <c r="F213" s="832">
        <v>175.513</v>
      </c>
      <c r="G213" s="832">
        <v>172.09300000000002</v>
      </c>
      <c r="H213" s="833">
        <v>3.42</v>
      </c>
    </row>
    <row r="214" spans="1:8" ht="15.75" customHeight="1">
      <c r="A214" s="847">
        <v>3</v>
      </c>
      <c r="B214" s="848" t="s">
        <v>70</v>
      </c>
      <c r="C214" s="849">
        <f>SUM(C215)</f>
        <v>30</v>
      </c>
      <c r="D214" s="849">
        <f>SUM(D215)</f>
        <v>0</v>
      </c>
      <c r="E214" s="889">
        <f t="shared" si="5"/>
        <v>16.23333333333333</v>
      </c>
      <c r="F214" s="849">
        <f>SUM(F215)</f>
        <v>0.487</v>
      </c>
      <c r="G214" s="849">
        <f>SUM(G215)</f>
        <v>0.487</v>
      </c>
      <c r="H214" s="851">
        <f>SUM(H215)</f>
        <v>0</v>
      </c>
    </row>
    <row r="215" spans="1:8" ht="15.75" customHeight="1">
      <c r="A215" s="817"/>
      <c r="B215" s="838" t="s">
        <v>118</v>
      </c>
      <c r="C215" s="819">
        <v>30</v>
      </c>
      <c r="D215" s="819"/>
      <c r="E215" s="839">
        <f t="shared" si="5"/>
        <v>16.23333333333333</v>
      </c>
      <c r="F215" s="820">
        <v>0.487</v>
      </c>
      <c r="G215" s="820">
        <v>0.487</v>
      </c>
      <c r="H215" s="821"/>
    </row>
    <row r="216" spans="1:8" ht="15.75" customHeight="1">
      <c r="A216" s="822">
        <v>4</v>
      </c>
      <c r="B216" s="834" t="s">
        <v>106</v>
      </c>
      <c r="C216" s="824">
        <f>SUM(C217)</f>
        <v>30</v>
      </c>
      <c r="D216" s="824">
        <f>SUM(D217)</f>
        <v>0</v>
      </c>
      <c r="E216" s="862">
        <f t="shared" si="5"/>
        <v>6</v>
      </c>
      <c r="F216" s="824">
        <f>SUM(F217)</f>
        <v>0.18</v>
      </c>
      <c r="G216" s="824">
        <f>SUM(G217)</f>
        <v>0.18</v>
      </c>
      <c r="H216" s="835">
        <f>SUM(H217)</f>
        <v>0</v>
      </c>
    </row>
    <row r="217" spans="1:8" ht="15.75" customHeight="1">
      <c r="A217" s="828"/>
      <c r="B217" s="846" t="s">
        <v>118</v>
      </c>
      <c r="C217" s="830">
        <v>30</v>
      </c>
      <c r="D217" s="830"/>
      <c r="E217" s="831">
        <f t="shared" si="5"/>
        <v>6</v>
      </c>
      <c r="F217" s="832">
        <v>0.18</v>
      </c>
      <c r="G217" s="832">
        <v>0.18</v>
      </c>
      <c r="H217" s="833"/>
    </row>
    <row r="218" spans="1:19" ht="15.75" customHeight="1">
      <c r="A218" s="847">
        <v>5</v>
      </c>
      <c r="B218" s="848" t="s">
        <v>157</v>
      </c>
      <c r="C218" s="849">
        <f>SUM(C219)</f>
        <v>6</v>
      </c>
      <c r="D218" s="849">
        <f>SUM(D219)</f>
        <v>0</v>
      </c>
      <c r="E218" s="889">
        <f t="shared" si="5"/>
        <v>32.16666666666667</v>
      </c>
      <c r="F218" s="849">
        <f>SUM(F219)</f>
        <v>0.193</v>
      </c>
      <c r="G218" s="849">
        <f>SUM(G219)</f>
        <v>0.193</v>
      </c>
      <c r="H218" s="851">
        <f>SUM(H219)</f>
        <v>0</v>
      </c>
      <c r="R218" s="783"/>
      <c r="S218" s="783"/>
    </row>
    <row r="219" spans="1:8" ht="15.75" customHeight="1">
      <c r="A219" s="817"/>
      <c r="B219" s="838" t="s">
        <v>118</v>
      </c>
      <c r="C219" s="819">
        <v>6</v>
      </c>
      <c r="D219" s="819"/>
      <c r="E219" s="839">
        <f t="shared" si="5"/>
        <v>32.16666666666667</v>
      </c>
      <c r="F219" s="820">
        <v>0.193</v>
      </c>
      <c r="G219" s="820">
        <v>0.193</v>
      </c>
      <c r="H219" s="821"/>
    </row>
    <row r="220" spans="1:8" ht="15.75" customHeight="1">
      <c r="A220" s="822">
        <v>6</v>
      </c>
      <c r="B220" s="834" t="s">
        <v>36</v>
      </c>
      <c r="C220" s="824">
        <f>SUM(C221)</f>
        <v>384</v>
      </c>
      <c r="D220" s="824">
        <f>SUM(D221)</f>
        <v>0</v>
      </c>
      <c r="E220" s="825">
        <f t="shared" si="5"/>
        <v>2.0833333333333335</v>
      </c>
      <c r="F220" s="824">
        <f>SUM(F221)</f>
        <v>0.8</v>
      </c>
      <c r="G220" s="824">
        <f>SUM(G221)</f>
        <v>0</v>
      </c>
      <c r="H220" s="835">
        <f>SUM(H221)</f>
        <v>0.8</v>
      </c>
    </row>
    <row r="221" spans="1:8" ht="15.75" customHeight="1">
      <c r="A221" s="828"/>
      <c r="B221" s="836" t="s">
        <v>119</v>
      </c>
      <c r="C221" s="830">
        <v>384</v>
      </c>
      <c r="D221" s="830"/>
      <c r="E221" s="831">
        <f t="shared" si="5"/>
        <v>2.0833333333333335</v>
      </c>
      <c r="F221" s="832">
        <v>0.8</v>
      </c>
      <c r="G221" s="832"/>
      <c r="H221" s="833">
        <v>0.8</v>
      </c>
    </row>
    <row r="222" spans="1:8" ht="15.75" customHeight="1">
      <c r="A222" s="847">
        <v>7</v>
      </c>
      <c r="B222" s="848" t="s">
        <v>110</v>
      </c>
      <c r="C222" s="849">
        <f>SUM(C223:C224)</f>
        <v>560</v>
      </c>
      <c r="D222" s="849">
        <f>SUM(D223:D224)</f>
        <v>0</v>
      </c>
      <c r="E222" s="889">
        <f t="shared" si="5"/>
        <v>15.164285714285713</v>
      </c>
      <c r="F222" s="849">
        <f>SUM(F223:F224)</f>
        <v>8.491999999999999</v>
      </c>
      <c r="G222" s="849">
        <f>SUM(G223:G224)</f>
        <v>0.472</v>
      </c>
      <c r="H222" s="851">
        <f>SUM(H223:H224)</f>
        <v>8.02</v>
      </c>
    </row>
    <row r="223" spans="1:8" ht="15.75" customHeight="1">
      <c r="A223" s="811"/>
      <c r="B223" s="829" t="s">
        <v>147</v>
      </c>
      <c r="C223" s="813">
        <v>540</v>
      </c>
      <c r="D223" s="813"/>
      <c r="E223" s="814">
        <f t="shared" si="5"/>
        <v>14.851851851851851</v>
      </c>
      <c r="F223" s="815">
        <v>8.02</v>
      </c>
      <c r="G223" s="815"/>
      <c r="H223" s="816">
        <v>8.02</v>
      </c>
    </row>
    <row r="224" spans="1:8" ht="15.75" customHeight="1">
      <c r="A224" s="817"/>
      <c r="B224" s="838" t="s">
        <v>118</v>
      </c>
      <c r="C224" s="819">
        <v>20</v>
      </c>
      <c r="D224" s="819"/>
      <c r="E224" s="839">
        <f t="shared" si="5"/>
        <v>23.599999999999998</v>
      </c>
      <c r="F224" s="820">
        <v>0.472</v>
      </c>
      <c r="G224" s="820">
        <v>0.472</v>
      </c>
      <c r="H224" s="821"/>
    </row>
    <row r="225" spans="1:18" ht="15.75" customHeight="1">
      <c r="A225" s="822">
        <v>8</v>
      </c>
      <c r="B225" s="834" t="s">
        <v>88</v>
      </c>
      <c r="C225" s="824">
        <f>SUM(C226)</f>
        <v>87</v>
      </c>
      <c r="D225" s="824">
        <f>SUM(D226)</f>
        <v>0</v>
      </c>
      <c r="E225" s="825">
        <f t="shared" si="5"/>
        <v>22.988505747126435</v>
      </c>
      <c r="F225" s="826">
        <f>SUM(F226)</f>
        <v>2</v>
      </c>
      <c r="G225" s="826">
        <f>SUM(G226)</f>
        <v>1.8</v>
      </c>
      <c r="H225" s="827">
        <f>SUM(H226)</f>
        <v>0</v>
      </c>
      <c r="R225" s="783"/>
    </row>
    <row r="226" spans="1:8" ht="15.75" customHeight="1">
      <c r="A226" s="828"/>
      <c r="B226" s="846" t="s">
        <v>118</v>
      </c>
      <c r="C226" s="830">
        <v>87</v>
      </c>
      <c r="D226" s="830"/>
      <c r="E226" s="831">
        <f t="shared" si="5"/>
        <v>22.988505747126435</v>
      </c>
      <c r="F226" s="832">
        <v>2</v>
      </c>
      <c r="G226" s="832">
        <v>1.8</v>
      </c>
      <c r="H226" s="833"/>
    </row>
    <row r="227" spans="1:8" ht="15.75" customHeight="1">
      <c r="A227" s="847">
        <v>9</v>
      </c>
      <c r="B227" s="848" t="s">
        <v>57</v>
      </c>
      <c r="C227" s="849">
        <f>SUM(C228:C229)</f>
        <v>252</v>
      </c>
      <c r="D227" s="849"/>
      <c r="E227" s="850">
        <f t="shared" si="5"/>
        <v>15.10714285714286</v>
      </c>
      <c r="F227" s="849">
        <f>SUM(F228:F229)</f>
        <v>3.8070000000000004</v>
      </c>
      <c r="G227" s="849">
        <f>SUM(G228:G229)</f>
        <v>3.8070000000000004</v>
      </c>
      <c r="H227" s="851">
        <f>SUM(H228:H229)</f>
        <v>0</v>
      </c>
    </row>
    <row r="228" spans="1:8" ht="15.75" customHeight="1">
      <c r="A228" s="811"/>
      <c r="B228" s="829" t="s">
        <v>147</v>
      </c>
      <c r="C228" s="813">
        <v>162</v>
      </c>
      <c r="D228" s="813"/>
      <c r="E228" s="814">
        <f t="shared" si="5"/>
        <v>20.32716049382716</v>
      </c>
      <c r="F228" s="815">
        <v>3.293</v>
      </c>
      <c r="G228" s="815">
        <v>3.293</v>
      </c>
      <c r="H228" s="816"/>
    </row>
    <row r="229" spans="1:8" ht="15.75" customHeight="1">
      <c r="A229" s="817"/>
      <c r="B229" s="838" t="s">
        <v>118</v>
      </c>
      <c r="C229" s="819">
        <v>90</v>
      </c>
      <c r="D229" s="819"/>
      <c r="E229" s="839">
        <f t="shared" si="5"/>
        <v>5.711111111111111</v>
      </c>
      <c r="F229" s="820">
        <v>0.514</v>
      </c>
      <c r="G229" s="820">
        <v>0.514</v>
      </c>
      <c r="H229" s="821"/>
    </row>
    <row r="230" spans="1:17" s="853" customFormat="1" ht="15.75" customHeight="1">
      <c r="A230" s="822">
        <v>10</v>
      </c>
      <c r="B230" s="834" t="s">
        <v>193</v>
      </c>
      <c r="C230" s="824">
        <f>SUM(C231)</f>
        <v>228</v>
      </c>
      <c r="D230" s="824">
        <f>SUM(D231)</f>
        <v>0</v>
      </c>
      <c r="E230" s="825">
        <f t="shared" si="5"/>
        <v>0.5087719298245614</v>
      </c>
      <c r="F230" s="824">
        <f>SUM(F231)</f>
        <v>0.116</v>
      </c>
      <c r="G230" s="824">
        <f>SUM(G231)</f>
        <v>0.116</v>
      </c>
      <c r="H230" s="835">
        <f>SUM(H231)</f>
        <v>0</v>
      </c>
      <c r="K230" s="854"/>
      <c r="L230" s="854"/>
      <c r="M230" s="854"/>
      <c r="N230" s="854"/>
      <c r="O230" s="854"/>
      <c r="P230" s="854"/>
      <c r="Q230" s="854"/>
    </row>
    <row r="231" spans="1:8" ht="15.75" customHeight="1">
      <c r="A231" s="828"/>
      <c r="B231" s="846" t="s">
        <v>147</v>
      </c>
      <c r="C231" s="830">
        <v>228</v>
      </c>
      <c r="D231" s="830"/>
      <c r="E231" s="831">
        <f t="shared" si="5"/>
        <v>0.5087719298245614</v>
      </c>
      <c r="F231" s="832">
        <v>0.116</v>
      </c>
      <c r="G231" s="832">
        <v>0.116</v>
      </c>
      <c r="H231" s="833"/>
    </row>
    <row r="232" spans="1:8" ht="15.75" customHeight="1">
      <c r="A232" s="822">
        <v>11</v>
      </c>
      <c r="B232" s="823" t="s">
        <v>129</v>
      </c>
      <c r="C232" s="824">
        <f>SUM(C233)</f>
        <v>0</v>
      </c>
      <c r="D232" s="824">
        <f>SUM(D233)</f>
        <v>0</v>
      </c>
      <c r="E232" s="825" t="e">
        <f t="shared" si="5"/>
        <v>#DIV/0!</v>
      </c>
      <c r="F232" s="826">
        <f>SUM(F233)</f>
        <v>0.032</v>
      </c>
      <c r="G232" s="826">
        <f>SUM(G233)</f>
        <v>0.032</v>
      </c>
      <c r="H232" s="827">
        <f>SUM(H233)</f>
        <v>0</v>
      </c>
    </row>
    <row r="233" spans="1:8" ht="15.75" customHeight="1">
      <c r="A233" s="828"/>
      <c r="B233" s="838" t="s">
        <v>118</v>
      </c>
      <c r="C233" s="830"/>
      <c r="D233" s="830"/>
      <c r="E233" s="831" t="e">
        <f t="shared" si="5"/>
        <v>#DIV/0!</v>
      </c>
      <c r="F233" s="832">
        <v>0.032</v>
      </c>
      <c r="G233" s="832">
        <v>0.032</v>
      </c>
      <c r="H233" s="833"/>
    </row>
    <row r="234" spans="1:8" ht="15.75" customHeight="1">
      <c r="A234" s="822">
        <v>12</v>
      </c>
      <c r="B234" s="834" t="s">
        <v>25</v>
      </c>
      <c r="C234" s="824">
        <f>SUM(C235:C238)</f>
        <v>4492</v>
      </c>
      <c r="D234" s="824">
        <f>SUM(D235:D238)</f>
        <v>0</v>
      </c>
      <c r="E234" s="825">
        <f t="shared" si="5"/>
        <v>38.736642920748</v>
      </c>
      <c r="F234" s="824">
        <f>SUM(F235:F238)</f>
        <v>174.005</v>
      </c>
      <c r="G234" s="826">
        <f>SUM(G235:G238)</f>
        <v>0</v>
      </c>
      <c r="H234" s="835">
        <f>SUM(H235:H238)</f>
        <v>174.005</v>
      </c>
    </row>
    <row r="235" spans="1:8" ht="15.75" customHeight="1">
      <c r="A235" s="811"/>
      <c r="B235" s="829" t="s">
        <v>147</v>
      </c>
      <c r="C235" s="813">
        <v>240</v>
      </c>
      <c r="D235" s="813"/>
      <c r="E235" s="814">
        <f t="shared" si="5"/>
        <v>23.604166666666664</v>
      </c>
      <c r="F235" s="815">
        <v>5.665</v>
      </c>
      <c r="G235" s="815"/>
      <c r="H235" s="816">
        <v>5.665</v>
      </c>
    </row>
    <row r="236" spans="1:8" ht="15.75" customHeight="1">
      <c r="A236" s="811"/>
      <c r="B236" s="829" t="s">
        <v>117</v>
      </c>
      <c r="C236" s="813">
        <v>1694</v>
      </c>
      <c r="D236" s="813"/>
      <c r="E236" s="814">
        <f>F236/C236*1000</f>
        <v>28.435655253837073</v>
      </c>
      <c r="F236" s="815">
        <v>48.17</v>
      </c>
      <c r="G236" s="815"/>
      <c r="H236" s="816">
        <v>48.17</v>
      </c>
    </row>
    <row r="237" spans="1:8" ht="15.75" customHeight="1">
      <c r="A237" s="811"/>
      <c r="B237" s="829" t="s">
        <v>118</v>
      </c>
      <c r="C237" s="813">
        <v>2360</v>
      </c>
      <c r="D237" s="813"/>
      <c r="E237" s="814">
        <f t="shared" si="5"/>
        <v>50.70762711864407</v>
      </c>
      <c r="F237" s="815">
        <v>119.67</v>
      </c>
      <c r="G237" s="815"/>
      <c r="H237" s="816">
        <v>119.67</v>
      </c>
    </row>
    <row r="238" spans="1:8" ht="15.75" customHeight="1">
      <c r="A238" s="828"/>
      <c r="B238" s="836" t="s">
        <v>119</v>
      </c>
      <c r="C238" s="830">
        <v>198</v>
      </c>
      <c r="D238" s="830"/>
      <c r="E238" s="831">
        <f t="shared" si="5"/>
        <v>2.5252525252525255</v>
      </c>
      <c r="F238" s="832">
        <v>0.5</v>
      </c>
      <c r="G238" s="832"/>
      <c r="H238" s="833">
        <v>0.5</v>
      </c>
    </row>
    <row r="239" spans="1:8" ht="15.75" customHeight="1">
      <c r="A239" s="847">
        <v>13</v>
      </c>
      <c r="B239" s="848" t="s">
        <v>26</v>
      </c>
      <c r="C239" s="849">
        <f>SUM(C240:C241)</f>
        <v>104</v>
      </c>
      <c r="D239" s="849">
        <f>SUM(D240:D241)</f>
        <v>0</v>
      </c>
      <c r="E239" s="861">
        <f t="shared" si="5"/>
        <v>39.730769230769226</v>
      </c>
      <c r="F239" s="849">
        <f>SUM(F240:F241)</f>
        <v>4.132</v>
      </c>
      <c r="G239" s="849">
        <f>SUM(G240:G241)</f>
        <v>1.436</v>
      </c>
      <c r="H239" s="851">
        <f>SUM(H240:H241)</f>
        <v>2.696</v>
      </c>
    </row>
    <row r="240" spans="1:8" ht="15.75" customHeight="1">
      <c r="A240" s="811"/>
      <c r="B240" s="829" t="s">
        <v>147</v>
      </c>
      <c r="C240" s="813">
        <v>84</v>
      </c>
      <c r="D240" s="813"/>
      <c r="E240" s="814">
        <f t="shared" si="5"/>
        <v>32.0952380952381</v>
      </c>
      <c r="F240" s="815">
        <v>2.696</v>
      </c>
      <c r="G240" s="815"/>
      <c r="H240" s="816">
        <v>2.696</v>
      </c>
    </row>
    <row r="241" spans="1:8" ht="15.75" customHeight="1">
      <c r="A241" s="817"/>
      <c r="B241" s="838" t="s">
        <v>118</v>
      </c>
      <c r="C241" s="819">
        <v>20</v>
      </c>
      <c r="D241" s="819"/>
      <c r="E241" s="839">
        <f t="shared" si="5"/>
        <v>71.8</v>
      </c>
      <c r="F241" s="820">
        <v>1.436</v>
      </c>
      <c r="G241" s="820">
        <v>1.436</v>
      </c>
      <c r="H241" s="821"/>
    </row>
    <row r="242" spans="1:8" ht="15.75" customHeight="1">
      <c r="A242" s="822">
        <v>14</v>
      </c>
      <c r="B242" s="834" t="s">
        <v>84</v>
      </c>
      <c r="C242" s="824">
        <f>SUM(C243)</f>
        <v>60</v>
      </c>
      <c r="D242" s="824">
        <f>SUM(D243)</f>
        <v>0</v>
      </c>
      <c r="E242" s="890">
        <f t="shared" si="5"/>
        <v>18.633333333333336</v>
      </c>
      <c r="F242" s="824">
        <f>SUM(F243)</f>
        <v>1.118</v>
      </c>
      <c r="G242" s="824">
        <f>SUM(G243)</f>
        <v>1.118</v>
      </c>
      <c r="H242" s="835">
        <f>SUM(H243)</f>
        <v>0</v>
      </c>
    </row>
    <row r="243" spans="1:8" ht="15.75" customHeight="1">
      <c r="A243" s="828"/>
      <c r="B243" s="846" t="s">
        <v>118</v>
      </c>
      <c r="C243" s="830">
        <v>60</v>
      </c>
      <c r="D243" s="830"/>
      <c r="E243" s="831">
        <f t="shared" si="5"/>
        <v>18.633333333333336</v>
      </c>
      <c r="F243" s="832">
        <v>1.118</v>
      </c>
      <c r="G243" s="832">
        <v>1.118</v>
      </c>
      <c r="H243" s="833"/>
    </row>
    <row r="244" spans="1:8" ht="15.75" customHeight="1">
      <c r="A244" s="847">
        <v>15</v>
      </c>
      <c r="B244" s="848" t="s">
        <v>159</v>
      </c>
      <c r="C244" s="849">
        <f>SUM(C245)</f>
        <v>90</v>
      </c>
      <c r="D244" s="849">
        <f>SUM(D245)</f>
        <v>0</v>
      </c>
      <c r="E244" s="850">
        <f t="shared" si="5"/>
        <v>24.75555555555556</v>
      </c>
      <c r="F244" s="849">
        <f>SUM(F245)</f>
        <v>2.228</v>
      </c>
      <c r="G244" s="849">
        <f>SUM(G245)</f>
        <v>2.228</v>
      </c>
      <c r="H244" s="851">
        <f>SUM(H245)</f>
        <v>0</v>
      </c>
    </row>
    <row r="245" spans="1:8" ht="15.75" customHeight="1">
      <c r="A245" s="817"/>
      <c r="B245" s="838" t="s">
        <v>118</v>
      </c>
      <c r="C245" s="819">
        <v>90</v>
      </c>
      <c r="D245" s="819"/>
      <c r="E245" s="839">
        <f t="shared" si="5"/>
        <v>24.75555555555556</v>
      </c>
      <c r="F245" s="820">
        <v>2.228</v>
      </c>
      <c r="G245" s="820">
        <v>2.228</v>
      </c>
      <c r="H245" s="821"/>
    </row>
    <row r="246" spans="1:17" s="853" customFormat="1" ht="15.75" customHeight="1">
      <c r="A246" s="822">
        <v>16</v>
      </c>
      <c r="B246" s="834" t="s">
        <v>59</v>
      </c>
      <c r="C246" s="824">
        <f>SUM(C247:C249)</f>
        <v>383</v>
      </c>
      <c r="D246" s="824">
        <f>SUM(D247:D249)</f>
        <v>0</v>
      </c>
      <c r="E246" s="845">
        <f t="shared" si="5"/>
        <v>21.548302872062663</v>
      </c>
      <c r="F246" s="824">
        <f>SUM(F247:F249)</f>
        <v>8.253</v>
      </c>
      <c r="G246" s="824">
        <f>SUM(G247:G249)</f>
        <v>8.253</v>
      </c>
      <c r="H246" s="835">
        <f>SUM(H247:H249)</f>
        <v>0</v>
      </c>
      <c r="K246" s="854"/>
      <c r="L246" s="854"/>
      <c r="M246" s="854"/>
      <c r="N246" s="854"/>
      <c r="O246" s="854"/>
      <c r="P246" s="854"/>
      <c r="Q246" s="854"/>
    </row>
    <row r="247" spans="1:8" ht="15.75" customHeight="1">
      <c r="A247" s="811"/>
      <c r="B247" s="829" t="s">
        <v>147</v>
      </c>
      <c r="C247" s="813">
        <v>305</v>
      </c>
      <c r="D247" s="813"/>
      <c r="E247" s="814">
        <f t="shared" si="5"/>
        <v>17.977049180327867</v>
      </c>
      <c r="F247" s="815">
        <v>5.483</v>
      </c>
      <c r="G247" s="815">
        <v>5.483</v>
      </c>
      <c r="H247" s="816"/>
    </row>
    <row r="248" spans="1:8" ht="15.75" customHeight="1">
      <c r="A248" s="811"/>
      <c r="B248" s="829" t="s">
        <v>117</v>
      </c>
      <c r="C248" s="813">
        <v>36</v>
      </c>
      <c r="D248" s="813"/>
      <c r="E248" s="814">
        <f t="shared" si="5"/>
        <v>50</v>
      </c>
      <c r="F248" s="815">
        <v>1.8</v>
      </c>
      <c r="G248" s="815">
        <v>1.8</v>
      </c>
      <c r="H248" s="816"/>
    </row>
    <row r="249" spans="1:8" ht="15.75" customHeight="1">
      <c r="A249" s="828"/>
      <c r="B249" s="836" t="s">
        <v>119</v>
      </c>
      <c r="C249" s="830">
        <v>42</v>
      </c>
      <c r="D249" s="830"/>
      <c r="E249" s="831">
        <f t="shared" si="5"/>
        <v>23.095238095238095</v>
      </c>
      <c r="F249" s="832">
        <v>0.97</v>
      </c>
      <c r="G249" s="832">
        <v>0.97</v>
      </c>
      <c r="H249" s="833"/>
    </row>
    <row r="250" spans="1:15" ht="15.75" customHeight="1">
      <c r="A250" s="855"/>
      <c r="B250" s="856" t="s">
        <v>165</v>
      </c>
      <c r="C250" s="857">
        <f>C204+C209+C214+C216+C218+C220+C222+C225+C227+C230+C232+C234+C239+C242+C244+C246</f>
        <v>34388</v>
      </c>
      <c r="D250" s="857"/>
      <c r="E250" s="857"/>
      <c r="F250" s="857">
        <f>F204+F209+F214+F216+F218+F220+F222+F225+F227+F230+F232+F234+F239+F242+F244+F246</f>
        <v>1256.814</v>
      </c>
      <c r="G250" s="857">
        <f>G204+G209+G214+G216+G218+G220+G222+G225+G227+G230+G232+G234+G239+G242+G244+G246</f>
        <v>990.247</v>
      </c>
      <c r="H250" s="882">
        <f>H204+H209+H214+H216+H218+H220+H222+H225+H227+H230+H232+H234+H239+H242+H244+H246</f>
        <v>197.311</v>
      </c>
      <c r="K250" s="782"/>
      <c r="L250" s="782"/>
      <c r="M250" s="782"/>
      <c r="N250" s="782"/>
      <c r="O250" s="782"/>
    </row>
    <row r="251" spans="1:8" ht="15.75" customHeight="1">
      <c r="A251" s="800"/>
      <c r="B251" s="801" t="s">
        <v>63</v>
      </c>
      <c r="C251" s="802"/>
      <c r="D251" s="802"/>
      <c r="E251" s="842"/>
      <c r="F251" s="803"/>
      <c r="G251" s="803"/>
      <c r="H251" s="804"/>
    </row>
    <row r="252" spans="1:8" ht="15.75" customHeight="1">
      <c r="A252" s="822">
        <v>1</v>
      </c>
      <c r="B252" s="834" t="s">
        <v>185</v>
      </c>
      <c r="C252" s="824">
        <f>SUM(C253)</f>
        <v>50</v>
      </c>
      <c r="D252" s="824">
        <f>SUM(D253)</f>
        <v>0</v>
      </c>
      <c r="E252" s="825">
        <f t="shared" si="5"/>
        <v>15.04</v>
      </c>
      <c r="F252" s="826">
        <f>SUM(F253)</f>
        <v>0.752</v>
      </c>
      <c r="G252" s="826">
        <f>SUM(G253)</f>
        <v>0.752</v>
      </c>
      <c r="H252" s="827">
        <f>SUM(H253)</f>
        <v>0</v>
      </c>
    </row>
    <row r="253" spans="1:8" ht="15.75" customHeight="1">
      <c r="A253" s="828"/>
      <c r="B253" s="846" t="s">
        <v>118</v>
      </c>
      <c r="C253" s="830">
        <v>50</v>
      </c>
      <c r="D253" s="830"/>
      <c r="E253" s="831">
        <f t="shared" si="5"/>
        <v>15.04</v>
      </c>
      <c r="F253" s="832">
        <v>0.752</v>
      </c>
      <c r="G253" s="832">
        <v>0.752</v>
      </c>
      <c r="H253" s="833"/>
    </row>
    <row r="254" spans="1:15" ht="15.75" customHeight="1">
      <c r="A254" s="847">
        <v>2</v>
      </c>
      <c r="B254" s="848" t="s">
        <v>39</v>
      </c>
      <c r="C254" s="849">
        <f>SUM(C255:C257)</f>
        <v>10789</v>
      </c>
      <c r="D254" s="849">
        <f>SUM(D255:D257)</f>
        <v>0</v>
      </c>
      <c r="E254" s="861">
        <f t="shared" si="5"/>
        <v>15.517656872740755</v>
      </c>
      <c r="F254" s="849">
        <f>SUM(F255:F257)</f>
        <v>167.42</v>
      </c>
      <c r="G254" s="849">
        <f>SUM(G255:G257)</f>
        <v>160.437</v>
      </c>
      <c r="H254" s="851">
        <f>SUM(H255:H257)</f>
        <v>0</v>
      </c>
      <c r="K254" s="782"/>
      <c r="L254" s="782"/>
      <c r="M254" s="782"/>
      <c r="N254" s="782"/>
      <c r="O254" s="782"/>
    </row>
    <row r="255" spans="1:8" ht="15.75" customHeight="1">
      <c r="A255" s="811"/>
      <c r="B255" s="829" t="s">
        <v>116</v>
      </c>
      <c r="C255" s="813">
        <v>7154</v>
      </c>
      <c r="D255" s="813"/>
      <c r="E255" s="814">
        <f t="shared" si="5"/>
        <v>16.01481688565837</v>
      </c>
      <c r="F255" s="815">
        <v>114.57</v>
      </c>
      <c r="G255" s="815">
        <v>107.757</v>
      </c>
      <c r="H255" s="816"/>
    </row>
    <row r="256" spans="1:8" ht="15.75" customHeight="1">
      <c r="A256" s="811"/>
      <c r="B256" s="829" t="s">
        <v>117</v>
      </c>
      <c r="C256" s="813">
        <v>2455</v>
      </c>
      <c r="D256" s="813"/>
      <c r="E256" s="814">
        <f t="shared" si="5"/>
        <v>12.484725050916497</v>
      </c>
      <c r="F256" s="815">
        <v>30.65</v>
      </c>
      <c r="G256" s="815">
        <v>30.65</v>
      </c>
      <c r="H256" s="816"/>
    </row>
    <row r="257" spans="1:15" ht="15.75" customHeight="1">
      <c r="A257" s="811"/>
      <c r="B257" s="829" t="s">
        <v>118</v>
      </c>
      <c r="C257" s="813">
        <v>1180</v>
      </c>
      <c r="D257" s="813"/>
      <c r="E257" s="814">
        <f t="shared" si="5"/>
        <v>18.813559322033896</v>
      </c>
      <c r="F257" s="815">
        <v>22.2</v>
      </c>
      <c r="G257" s="815">
        <v>22.03</v>
      </c>
      <c r="H257" s="816"/>
      <c r="K257" s="782"/>
      <c r="L257" s="782"/>
      <c r="M257" s="782"/>
      <c r="N257" s="782"/>
      <c r="O257" s="782"/>
    </row>
    <row r="258" spans="1:8" ht="15.75" customHeight="1">
      <c r="A258" s="822">
        <v>3</v>
      </c>
      <c r="B258" s="834" t="s">
        <v>176</v>
      </c>
      <c r="C258" s="824">
        <f>SUM(C259)</f>
        <v>550</v>
      </c>
      <c r="D258" s="824">
        <f>SUM(D259)</f>
        <v>0</v>
      </c>
      <c r="E258" s="862">
        <f t="shared" si="5"/>
        <v>9.454545454545455</v>
      </c>
      <c r="F258" s="824">
        <f>SUM(F259)</f>
        <v>5.2</v>
      </c>
      <c r="G258" s="824">
        <f>SUM(G259)</f>
        <v>5.2</v>
      </c>
      <c r="H258" s="835">
        <f>SUM(H259)</f>
        <v>0</v>
      </c>
    </row>
    <row r="259" spans="1:8" ht="15.75" customHeight="1">
      <c r="A259" s="828"/>
      <c r="B259" s="829" t="s">
        <v>117</v>
      </c>
      <c r="C259" s="830">
        <v>550</v>
      </c>
      <c r="D259" s="830"/>
      <c r="E259" s="831">
        <f t="shared" si="5"/>
        <v>9.454545454545455</v>
      </c>
      <c r="F259" s="832">
        <v>5.2</v>
      </c>
      <c r="G259" s="832">
        <v>5.2</v>
      </c>
      <c r="H259" s="833"/>
    </row>
    <row r="260" spans="1:8" ht="15.75" customHeight="1">
      <c r="A260" s="822">
        <v>4</v>
      </c>
      <c r="B260" s="834" t="s">
        <v>107</v>
      </c>
      <c r="C260" s="824">
        <f>SUM(C261:C262)</f>
        <v>528</v>
      </c>
      <c r="D260" s="824">
        <f>SUM(D261:D262)</f>
        <v>0</v>
      </c>
      <c r="E260" s="845">
        <f t="shared" si="5"/>
        <v>3.727272727272727</v>
      </c>
      <c r="F260" s="824">
        <f>SUM(F261:F262)</f>
        <v>1.968</v>
      </c>
      <c r="G260" s="824">
        <f>SUM(G261:G262)</f>
        <v>1.968</v>
      </c>
      <c r="H260" s="835">
        <f>SUM(H261:H262)</f>
        <v>0</v>
      </c>
    </row>
    <row r="261" spans="1:16" ht="15.75" customHeight="1">
      <c r="A261" s="811"/>
      <c r="B261" s="829" t="s">
        <v>147</v>
      </c>
      <c r="C261" s="813">
        <v>240</v>
      </c>
      <c r="D261" s="813"/>
      <c r="E261" s="814">
        <f t="shared" si="5"/>
        <v>4.033333333333333</v>
      </c>
      <c r="F261" s="815">
        <v>0.968</v>
      </c>
      <c r="G261" s="815">
        <v>0.968</v>
      </c>
      <c r="H261" s="816"/>
      <c r="K261" s="782"/>
      <c r="L261" s="782"/>
      <c r="M261" s="782"/>
      <c r="N261" s="782"/>
      <c r="O261" s="782"/>
      <c r="P261" s="782"/>
    </row>
    <row r="262" spans="1:8" ht="15.75" customHeight="1">
      <c r="A262" s="828"/>
      <c r="B262" s="846" t="s">
        <v>115</v>
      </c>
      <c r="C262" s="830">
        <v>288</v>
      </c>
      <c r="D262" s="830"/>
      <c r="E262" s="831">
        <f t="shared" si="5"/>
        <v>3.472222222222222</v>
      </c>
      <c r="F262" s="832">
        <v>1</v>
      </c>
      <c r="G262" s="832">
        <v>1</v>
      </c>
      <c r="H262" s="833"/>
    </row>
    <row r="263" spans="1:17" s="853" customFormat="1" ht="15.75" customHeight="1">
      <c r="A263" s="847">
        <v>6</v>
      </c>
      <c r="B263" s="848" t="s">
        <v>198</v>
      </c>
      <c r="C263" s="849">
        <f>SUM(C264)</f>
        <v>3348</v>
      </c>
      <c r="D263" s="849">
        <f>SUM(D264)</f>
        <v>0</v>
      </c>
      <c r="E263" s="861">
        <f t="shared" si="5"/>
        <v>3.8829151732377536</v>
      </c>
      <c r="F263" s="849">
        <f>SUM(F264)</f>
        <v>13</v>
      </c>
      <c r="G263" s="849">
        <f>SUM(G264)</f>
        <v>13</v>
      </c>
      <c r="H263" s="851">
        <f>SUM(H264)</f>
        <v>0</v>
      </c>
      <c r="O263" s="854"/>
      <c r="P263" s="854"/>
      <c r="Q263" s="854"/>
    </row>
    <row r="264" spans="1:8" ht="15.75" customHeight="1">
      <c r="A264" s="817"/>
      <c r="B264" s="838" t="s">
        <v>115</v>
      </c>
      <c r="C264" s="819">
        <v>3348</v>
      </c>
      <c r="D264" s="819"/>
      <c r="E264" s="839">
        <f t="shared" si="5"/>
        <v>3.8829151732377536</v>
      </c>
      <c r="F264" s="820">
        <v>13</v>
      </c>
      <c r="G264" s="820">
        <v>13</v>
      </c>
      <c r="H264" s="821"/>
    </row>
    <row r="265" spans="1:8" ht="27" customHeight="1">
      <c r="A265" s="822">
        <v>7</v>
      </c>
      <c r="B265" s="834" t="s">
        <v>194</v>
      </c>
      <c r="C265" s="824">
        <f>SUM(C266)</f>
        <v>120</v>
      </c>
      <c r="D265" s="824">
        <f>SUM(D266)</f>
        <v>0</v>
      </c>
      <c r="E265" s="862">
        <f t="shared" si="5"/>
        <v>10</v>
      </c>
      <c r="F265" s="824">
        <f>SUM(F266)</f>
        <v>1.2</v>
      </c>
      <c r="G265" s="824">
        <f>SUM(G266)</f>
        <v>1.2</v>
      </c>
      <c r="H265" s="835">
        <f>SUM(H266)</f>
        <v>0</v>
      </c>
    </row>
    <row r="266" spans="1:8" ht="15.75" customHeight="1">
      <c r="A266" s="828"/>
      <c r="B266" s="846" t="s">
        <v>147</v>
      </c>
      <c r="C266" s="830">
        <v>120</v>
      </c>
      <c r="D266" s="830"/>
      <c r="E266" s="831">
        <f t="shared" si="5"/>
        <v>10</v>
      </c>
      <c r="F266" s="832">
        <v>1.2</v>
      </c>
      <c r="G266" s="832">
        <v>1.2</v>
      </c>
      <c r="H266" s="833"/>
    </row>
    <row r="267" spans="1:8" ht="15.75" customHeight="1">
      <c r="A267" s="847">
        <v>8</v>
      </c>
      <c r="B267" s="848" t="s">
        <v>28</v>
      </c>
      <c r="C267" s="849">
        <f>SUM(C268:C268)</f>
        <v>9</v>
      </c>
      <c r="D267" s="849">
        <f>SUM(D268:D268)</f>
        <v>0</v>
      </c>
      <c r="E267" s="861">
        <f>F267/C267*1000</f>
        <v>28</v>
      </c>
      <c r="F267" s="867">
        <f>SUM(F268:F268)</f>
        <v>0.252</v>
      </c>
      <c r="G267" s="867">
        <f>SUM(G268:G268)</f>
        <v>0.25</v>
      </c>
      <c r="H267" s="868">
        <f>SUM(H268:H268)</f>
        <v>0</v>
      </c>
    </row>
    <row r="268" spans="1:8" ht="15.75" customHeight="1">
      <c r="A268" s="828"/>
      <c r="B268" s="846" t="s">
        <v>118</v>
      </c>
      <c r="C268" s="830">
        <v>9</v>
      </c>
      <c r="D268" s="830"/>
      <c r="E268" s="831">
        <f>F268/C268*1000</f>
        <v>28</v>
      </c>
      <c r="F268" s="832">
        <v>0.252</v>
      </c>
      <c r="G268" s="832">
        <v>0.25</v>
      </c>
      <c r="H268" s="833">
        <v>0</v>
      </c>
    </row>
    <row r="269" spans="1:8" ht="15.75" customHeight="1">
      <c r="A269" s="822">
        <v>9</v>
      </c>
      <c r="B269" s="834" t="s">
        <v>86</v>
      </c>
      <c r="C269" s="824">
        <f>SUM(C270:C270)</f>
        <v>305</v>
      </c>
      <c r="D269" s="824">
        <f>SUM(D270:D270)</f>
        <v>0</v>
      </c>
      <c r="E269" s="825">
        <f>F269/C269*1000</f>
        <v>5</v>
      </c>
      <c r="F269" s="824">
        <f>SUM(F270:F270)</f>
        <v>1.525</v>
      </c>
      <c r="G269" s="824">
        <f>SUM(G270:G270)</f>
        <v>1.525</v>
      </c>
      <c r="H269" s="835">
        <f>SUM(H270:H270)</f>
        <v>0</v>
      </c>
    </row>
    <row r="270" spans="1:8" ht="15.75" customHeight="1">
      <c r="A270" s="817"/>
      <c r="B270" s="838" t="s">
        <v>147</v>
      </c>
      <c r="C270" s="819">
        <v>305</v>
      </c>
      <c r="D270" s="819"/>
      <c r="E270" s="839">
        <f>F270/C270*1000</f>
        <v>5</v>
      </c>
      <c r="F270" s="820">
        <v>1.525</v>
      </c>
      <c r="G270" s="820">
        <v>1.525</v>
      </c>
      <c r="H270" s="821"/>
    </row>
    <row r="271" spans="1:17" ht="15.75" customHeight="1">
      <c r="A271" s="822">
        <v>10</v>
      </c>
      <c r="B271" s="834" t="s">
        <v>72</v>
      </c>
      <c r="C271" s="824">
        <f>SUM(C272:C273)</f>
        <v>3860</v>
      </c>
      <c r="D271" s="824">
        <f>SUM(D272:D273)</f>
        <v>0</v>
      </c>
      <c r="E271" s="825">
        <f t="shared" si="5"/>
        <v>16.225129533678757</v>
      </c>
      <c r="F271" s="826">
        <f>SUM(F272:F273)</f>
        <v>62.629000000000005</v>
      </c>
      <c r="G271" s="826">
        <f>SUM(G272:G273)</f>
        <v>60.079</v>
      </c>
      <c r="H271" s="827">
        <f>SUM(H272:H273)</f>
        <v>0</v>
      </c>
      <c r="K271" s="782"/>
      <c r="L271" s="782"/>
      <c r="M271" s="782"/>
      <c r="N271" s="782"/>
      <c r="O271" s="782"/>
      <c r="P271" s="782"/>
      <c r="Q271" s="782"/>
    </row>
    <row r="272" spans="1:17" ht="15.75" customHeight="1">
      <c r="A272" s="811"/>
      <c r="B272" s="829" t="s">
        <v>116</v>
      </c>
      <c r="C272" s="813">
        <v>3010</v>
      </c>
      <c r="D272" s="813"/>
      <c r="E272" s="814">
        <f t="shared" si="5"/>
        <v>12.9</v>
      </c>
      <c r="F272" s="815">
        <v>38.829</v>
      </c>
      <c r="G272" s="815">
        <v>38.829</v>
      </c>
      <c r="H272" s="816"/>
      <c r="K272" s="782"/>
      <c r="L272" s="782"/>
      <c r="M272" s="782"/>
      <c r="N272" s="782"/>
      <c r="O272" s="782"/>
      <c r="P272" s="782"/>
      <c r="Q272" s="782"/>
    </row>
    <row r="273" spans="1:17" ht="15.75" customHeight="1">
      <c r="A273" s="828"/>
      <c r="B273" s="846" t="s">
        <v>118</v>
      </c>
      <c r="C273" s="830">
        <v>850</v>
      </c>
      <c r="D273" s="830"/>
      <c r="E273" s="831">
        <f t="shared" si="5"/>
        <v>28</v>
      </c>
      <c r="F273" s="832">
        <v>23.8</v>
      </c>
      <c r="G273" s="832">
        <v>21.25</v>
      </c>
      <c r="H273" s="833"/>
      <c r="K273" s="782"/>
      <c r="L273" s="782"/>
      <c r="M273" s="782"/>
      <c r="N273" s="782"/>
      <c r="O273" s="782"/>
      <c r="P273" s="782"/>
      <c r="Q273" s="782"/>
    </row>
    <row r="274" spans="1:17" ht="15.75" customHeight="1">
      <c r="A274" s="847">
        <v>11</v>
      </c>
      <c r="B274" s="848" t="s">
        <v>199</v>
      </c>
      <c r="C274" s="849">
        <f>SUM(C275)</f>
        <v>1000</v>
      </c>
      <c r="D274" s="849">
        <f>SUM(D275)</f>
        <v>0</v>
      </c>
      <c r="E274" s="861">
        <f t="shared" si="5"/>
        <v>20</v>
      </c>
      <c r="F274" s="849">
        <f>SUM(F275)</f>
        <v>20</v>
      </c>
      <c r="G274" s="849">
        <f>SUM(G275)</f>
        <v>20</v>
      </c>
      <c r="H274" s="851">
        <f>SUM(H275)</f>
        <v>0</v>
      </c>
      <c r="K274" s="782"/>
      <c r="L274" s="782"/>
      <c r="M274" s="782"/>
      <c r="N274" s="782"/>
      <c r="O274" s="782"/>
      <c r="P274" s="782"/>
      <c r="Q274" s="782"/>
    </row>
    <row r="275" spans="1:17" ht="15.75" customHeight="1">
      <c r="A275" s="828"/>
      <c r="B275" s="846" t="s">
        <v>115</v>
      </c>
      <c r="C275" s="830">
        <v>1000</v>
      </c>
      <c r="D275" s="830"/>
      <c r="E275" s="831">
        <f t="shared" si="5"/>
        <v>20</v>
      </c>
      <c r="F275" s="832">
        <v>20</v>
      </c>
      <c r="G275" s="832">
        <v>20</v>
      </c>
      <c r="H275" s="833"/>
      <c r="K275" s="782"/>
      <c r="L275" s="782"/>
      <c r="M275" s="782"/>
      <c r="N275" s="782"/>
      <c r="O275" s="782"/>
      <c r="P275" s="782"/>
      <c r="Q275" s="782"/>
    </row>
    <row r="276" spans="1:17" ht="15.75" customHeight="1">
      <c r="A276" s="847">
        <v>12</v>
      </c>
      <c r="B276" s="848" t="s">
        <v>186</v>
      </c>
      <c r="C276" s="849">
        <f>SUM(C277:C278)</f>
        <v>2767</v>
      </c>
      <c r="D276" s="849">
        <f>SUM(D277:D278)</f>
        <v>0</v>
      </c>
      <c r="E276" s="861">
        <f t="shared" si="5"/>
        <v>15.272135887242502</v>
      </c>
      <c r="F276" s="849">
        <f>SUM(F277:F278)</f>
        <v>42.258</v>
      </c>
      <c r="G276" s="849">
        <f>SUM(G277:G278)</f>
        <v>39.96</v>
      </c>
      <c r="H276" s="851">
        <f>SUM(H277:H278)</f>
        <v>0</v>
      </c>
      <c r="K276" s="782"/>
      <c r="L276" s="782"/>
      <c r="M276" s="782"/>
      <c r="N276" s="782"/>
      <c r="O276" s="782"/>
      <c r="P276" s="782"/>
      <c r="Q276" s="782"/>
    </row>
    <row r="277" spans="1:17" ht="15.75" customHeight="1">
      <c r="A277" s="811"/>
      <c r="B277" s="829" t="s">
        <v>117</v>
      </c>
      <c r="C277" s="813">
        <v>630</v>
      </c>
      <c r="D277" s="813"/>
      <c r="E277" s="814">
        <f t="shared" si="5"/>
        <v>11.11111111111111</v>
      </c>
      <c r="F277" s="815">
        <v>7</v>
      </c>
      <c r="G277" s="815">
        <v>7</v>
      </c>
      <c r="H277" s="816"/>
      <c r="K277" s="782"/>
      <c r="L277" s="782"/>
      <c r="M277" s="782"/>
      <c r="N277" s="782"/>
      <c r="O277" s="782"/>
      <c r="P277" s="782"/>
      <c r="Q277" s="782"/>
    </row>
    <row r="278" spans="1:17" ht="15.75" customHeight="1">
      <c r="A278" s="817"/>
      <c r="B278" s="838" t="s">
        <v>118</v>
      </c>
      <c r="C278" s="819">
        <v>2137</v>
      </c>
      <c r="D278" s="819"/>
      <c r="E278" s="839">
        <f t="shared" si="5"/>
        <v>16.49883013570426</v>
      </c>
      <c r="F278" s="820">
        <v>35.258</v>
      </c>
      <c r="G278" s="820">
        <v>32.96</v>
      </c>
      <c r="H278" s="821"/>
      <c r="K278" s="782"/>
      <c r="L278" s="782"/>
      <c r="M278" s="782"/>
      <c r="N278" s="782"/>
      <c r="O278" s="782"/>
      <c r="P278" s="782"/>
      <c r="Q278" s="782"/>
    </row>
    <row r="279" spans="1:17" ht="15.75" customHeight="1">
      <c r="A279" s="822">
        <v>13</v>
      </c>
      <c r="B279" s="834" t="s">
        <v>41</v>
      </c>
      <c r="C279" s="824">
        <f>SUM(C280:C280)</f>
        <v>100</v>
      </c>
      <c r="D279" s="824">
        <f>SUM(D280:D280)</f>
        <v>0</v>
      </c>
      <c r="E279" s="825">
        <f t="shared" si="5"/>
        <v>6</v>
      </c>
      <c r="F279" s="824">
        <f>SUM(F280:F280)</f>
        <v>0.6</v>
      </c>
      <c r="G279" s="824">
        <f>SUM(G280:G280)</f>
        <v>0.6</v>
      </c>
      <c r="H279" s="835">
        <f>SUM(H280:H280)</f>
        <v>0</v>
      </c>
      <c r="K279" s="782"/>
      <c r="L279" s="782"/>
      <c r="M279" s="782"/>
      <c r="N279" s="782"/>
      <c r="O279" s="782"/>
      <c r="P279" s="782"/>
      <c r="Q279" s="782"/>
    </row>
    <row r="280" spans="1:17" ht="15.75" customHeight="1">
      <c r="A280" s="828"/>
      <c r="B280" s="846" t="s">
        <v>115</v>
      </c>
      <c r="C280" s="830">
        <v>100</v>
      </c>
      <c r="D280" s="830"/>
      <c r="E280" s="831">
        <f t="shared" si="5"/>
        <v>6</v>
      </c>
      <c r="F280" s="832">
        <v>0.6</v>
      </c>
      <c r="G280" s="832">
        <v>0.6</v>
      </c>
      <c r="H280" s="833"/>
      <c r="K280" s="782"/>
      <c r="L280" s="782"/>
      <c r="M280" s="782"/>
      <c r="N280" s="782"/>
      <c r="O280" s="782"/>
      <c r="P280" s="782"/>
      <c r="Q280" s="782"/>
    </row>
    <row r="281" spans="1:17" ht="15.75" customHeight="1">
      <c r="A281" s="847">
        <v>14</v>
      </c>
      <c r="B281" s="848" t="s">
        <v>29</v>
      </c>
      <c r="C281" s="849">
        <f>SUM(C282:C285)</f>
        <v>4069</v>
      </c>
      <c r="D281" s="849">
        <f>SUM(D282:D285)</f>
        <v>0</v>
      </c>
      <c r="E281" s="850">
        <f t="shared" si="5"/>
        <v>11.201277955271564</v>
      </c>
      <c r="F281" s="849">
        <f>SUM(F282:F285)</f>
        <v>45.577999999999996</v>
      </c>
      <c r="G281" s="849">
        <f>SUM(G282:G285)</f>
        <v>45.577999999999996</v>
      </c>
      <c r="H281" s="851">
        <f>SUM(H282:H285)</f>
        <v>0</v>
      </c>
      <c r="K281" s="782"/>
      <c r="L281" s="782"/>
      <c r="M281" s="782"/>
      <c r="N281" s="782"/>
      <c r="O281" s="782"/>
      <c r="P281" s="782"/>
      <c r="Q281" s="782"/>
    </row>
    <row r="282" spans="1:17" ht="15.75" customHeight="1">
      <c r="A282" s="811"/>
      <c r="B282" s="829" t="s">
        <v>115</v>
      </c>
      <c r="C282" s="813">
        <v>2340</v>
      </c>
      <c r="D282" s="813"/>
      <c r="E282" s="814">
        <f t="shared" si="5"/>
        <v>11.2</v>
      </c>
      <c r="F282" s="815">
        <v>26.208</v>
      </c>
      <c r="G282" s="815">
        <v>26.208</v>
      </c>
      <c r="H282" s="816"/>
      <c r="K282" s="782"/>
      <c r="L282" s="782"/>
      <c r="M282" s="782"/>
      <c r="N282" s="782"/>
      <c r="O282" s="782"/>
      <c r="P282" s="782"/>
      <c r="Q282" s="782"/>
    </row>
    <row r="283" spans="1:17" ht="15.75" customHeight="1">
      <c r="A283" s="811"/>
      <c r="B283" s="829" t="s">
        <v>117</v>
      </c>
      <c r="C283" s="813">
        <v>1285</v>
      </c>
      <c r="D283" s="813"/>
      <c r="E283" s="814">
        <f t="shared" si="5"/>
        <v>8.01556420233463</v>
      </c>
      <c r="F283" s="815">
        <v>10.3</v>
      </c>
      <c r="G283" s="815">
        <v>10.3</v>
      </c>
      <c r="H283" s="816"/>
      <c r="K283" s="782"/>
      <c r="L283" s="782"/>
      <c r="M283" s="782"/>
      <c r="N283" s="782"/>
      <c r="O283" s="782"/>
      <c r="P283" s="782"/>
      <c r="Q283" s="782"/>
    </row>
    <row r="284" spans="1:17" ht="15.75" customHeight="1">
      <c r="A284" s="811"/>
      <c r="B284" s="829" t="s">
        <v>118</v>
      </c>
      <c r="C284" s="813">
        <v>180</v>
      </c>
      <c r="D284" s="813"/>
      <c r="E284" s="814">
        <f t="shared" si="5"/>
        <v>24</v>
      </c>
      <c r="F284" s="815">
        <v>4.32</v>
      </c>
      <c r="G284" s="815">
        <v>4.32</v>
      </c>
      <c r="H284" s="816"/>
      <c r="K284" s="782"/>
      <c r="L284" s="782"/>
      <c r="M284" s="782"/>
      <c r="N284" s="782"/>
      <c r="O284" s="782"/>
      <c r="P284" s="782"/>
      <c r="Q284" s="782"/>
    </row>
    <row r="285" spans="1:8" ht="15.75" customHeight="1">
      <c r="A285" s="828"/>
      <c r="B285" s="836" t="s">
        <v>119</v>
      </c>
      <c r="C285" s="830">
        <v>264</v>
      </c>
      <c r="D285" s="830"/>
      <c r="E285" s="831">
        <f t="shared" si="5"/>
        <v>17.992424242424242</v>
      </c>
      <c r="F285" s="832">
        <v>4.75</v>
      </c>
      <c r="G285" s="832">
        <v>4.75</v>
      </c>
      <c r="H285" s="833"/>
    </row>
    <row r="286" spans="1:17" s="853" customFormat="1" ht="15.75" customHeight="1">
      <c r="A286" s="847">
        <v>15</v>
      </c>
      <c r="B286" s="848" t="s">
        <v>73</v>
      </c>
      <c r="C286" s="849">
        <f>SUM(C287:C290)</f>
        <v>5813</v>
      </c>
      <c r="D286" s="849">
        <f>SUM(D287:D290)</f>
        <v>0</v>
      </c>
      <c r="E286" s="861">
        <f t="shared" si="5"/>
        <v>13.381558575606402</v>
      </c>
      <c r="F286" s="849">
        <f>SUM(F287:F290)</f>
        <v>77.787</v>
      </c>
      <c r="G286" s="849">
        <f>SUM(G287:G290)</f>
        <v>76.328</v>
      </c>
      <c r="H286" s="851">
        <f>SUM(H287:H290)</f>
        <v>0</v>
      </c>
      <c r="K286" s="854"/>
      <c r="L286" s="854"/>
      <c r="M286" s="854"/>
      <c r="N286" s="854"/>
      <c r="O286" s="854"/>
      <c r="P286" s="854"/>
      <c r="Q286" s="854"/>
    </row>
    <row r="287" spans="1:8" ht="15.75" customHeight="1">
      <c r="A287" s="811"/>
      <c r="B287" s="829" t="s">
        <v>147</v>
      </c>
      <c r="C287" s="813">
        <v>675</v>
      </c>
      <c r="D287" s="813"/>
      <c r="E287" s="814">
        <f t="shared" si="5"/>
        <v>7.2592592592592595</v>
      </c>
      <c r="F287" s="815">
        <v>4.9</v>
      </c>
      <c r="G287" s="815">
        <v>4.9</v>
      </c>
      <c r="H287" s="816"/>
    </row>
    <row r="288" spans="1:8" ht="15.75" customHeight="1">
      <c r="A288" s="811"/>
      <c r="B288" s="829" t="s">
        <v>115</v>
      </c>
      <c r="C288" s="813">
        <v>670</v>
      </c>
      <c r="D288" s="813"/>
      <c r="E288" s="814">
        <f t="shared" si="5"/>
        <v>11.343283582089551</v>
      </c>
      <c r="F288" s="815">
        <v>7.6</v>
      </c>
      <c r="G288" s="815">
        <v>7.6</v>
      </c>
      <c r="H288" s="816"/>
    </row>
    <row r="289" spans="1:8" ht="15.75" customHeight="1">
      <c r="A289" s="811"/>
      <c r="B289" s="829" t="s">
        <v>116</v>
      </c>
      <c r="C289" s="813">
        <v>4200</v>
      </c>
      <c r="D289" s="813"/>
      <c r="E289" s="814">
        <f t="shared" si="5"/>
        <v>14.777857142857142</v>
      </c>
      <c r="F289" s="815">
        <v>62.067</v>
      </c>
      <c r="G289" s="815">
        <v>60.608</v>
      </c>
      <c r="H289" s="816"/>
    </row>
    <row r="290" spans="1:8" ht="15.75" customHeight="1">
      <c r="A290" s="828"/>
      <c r="B290" s="836" t="s">
        <v>119</v>
      </c>
      <c r="C290" s="830">
        <v>268</v>
      </c>
      <c r="D290" s="830"/>
      <c r="E290" s="831">
        <f t="shared" si="5"/>
        <v>12.01492537313433</v>
      </c>
      <c r="F290" s="832">
        <v>3.22</v>
      </c>
      <c r="G290" s="832">
        <v>3.22</v>
      </c>
      <c r="H290" s="833"/>
    </row>
    <row r="291" spans="1:8" ht="15.75" customHeight="1">
      <c r="A291" s="847">
        <v>16</v>
      </c>
      <c r="B291" s="848" t="s">
        <v>42</v>
      </c>
      <c r="C291" s="849">
        <f>SUM(C292:C294)</f>
        <v>320</v>
      </c>
      <c r="D291" s="849">
        <f>SUM(D292:D294)</f>
        <v>0</v>
      </c>
      <c r="E291" s="861">
        <f t="shared" si="5"/>
        <v>6.1875</v>
      </c>
      <c r="F291" s="849">
        <f>SUM(F292:F294)</f>
        <v>1.98</v>
      </c>
      <c r="G291" s="849">
        <f>SUM(G292:G294)</f>
        <v>1.98</v>
      </c>
      <c r="H291" s="851">
        <f>SUM(H292:H294)</f>
        <v>0</v>
      </c>
    </row>
    <row r="292" spans="1:8" ht="15.75" customHeight="1">
      <c r="A292" s="811"/>
      <c r="B292" s="829" t="s">
        <v>116</v>
      </c>
      <c r="C292" s="813">
        <v>70</v>
      </c>
      <c r="D292" s="813"/>
      <c r="E292" s="814">
        <f t="shared" si="5"/>
        <v>0.5714285714285715</v>
      </c>
      <c r="F292" s="815">
        <v>0.04</v>
      </c>
      <c r="G292" s="815">
        <v>0.04</v>
      </c>
      <c r="H292" s="816"/>
    </row>
    <row r="293" spans="1:8" ht="15.75" customHeight="1">
      <c r="A293" s="811"/>
      <c r="B293" s="829" t="s">
        <v>117</v>
      </c>
      <c r="C293" s="813">
        <v>60</v>
      </c>
      <c r="D293" s="813"/>
      <c r="E293" s="814">
        <f t="shared" si="5"/>
        <v>16</v>
      </c>
      <c r="F293" s="815">
        <v>0.96</v>
      </c>
      <c r="G293" s="815">
        <v>0.96</v>
      </c>
      <c r="H293" s="816"/>
    </row>
    <row r="294" spans="1:8" ht="15.75" customHeight="1">
      <c r="A294" s="828"/>
      <c r="B294" s="846" t="s">
        <v>118</v>
      </c>
      <c r="C294" s="830">
        <v>190</v>
      </c>
      <c r="D294" s="830"/>
      <c r="E294" s="831">
        <f t="shared" si="5"/>
        <v>5.157894736842105</v>
      </c>
      <c r="F294" s="832">
        <v>0.98</v>
      </c>
      <c r="G294" s="832">
        <v>0.98</v>
      </c>
      <c r="H294" s="833"/>
    </row>
    <row r="295" spans="1:8" ht="15.75" customHeight="1">
      <c r="A295" s="847">
        <v>17</v>
      </c>
      <c r="B295" s="848" t="s">
        <v>30</v>
      </c>
      <c r="C295" s="849">
        <f>SUM(C296:C298)</f>
        <v>862</v>
      </c>
      <c r="D295" s="849">
        <f>SUM(D296:D298)</f>
        <v>0</v>
      </c>
      <c r="E295" s="861">
        <f t="shared" si="5"/>
        <v>3.773781902552204</v>
      </c>
      <c r="F295" s="849">
        <f>SUM(F296:F298)</f>
        <v>3.253</v>
      </c>
      <c r="G295" s="849">
        <f>SUM(G296:G298)</f>
        <v>3.253</v>
      </c>
      <c r="H295" s="851">
        <f>SUM(H296:H298)</f>
        <v>0</v>
      </c>
    </row>
    <row r="296" spans="1:8" ht="15" customHeight="1">
      <c r="A296" s="811"/>
      <c r="B296" s="829" t="s">
        <v>147</v>
      </c>
      <c r="C296" s="813">
        <v>112</v>
      </c>
      <c r="D296" s="813"/>
      <c r="E296" s="814">
        <f t="shared" si="5"/>
        <v>1.1875</v>
      </c>
      <c r="F296" s="815">
        <v>0.133</v>
      </c>
      <c r="G296" s="815">
        <v>0.133</v>
      </c>
      <c r="H296" s="816"/>
    </row>
    <row r="297" spans="1:8" ht="15.75" customHeight="1">
      <c r="A297" s="811"/>
      <c r="B297" s="829" t="s">
        <v>117</v>
      </c>
      <c r="C297" s="813">
        <v>720</v>
      </c>
      <c r="D297" s="813"/>
      <c r="E297" s="814">
        <f t="shared" si="5"/>
        <v>4</v>
      </c>
      <c r="F297" s="815">
        <v>2.88</v>
      </c>
      <c r="G297" s="815">
        <v>2.88</v>
      </c>
      <c r="H297" s="816"/>
    </row>
    <row r="298" spans="1:8" ht="15.75" customHeight="1">
      <c r="A298" s="828"/>
      <c r="B298" s="846" t="s">
        <v>118</v>
      </c>
      <c r="C298" s="830">
        <v>30</v>
      </c>
      <c r="D298" s="830"/>
      <c r="E298" s="831">
        <f t="shared" si="5"/>
        <v>8</v>
      </c>
      <c r="F298" s="832">
        <v>0.24</v>
      </c>
      <c r="G298" s="832">
        <v>0.24</v>
      </c>
      <c r="H298" s="833"/>
    </row>
    <row r="299" spans="1:8" ht="15.75" customHeight="1">
      <c r="A299" s="847">
        <v>18</v>
      </c>
      <c r="B299" s="848" t="s">
        <v>31</v>
      </c>
      <c r="C299" s="849">
        <f>SUM(C300:C302)</f>
        <v>237</v>
      </c>
      <c r="D299" s="849">
        <f>SUM(D300:D302)</f>
        <v>0</v>
      </c>
      <c r="E299" s="861">
        <f t="shared" si="5"/>
        <v>31.17299578059071</v>
      </c>
      <c r="F299" s="849">
        <f>SUM(F300:F302)</f>
        <v>7.387999999999999</v>
      </c>
      <c r="G299" s="849">
        <f>SUM(G300:G302)</f>
        <v>7.117999999999999</v>
      </c>
      <c r="H299" s="851">
        <f>SUM(H300:H302)</f>
        <v>0.27</v>
      </c>
    </row>
    <row r="300" spans="1:8" ht="15.75" customHeight="1">
      <c r="A300" s="811"/>
      <c r="B300" s="829" t="s">
        <v>117</v>
      </c>
      <c r="C300" s="813">
        <v>9</v>
      </c>
      <c r="D300" s="813"/>
      <c r="E300" s="814">
        <f t="shared" si="5"/>
        <v>30.000000000000004</v>
      </c>
      <c r="F300" s="815">
        <v>0.27</v>
      </c>
      <c r="G300" s="815"/>
      <c r="H300" s="816">
        <v>0.27</v>
      </c>
    </row>
    <row r="301" spans="1:17" ht="15.75" customHeight="1">
      <c r="A301" s="811"/>
      <c r="B301" s="829" t="s">
        <v>118</v>
      </c>
      <c r="C301" s="813">
        <v>204</v>
      </c>
      <c r="D301" s="813"/>
      <c r="E301" s="814">
        <f t="shared" si="5"/>
        <v>31.362745098039213</v>
      </c>
      <c r="F301" s="815">
        <v>6.398</v>
      </c>
      <c r="G301" s="815">
        <v>6.398</v>
      </c>
      <c r="H301" s="816"/>
      <c r="K301" s="782"/>
      <c r="L301" s="782"/>
      <c r="M301" s="782"/>
      <c r="N301" s="782"/>
      <c r="O301" s="782"/>
      <c r="P301" s="782"/>
      <c r="Q301" s="782"/>
    </row>
    <row r="302" spans="1:17" ht="15.75" customHeight="1">
      <c r="A302" s="828"/>
      <c r="B302" s="836" t="s">
        <v>119</v>
      </c>
      <c r="C302" s="830">
        <v>24</v>
      </c>
      <c r="D302" s="830"/>
      <c r="E302" s="831">
        <f t="shared" si="5"/>
        <v>30</v>
      </c>
      <c r="F302" s="832">
        <v>0.72</v>
      </c>
      <c r="G302" s="832">
        <v>0.72</v>
      </c>
      <c r="H302" s="833"/>
      <c r="K302" s="782"/>
      <c r="L302" s="782"/>
      <c r="M302" s="782"/>
      <c r="N302" s="782"/>
      <c r="O302" s="782"/>
      <c r="P302" s="782"/>
      <c r="Q302" s="782"/>
    </row>
    <row r="303" spans="1:17" ht="15.75" customHeight="1">
      <c r="A303" s="847">
        <v>19</v>
      </c>
      <c r="B303" s="848" t="s">
        <v>32</v>
      </c>
      <c r="C303" s="849">
        <f>SUM(C304:C305)</f>
        <v>139</v>
      </c>
      <c r="D303" s="849">
        <f>SUM(D304:D305)</f>
        <v>0</v>
      </c>
      <c r="E303" s="861">
        <f t="shared" si="5"/>
        <v>23.338129496402875</v>
      </c>
      <c r="F303" s="849">
        <f>SUM(F304:F305)</f>
        <v>3.2439999999999998</v>
      </c>
      <c r="G303" s="849">
        <f>SUM(G304:G305)</f>
        <v>3.2439999999999998</v>
      </c>
      <c r="H303" s="851">
        <f>SUM(H304:H305)</f>
        <v>0</v>
      </c>
      <c r="K303" s="782"/>
      <c r="L303" s="782"/>
      <c r="M303" s="782"/>
      <c r="N303" s="782"/>
      <c r="O303" s="782"/>
      <c r="P303" s="782"/>
      <c r="Q303" s="782"/>
    </row>
    <row r="304" spans="1:17" ht="15.75" customHeight="1">
      <c r="A304" s="811"/>
      <c r="B304" s="829" t="s">
        <v>118</v>
      </c>
      <c r="C304" s="813">
        <v>63</v>
      </c>
      <c r="D304" s="813"/>
      <c r="E304" s="814">
        <f t="shared" si="5"/>
        <v>28.57142857142857</v>
      </c>
      <c r="F304" s="815">
        <v>1.8</v>
      </c>
      <c r="G304" s="815">
        <v>1.8</v>
      </c>
      <c r="H304" s="816"/>
      <c r="K304" s="782"/>
      <c r="L304" s="782"/>
      <c r="M304" s="782"/>
      <c r="N304" s="782"/>
      <c r="O304" s="782"/>
      <c r="P304" s="782"/>
      <c r="Q304" s="782"/>
    </row>
    <row r="305" spans="1:17" ht="15.75" customHeight="1">
      <c r="A305" s="828"/>
      <c r="B305" s="836" t="s">
        <v>119</v>
      </c>
      <c r="C305" s="830">
        <v>76</v>
      </c>
      <c r="D305" s="830"/>
      <c r="E305" s="831">
        <f t="shared" si="5"/>
        <v>19</v>
      </c>
      <c r="F305" s="832">
        <v>1.444</v>
      </c>
      <c r="G305" s="832">
        <v>1.444</v>
      </c>
      <c r="H305" s="833"/>
      <c r="K305" s="782"/>
      <c r="L305" s="782"/>
      <c r="M305" s="782"/>
      <c r="N305" s="782"/>
      <c r="O305" s="782"/>
      <c r="P305" s="782"/>
      <c r="Q305" s="782"/>
    </row>
    <row r="306" spans="1:17" ht="15.75" customHeight="1">
      <c r="A306" s="847">
        <v>20</v>
      </c>
      <c r="B306" s="848" t="s">
        <v>65</v>
      </c>
      <c r="C306" s="849">
        <f>SUM(C307:C307)</f>
        <v>130</v>
      </c>
      <c r="D306" s="849">
        <f>SUM(D307:D307)</f>
        <v>0</v>
      </c>
      <c r="E306" s="861">
        <f t="shared" si="5"/>
        <v>32</v>
      </c>
      <c r="F306" s="849">
        <f>SUM(F307:F307)</f>
        <v>4.16</v>
      </c>
      <c r="G306" s="849">
        <f>SUM(G307:G307)</f>
        <v>4.16</v>
      </c>
      <c r="H306" s="851">
        <f>SUM(H307:H307)</f>
        <v>0</v>
      </c>
      <c r="K306" s="782"/>
      <c r="L306" s="782"/>
      <c r="M306" s="782"/>
      <c r="N306" s="782"/>
      <c r="O306" s="782"/>
      <c r="P306" s="782"/>
      <c r="Q306" s="782"/>
    </row>
    <row r="307" spans="1:17" ht="15.75" customHeight="1">
      <c r="A307" s="828"/>
      <c r="B307" s="846" t="s">
        <v>118</v>
      </c>
      <c r="C307" s="830">
        <v>130</v>
      </c>
      <c r="D307" s="830"/>
      <c r="E307" s="831">
        <f t="shared" si="5"/>
        <v>32</v>
      </c>
      <c r="F307" s="832">
        <v>4.16</v>
      </c>
      <c r="G307" s="832">
        <v>4.16</v>
      </c>
      <c r="H307" s="833"/>
      <c r="K307" s="782"/>
      <c r="L307" s="782"/>
      <c r="M307" s="782"/>
      <c r="N307" s="782"/>
      <c r="O307" s="782"/>
      <c r="P307" s="782"/>
      <c r="Q307" s="782"/>
    </row>
    <row r="308" spans="1:17" ht="15.75" customHeight="1">
      <c r="A308" s="847">
        <v>21</v>
      </c>
      <c r="B308" s="848" t="s">
        <v>43</v>
      </c>
      <c r="C308" s="849">
        <f>SUM(C309:C310)</f>
        <v>310</v>
      </c>
      <c r="D308" s="849">
        <f>SUM(D309:D310)</f>
        <v>0</v>
      </c>
      <c r="E308" s="861">
        <f t="shared" si="5"/>
        <v>14.903225806451612</v>
      </c>
      <c r="F308" s="849">
        <f>SUM(F309:F310)</f>
        <v>4.62</v>
      </c>
      <c r="G308" s="849">
        <f>SUM(G309:G310)</f>
        <v>4.62</v>
      </c>
      <c r="H308" s="851">
        <f>SUM(H309:H310)</f>
        <v>0</v>
      </c>
      <c r="K308" s="782"/>
      <c r="L308" s="782"/>
      <c r="M308" s="782"/>
      <c r="N308" s="782"/>
      <c r="O308" s="782"/>
      <c r="P308" s="782"/>
      <c r="Q308" s="782"/>
    </row>
    <row r="309" spans="1:17" ht="15.75" customHeight="1">
      <c r="A309" s="811"/>
      <c r="B309" s="829" t="s">
        <v>117</v>
      </c>
      <c r="C309" s="813">
        <v>190</v>
      </c>
      <c r="D309" s="813"/>
      <c r="E309" s="814">
        <f t="shared" si="5"/>
        <v>5.999999999999999</v>
      </c>
      <c r="F309" s="815">
        <v>1.14</v>
      </c>
      <c r="G309" s="815">
        <v>1.14</v>
      </c>
      <c r="H309" s="816"/>
      <c r="K309" s="782"/>
      <c r="L309" s="782"/>
      <c r="M309" s="782"/>
      <c r="N309" s="782"/>
      <c r="O309" s="782"/>
      <c r="P309" s="782"/>
      <c r="Q309" s="782"/>
    </row>
    <row r="310" spans="1:17" ht="15.75" customHeight="1">
      <c r="A310" s="828"/>
      <c r="B310" s="836" t="s">
        <v>119</v>
      </c>
      <c r="C310" s="830">
        <v>120</v>
      </c>
      <c r="D310" s="830"/>
      <c r="E310" s="831">
        <f t="shared" si="5"/>
        <v>29</v>
      </c>
      <c r="F310" s="832">
        <v>3.48</v>
      </c>
      <c r="G310" s="832">
        <v>3.48</v>
      </c>
      <c r="H310" s="833"/>
      <c r="K310" s="782"/>
      <c r="L310" s="782"/>
      <c r="M310" s="782"/>
      <c r="N310" s="782"/>
      <c r="O310" s="782"/>
      <c r="P310" s="782"/>
      <c r="Q310" s="782"/>
    </row>
    <row r="311" spans="1:17" ht="15.75" customHeight="1">
      <c r="A311" s="847">
        <v>22</v>
      </c>
      <c r="B311" s="848" t="s">
        <v>187</v>
      </c>
      <c r="C311" s="849">
        <f>SUM(C312)</f>
        <v>40</v>
      </c>
      <c r="D311" s="849">
        <f>SUM(D312)</f>
        <v>0</v>
      </c>
      <c r="E311" s="861">
        <f t="shared" si="5"/>
        <v>7.074999999999999</v>
      </c>
      <c r="F311" s="849">
        <f>SUM(F312)</f>
        <v>0.283</v>
      </c>
      <c r="G311" s="849">
        <f>SUM(G312)</f>
        <v>0.283</v>
      </c>
      <c r="H311" s="851">
        <f>SUM(H312)</f>
        <v>0</v>
      </c>
      <c r="K311" s="782"/>
      <c r="L311" s="782"/>
      <c r="M311" s="782"/>
      <c r="N311" s="782"/>
      <c r="O311" s="782"/>
      <c r="P311" s="782"/>
      <c r="Q311" s="782"/>
    </row>
    <row r="312" spans="1:17" ht="15.75" customHeight="1">
      <c r="A312" s="828"/>
      <c r="B312" s="846" t="s">
        <v>118</v>
      </c>
      <c r="C312" s="830">
        <v>40</v>
      </c>
      <c r="D312" s="830"/>
      <c r="E312" s="831">
        <f t="shared" si="5"/>
        <v>7.074999999999999</v>
      </c>
      <c r="F312" s="832">
        <v>0.283</v>
      </c>
      <c r="G312" s="832">
        <v>0.283</v>
      </c>
      <c r="H312" s="833"/>
      <c r="K312" s="782"/>
      <c r="L312" s="782"/>
      <c r="M312" s="782"/>
      <c r="N312" s="782"/>
      <c r="O312" s="782"/>
      <c r="P312" s="782"/>
      <c r="Q312" s="782"/>
    </row>
    <row r="313" spans="1:17" ht="15.75" customHeight="1">
      <c r="A313" s="847">
        <v>23</v>
      </c>
      <c r="B313" s="848" t="s">
        <v>151</v>
      </c>
      <c r="C313" s="849">
        <f>SUM(C314)</f>
        <v>60</v>
      </c>
      <c r="D313" s="849">
        <f>SUM(D314)</f>
        <v>0</v>
      </c>
      <c r="E313" s="861">
        <f t="shared" si="5"/>
        <v>0.6333333333333333</v>
      </c>
      <c r="F313" s="849">
        <f>SUM(F314)</f>
        <v>0.038</v>
      </c>
      <c r="G313" s="849">
        <f>SUM(G314)</f>
        <v>0.038</v>
      </c>
      <c r="H313" s="851">
        <f>SUM(H314)</f>
        <v>0</v>
      </c>
      <c r="K313" s="782"/>
      <c r="L313" s="782"/>
      <c r="M313" s="782"/>
      <c r="N313" s="782"/>
      <c r="O313" s="782"/>
      <c r="P313" s="782"/>
      <c r="Q313" s="782"/>
    </row>
    <row r="314" spans="1:17" ht="15.75" customHeight="1">
      <c r="A314" s="828"/>
      <c r="B314" s="846" t="s">
        <v>118</v>
      </c>
      <c r="C314" s="830">
        <v>60</v>
      </c>
      <c r="D314" s="830"/>
      <c r="E314" s="831">
        <f t="shared" si="5"/>
        <v>0.6333333333333333</v>
      </c>
      <c r="F314" s="832">
        <v>0.038</v>
      </c>
      <c r="G314" s="832">
        <v>0.038</v>
      </c>
      <c r="H314" s="833"/>
      <c r="K314" s="782"/>
      <c r="L314" s="782"/>
      <c r="M314" s="782"/>
      <c r="N314" s="782"/>
      <c r="O314" s="782"/>
      <c r="P314" s="782"/>
      <c r="Q314" s="782"/>
    </row>
    <row r="315" spans="1:17" ht="15.75" customHeight="1">
      <c r="A315" s="822">
        <v>24</v>
      </c>
      <c r="B315" s="834" t="s">
        <v>50</v>
      </c>
      <c r="C315" s="824">
        <f>SUM(C316)</f>
        <v>87</v>
      </c>
      <c r="D315" s="824"/>
      <c r="E315" s="825">
        <f t="shared" si="5"/>
        <v>27.931034482758623</v>
      </c>
      <c r="F315" s="824">
        <f>SUM(F316)</f>
        <v>2.43</v>
      </c>
      <c r="G315" s="824">
        <f>SUM(G316)</f>
        <v>2.43</v>
      </c>
      <c r="H315" s="835">
        <f>SUM(H316:H316)</f>
        <v>0</v>
      </c>
      <c r="K315" s="782"/>
      <c r="L315" s="782"/>
      <c r="M315" s="782"/>
      <c r="N315" s="782"/>
      <c r="O315" s="782"/>
      <c r="P315" s="782"/>
      <c r="Q315" s="782"/>
    </row>
    <row r="316" spans="1:17" ht="15.75" customHeight="1">
      <c r="A316" s="828"/>
      <c r="B316" s="846" t="s">
        <v>115</v>
      </c>
      <c r="C316" s="830">
        <v>87</v>
      </c>
      <c r="D316" s="830"/>
      <c r="E316" s="831">
        <f t="shared" si="5"/>
        <v>27.931034482758623</v>
      </c>
      <c r="F316" s="832">
        <v>2.43</v>
      </c>
      <c r="G316" s="832">
        <v>2.43</v>
      </c>
      <c r="H316" s="833"/>
      <c r="K316" s="782"/>
      <c r="L316" s="782"/>
      <c r="M316" s="782"/>
      <c r="N316" s="782"/>
      <c r="O316" s="782"/>
      <c r="P316" s="782"/>
      <c r="Q316" s="782"/>
    </row>
    <row r="317" spans="1:8" ht="15.75" customHeight="1">
      <c r="A317" s="847">
        <v>25</v>
      </c>
      <c r="B317" s="848" t="s">
        <v>67</v>
      </c>
      <c r="C317" s="849">
        <f>SUM(C318)</f>
        <v>124</v>
      </c>
      <c r="D317" s="849">
        <f>SUM(D318)</f>
        <v>0</v>
      </c>
      <c r="E317" s="861">
        <f t="shared" si="5"/>
        <v>34.99999999999999</v>
      </c>
      <c r="F317" s="849">
        <f>SUM(F318)</f>
        <v>4.34</v>
      </c>
      <c r="G317" s="849">
        <f>SUM(G318)</f>
        <v>4.34</v>
      </c>
      <c r="H317" s="851">
        <f>SUM(H318)</f>
        <v>0</v>
      </c>
    </row>
    <row r="318" spans="1:8" ht="15.75" customHeight="1">
      <c r="A318" s="828"/>
      <c r="B318" s="836" t="s">
        <v>119</v>
      </c>
      <c r="C318" s="830">
        <v>124</v>
      </c>
      <c r="D318" s="830"/>
      <c r="E318" s="831">
        <f t="shared" si="5"/>
        <v>34.99999999999999</v>
      </c>
      <c r="F318" s="832">
        <v>4.34</v>
      </c>
      <c r="G318" s="832">
        <v>4.34</v>
      </c>
      <c r="H318" s="833"/>
    </row>
    <row r="319" spans="1:8" ht="15.75" customHeight="1">
      <c r="A319" s="847">
        <v>26</v>
      </c>
      <c r="B319" s="848" t="s">
        <v>49</v>
      </c>
      <c r="C319" s="849">
        <f>SUM(C320:C320)</f>
        <v>12</v>
      </c>
      <c r="D319" s="849">
        <f>SUM(D320:D320)</f>
        <v>0</v>
      </c>
      <c r="E319" s="850">
        <f t="shared" si="5"/>
        <v>83.33333333333333</v>
      </c>
      <c r="F319" s="849">
        <f>SUM(F320:F320)</f>
        <v>1</v>
      </c>
      <c r="G319" s="849">
        <f>SUM(G320:G320)</f>
        <v>1</v>
      </c>
      <c r="H319" s="851">
        <f>SUM(H320:H320)</f>
        <v>0</v>
      </c>
    </row>
    <row r="320" spans="1:8" ht="15.75" customHeight="1">
      <c r="A320" s="817"/>
      <c r="B320" s="838" t="s">
        <v>117</v>
      </c>
      <c r="C320" s="819">
        <v>12</v>
      </c>
      <c r="D320" s="819"/>
      <c r="E320" s="839">
        <f>F320/C320*1000</f>
        <v>83.33333333333333</v>
      </c>
      <c r="F320" s="820">
        <v>1</v>
      </c>
      <c r="G320" s="820">
        <v>1</v>
      </c>
      <c r="H320" s="821"/>
    </row>
    <row r="321" spans="1:16" ht="15.75" customHeight="1">
      <c r="A321" s="822">
        <v>27</v>
      </c>
      <c r="B321" s="834" t="s">
        <v>169</v>
      </c>
      <c r="C321" s="824">
        <f>SUM(C322)</f>
        <v>7200</v>
      </c>
      <c r="D321" s="824">
        <f>SUM(D322)</f>
        <v>0</v>
      </c>
      <c r="E321" s="825">
        <f t="shared" si="5"/>
        <v>1.45</v>
      </c>
      <c r="F321" s="824">
        <f>SUM(F322)</f>
        <v>10.44</v>
      </c>
      <c r="G321" s="824">
        <f>SUM(G322)</f>
        <v>10.44</v>
      </c>
      <c r="H321" s="835">
        <f>SUM(H322)</f>
        <v>0</v>
      </c>
      <c r="K321" s="875"/>
      <c r="L321" s="875"/>
      <c r="M321" s="876"/>
      <c r="N321" s="875"/>
      <c r="O321" s="875"/>
      <c r="P321" s="875"/>
    </row>
    <row r="322" spans="1:16" ht="15.75" customHeight="1">
      <c r="A322" s="828"/>
      <c r="B322" s="846" t="s">
        <v>118</v>
      </c>
      <c r="C322" s="830">
        <v>7200</v>
      </c>
      <c r="D322" s="830"/>
      <c r="E322" s="831">
        <f aca="true" t="shared" si="6" ref="E322:E354">F322/C322*1000</f>
        <v>1.45</v>
      </c>
      <c r="F322" s="832">
        <v>10.44</v>
      </c>
      <c r="G322" s="832">
        <v>10.44</v>
      </c>
      <c r="H322" s="833"/>
      <c r="K322" s="874"/>
      <c r="L322" s="874"/>
      <c r="M322" s="874"/>
      <c r="N322" s="874"/>
      <c r="O322" s="874"/>
      <c r="P322" s="874"/>
    </row>
    <row r="323" spans="1:8" ht="15.75" customHeight="1">
      <c r="A323" s="847">
        <v>28</v>
      </c>
      <c r="B323" s="848" t="s">
        <v>154</v>
      </c>
      <c r="C323" s="849">
        <f>SUM(C324:C325)</f>
        <v>110</v>
      </c>
      <c r="D323" s="849">
        <f>SUM(D324:D325)</f>
        <v>0</v>
      </c>
      <c r="E323" s="861">
        <f t="shared" si="6"/>
        <v>11.363636363636363</v>
      </c>
      <c r="F323" s="849">
        <f>SUM(F324:F325)</f>
        <v>1.25</v>
      </c>
      <c r="G323" s="849">
        <f>SUM(G324:G325)</f>
        <v>1.175</v>
      </c>
      <c r="H323" s="851">
        <f>SUM(H324:H325)</f>
        <v>0</v>
      </c>
    </row>
    <row r="324" spans="1:8" ht="15.75" customHeight="1">
      <c r="A324" s="811"/>
      <c r="B324" s="829" t="s">
        <v>117</v>
      </c>
      <c r="C324" s="813">
        <v>35</v>
      </c>
      <c r="D324" s="813"/>
      <c r="E324" s="814">
        <f t="shared" si="6"/>
        <v>5.714285714285714</v>
      </c>
      <c r="F324" s="815">
        <v>0.2</v>
      </c>
      <c r="G324" s="815">
        <v>0.2</v>
      </c>
      <c r="H324" s="816"/>
    </row>
    <row r="325" spans="1:8" ht="15.75" customHeight="1">
      <c r="A325" s="828"/>
      <c r="B325" s="846" t="s">
        <v>118</v>
      </c>
      <c r="C325" s="830">
        <v>75</v>
      </c>
      <c r="D325" s="830"/>
      <c r="E325" s="831">
        <f t="shared" si="6"/>
        <v>14</v>
      </c>
      <c r="F325" s="832">
        <v>1.05</v>
      </c>
      <c r="G325" s="832">
        <v>0.975</v>
      </c>
      <c r="H325" s="833"/>
    </row>
    <row r="326" spans="1:8" ht="15.75" customHeight="1">
      <c r="A326" s="847">
        <v>29</v>
      </c>
      <c r="B326" s="848" t="s">
        <v>33</v>
      </c>
      <c r="C326" s="849">
        <f>SUM(C327:C328)</f>
        <v>65</v>
      </c>
      <c r="D326" s="849">
        <f>SUM(D327:D328)</f>
        <v>0</v>
      </c>
      <c r="E326" s="850">
        <f t="shared" si="6"/>
        <v>2.9230769230769234</v>
      </c>
      <c r="F326" s="849">
        <f>SUM(F327:F328)</f>
        <v>0.19</v>
      </c>
      <c r="G326" s="849">
        <f>SUM(G327:G328)</f>
        <v>0.19</v>
      </c>
      <c r="H326" s="851">
        <f>SUM(H327:H328)</f>
        <v>0</v>
      </c>
    </row>
    <row r="327" spans="1:18" ht="15.75" customHeight="1">
      <c r="A327" s="811"/>
      <c r="B327" s="829" t="s">
        <v>117</v>
      </c>
      <c r="C327" s="813">
        <v>25</v>
      </c>
      <c r="D327" s="813"/>
      <c r="E327" s="814">
        <f t="shared" si="6"/>
        <v>2.8000000000000003</v>
      </c>
      <c r="F327" s="815">
        <v>0.07</v>
      </c>
      <c r="G327" s="815">
        <v>0.07</v>
      </c>
      <c r="H327" s="816"/>
      <c r="R327" s="783"/>
    </row>
    <row r="328" spans="1:8" ht="15.75" customHeight="1">
      <c r="A328" s="828"/>
      <c r="B328" s="846" t="s">
        <v>118</v>
      </c>
      <c r="C328" s="830">
        <v>40</v>
      </c>
      <c r="D328" s="830"/>
      <c r="E328" s="831">
        <f t="shared" si="6"/>
        <v>3</v>
      </c>
      <c r="F328" s="832">
        <v>0.12</v>
      </c>
      <c r="G328" s="832">
        <v>0.12</v>
      </c>
      <c r="H328" s="833"/>
    </row>
    <row r="329" spans="1:8" ht="15.75" customHeight="1">
      <c r="A329" s="847">
        <v>30</v>
      </c>
      <c r="B329" s="848" t="s">
        <v>139</v>
      </c>
      <c r="C329" s="849">
        <f>SUM(C330:C333)</f>
        <v>1857</v>
      </c>
      <c r="D329" s="849">
        <f>SUM(D330:D333)</f>
        <v>0</v>
      </c>
      <c r="E329" s="861">
        <f t="shared" si="6"/>
        <v>25.134087237479807</v>
      </c>
      <c r="F329" s="849">
        <f>SUM(F330:F333)</f>
        <v>46.674</v>
      </c>
      <c r="G329" s="849">
        <f>SUM(G330:G333)</f>
        <v>46.674</v>
      </c>
      <c r="H329" s="851">
        <f>SUM(H330:H333)</f>
        <v>0</v>
      </c>
    </row>
    <row r="330" spans="1:15" ht="15.75" customHeight="1">
      <c r="A330" s="811"/>
      <c r="B330" s="829" t="s">
        <v>147</v>
      </c>
      <c r="C330" s="813">
        <v>320</v>
      </c>
      <c r="D330" s="813"/>
      <c r="E330" s="814">
        <f t="shared" si="6"/>
        <v>18.15625</v>
      </c>
      <c r="F330" s="815">
        <v>5.81</v>
      </c>
      <c r="G330" s="815">
        <v>5.81</v>
      </c>
      <c r="H330" s="816"/>
      <c r="K330" s="782"/>
      <c r="L330" s="782"/>
      <c r="M330" s="782"/>
      <c r="N330" s="782"/>
      <c r="O330" s="782"/>
    </row>
    <row r="331" spans="1:8" ht="15.75" customHeight="1">
      <c r="A331" s="811"/>
      <c r="B331" s="829" t="s">
        <v>116</v>
      </c>
      <c r="C331" s="813">
        <v>210</v>
      </c>
      <c r="D331" s="813"/>
      <c r="E331" s="814">
        <f t="shared" si="6"/>
        <v>8.9</v>
      </c>
      <c r="F331" s="815">
        <v>1.869</v>
      </c>
      <c r="G331" s="815">
        <v>1.869</v>
      </c>
      <c r="H331" s="816"/>
    </row>
    <row r="332" spans="1:8" ht="15.75" customHeight="1">
      <c r="A332" s="811"/>
      <c r="B332" s="829" t="s">
        <v>117</v>
      </c>
      <c r="C332" s="813">
        <v>1137</v>
      </c>
      <c r="D332" s="813"/>
      <c r="E332" s="814">
        <f t="shared" si="6"/>
        <v>30.624450307827615</v>
      </c>
      <c r="F332" s="815">
        <v>34.82</v>
      </c>
      <c r="G332" s="815">
        <v>34.82</v>
      </c>
      <c r="H332" s="816"/>
    </row>
    <row r="333" spans="1:8" ht="15.75" customHeight="1">
      <c r="A333" s="817"/>
      <c r="B333" s="838" t="s">
        <v>118</v>
      </c>
      <c r="C333" s="819">
        <v>190</v>
      </c>
      <c r="D333" s="819"/>
      <c r="E333" s="839">
        <f t="shared" si="6"/>
        <v>21.973684210526315</v>
      </c>
      <c r="F333" s="820">
        <v>4.175</v>
      </c>
      <c r="G333" s="820">
        <v>4.175</v>
      </c>
      <c r="H333" s="821"/>
    </row>
    <row r="334" spans="1:8" ht="15.75" customHeight="1">
      <c r="A334" s="822">
        <v>31</v>
      </c>
      <c r="B334" s="834" t="s">
        <v>45</v>
      </c>
      <c r="C334" s="824">
        <f>SUM(C335:C336)</f>
        <v>168</v>
      </c>
      <c r="D334" s="824">
        <f>SUM(D335:D336)</f>
        <v>0</v>
      </c>
      <c r="E334" s="825">
        <f t="shared" si="6"/>
        <v>30.642857142857142</v>
      </c>
      <c r="F334" s="824">
        <f>SUM(F335:F336)</f>
        <v>5.148</v>
      </c>
      <c r="G334" s="824">
        <f>SUM(G335:G336)</f>
        <v>5.148</v>
      </c>
      <c r="H334" s="835">
        <f>SUM(H335:H336)</f>
        <v>0</v>
      </c>
    </row>
    <row r="335" spans="1:8" ht="15.75" customHeight="1">
      <c r="A335" s="811"/>
      <c r="B335" s="829" t="s">
        <v>117</v>
      </c>
      <c r="C335" s="813">
        <v>68</v>
      </c>
      <c r="D335" s="813"/>
      <c r="E335" s="814">
        <f t="shared" si="6"/>
        <v>27.35294117647059</v>
      </c>
      <c r="F335" s="815">
        <v>1.86</v>
      </c>
      <c r="G335" s="815">
        <v>1.86</v>
      </c>
      <c r="H335" s="816"/>
    </row>
    <row r="336" spans="1:8" ht="15.75" customHeight="1">
      <c r="A336" s="828"/>
      <c r="B336" s="846" t="s">
        <v>118</v>
      </c>
      <c r="C336" s="830">
        <v>100</v>
      </c>
      <c r="D336" s="830"/>
      <c r="E336" s="831">
        <f t="shared" si="6"/>
        <v>32.88</v>
      </c>
      <c r="F336" s="832">
        <v>3.288</v>
      </c>
      <c r="G336" s="832">
        <v>3.288</v>
      </c>
      <c r="H336" s="833"/>
    </row>
    <row r="337" spans="1:17" s="853" customFormat="1" ht="15.75" customHeight="1">
      <c r="A337" s="847">
        <v>32</v>
      </c>
      <c r="B337" s="848" t="s">
        <v>64</v>
      </c>
      <c r="C337" s="849">
        <f>SUM(C338:C338)</f>
        <v>2903</v>
      </c>
      <c r="D337" s="849">
        <f>SUM(D338:D338)</f>
        <v>0</v>
      </c>
      <c r="E337" s="861">
        <f t="shared" si="6"/>
        <v>13</v>
      </c>
      <c r="F337" s="849">
        <f>SUM(F338:F338)</f>
        <v>37.739</v>
      </c>
      <c r="G337" s="849">
        <f>SUM(G338:G338)</f>
        <v>37.739</v>
      </c>
      <c r="H337" s="851">
        <f>SUM(H338:H338)</f>
        <v>0</v>
      </c>
      <c r="K337" s="854"/>
      <c r="L337" s="854"/>
      <c r="M337" s="854"/>
      <c r="N337" s="854"/>
      <c r="O337" s="854"/>
      <c r="P337" s="854"/>
      <c r="Q337" s="854"/>
    </row>
    <row r="338" spans="1:8" ht="15.75" customHeight="1">
      <c r="A338" s="811"/>
      <c r="B338" s="829" t="s">
        <v>116</v>
      </c>
      <c r="C338" s="813">
        <v>2903</v>
      </c>
      <c r="D338" s="813"/>
      <c r="E338" s="814">
        <f t="shared" si="6"/>
        <v>13</v>
      </c>
      <c r="F338" s="815">
        <v>37.739</v>
      </c>
      <c r="G338" s="815">
        <v>37.739</v>
      </c>
      <c r="H338" s="816"/>
    </row>
    <row r="339" spans="1:8" ht="15.75" customHeight="1">
      <c r="A339" s="855"/>
      <c r="B339" s="856" t="s">
        <v>167</v>
      </c>
      <c r="C339" s="857">
        <f>C252+C254+C258+C260+C263+C265+C267+C269+C271+C274+C276+C279+C281+C286+C291+C295+C299+C303+C306+C308+C311+C313+C315+C317+C319+C321+C323+C326+C329+C334+C337</f>
        <v>47932</v>
      </c>
      <c r="D339" s="857">
        <f>D252+D254+D258+D260+D263+D265+D267+D269+D271+D274+D276+D279+D281+D286+D291+D295+D299+D303+D306+D308+D311+D313+D315+D317+D319+D321+D323+D326+D329+D334+D337</f>
        <v>0</v>
      </c>
      <c r="E339" s="857"/>
      <c r="F339" s="857">
        <f>F252+F254+F258+F260+F263+F265+F267+F269+F271+F274+F276+F279+F281+F286+F291+F295+F299+F303+F306+F308+F311+F313+F315+F317+F319+F321+F323+F326+F329+F334+F337</f>
        <v>574.3460000000001</v>
      </c>
      <c r="G339" s="857">
        <f>G252+G254+G258+G260+G263+G265+G267+G269+G271+G274+G276+G279+G281+G286+G291+G295+G299+G303+G306+G308+G311+G313+G315+G317+G319+G321+G323+G326+G329+G334+G337</f>
        <v>560.7090000000001</v>
      </c>
      <c r="H339" s="882">
        <f>H252+H254+H258+H260+H263+H265+H267+H269+H271+H274+H276+H279+H281+H286+H291+H295+H299+H303+H306+H308+H311+H313+H315+H317+H319+H321+H323+H326+H329+H334+H337</f>
        <v>0.27</v>
      </c>
    </row>
    <row r="340" spans="1:8" ht="15.75" customHeight="1">
      <c r="A340" s="855"/>
      <c r="B340" s="856" t="s">
        <v>60</v>
      </c>
      <c r="C340" s="857"/>
      <c r="D340" s="857"/>
      <c r="E340" s="860" t="e">
        <f t="shared" si="6"/>
        <v>#DIV/0!</v>
      </c>
      <c r="F340" s="858"/>
      <c r="G340" s="858"/>
      <c r="H340" s="859"/>
    </row>
    <row r="341" spans="1:8" ht="15.75" customHeight="1">
      <c r="A341" s="847">
        <v>1</v>
      </c>
      <c r="B341" s="848" t="s">
        <v>87</v>
      </c>
      <c r="C341" s="849">
        <f>SUM(C342)</f>
        <v>315</v>
      </c>
      <c r="D341" s="849">
        <f>SUM(D342)</f>
        <v>0</v>
      </c>
      <c r="E341" s="861">
        <f t="shared" si="6"/>
        <v>23.999999999999996</v>
      </c>
      <c r="F341" s="849">
        <f>SUM(F342)</f>
        <v>7.56</v>
      </c>
      <c r="G341" s="849">
        <f>SUM(G342)</f>
        <v>7.56</v>
      </c>
      <c r="H341" s="851">
        <f>SUM(H342)</f>
        <v>0</v>
      </c>
    </row>
    <row r="342" spans="1:8" ht="15.75" customHeight="1">
      <c r="A342" s="828"/>
      <c r="B342" s="846" t="s">
        <v>118</v>
      </c>
      <c r="C342" s="830">
        <v>315</v>
      </c>
      <c r="D342" s="830"/>
      <c r="E342" s="831">
        <f t="shared" si="6"/>
        <v>23.999999999999996</v>
      </c>
      <c r="F342" s="832">
        <v>7.56</v>
      </c>
      <c r="G342" s="832">
        <v>7.56</v>
      </c>
      <c r="H342" s="833">
        <v>0</v>
      </c>
    </row>
    <row r="343" spans="1:8" ht="15.75" customHeight="1">
      <c r="A343" s="847">
        <v>2</v>
      </c>
      <c r="B343" s="848" t="s">
        <v>75</v>
      </c>
      <c r="C343" s="849">
        <f>SUM(C344)</f>
        <v>12</v>
      </c>
      <c r="D343" s="849">
        <f>SUM(D344)</f>
        <v>0</v>
      </c>
      <c r="E343" s="861">
        <f t="shared" si="6"/>
        <v>33.333333333333336</v>
      </c>
      <c r="F343" s="849">
        <f>SUM(F344)</f>
        <v>0.4</v>
      </c>
      <c r="G343" s="849">
        <f>SUM(G344)</f>
        <v>0</v>
      </c>
      <c r="H343" s="851">
        <f>SUM(H344)</f>
        <v>0.4</v>
      </c>
    </row>
    <row r="344" spans="1:8" ht="15.75" customHeight="1">
      <c r="A344" s="817"/>
      <c r="B344" s="838" t="s">
        <v>117</v>
      </c>
      <c r="C344" s="819">
        <v>12</v>
      </c>
      <c r="D344" s="819"/>
      <c r="E344" s="839">
        <f t="shared" si="6"/>
        <v>33.333333333333336</v>
      </c>
      <c r="F344" s="820">
        <v>0.4</v>
      </c>
      <c r="G344" s="820"/>
      <c r="H344" s="821">
        <v>0.4</v>
      </c>
    </row>
    <row r="345" spans="1:17" ht="15.75" customHeight="1">
      <c r="A345" s="822">
        <v>3</v>
      </c>
      <c r="B345" s="834" t="s">
        <v>105</v>
      </c>
      <c r="C345" s="824">
        <f>SUM(C346)</f>
        <v>35</v>
      </c>
      <c r="D345" s="824">
        <f>SUM(D346)</f>
        <v>0</v>
      </c>
      <c r="E345" s="825">
        <f t="shared" si="6"/>
        <v>2</v>
      </c>
      <c r="F345" s="824">
        <f>SUM(F346)</f>
        <v>0.07</v>
      </c>
      <c r="G345" s="824">
        <f>SUM(G346)</f>
        <v>0</v>
      </c>
      <c r="H345" s="835">
        <f>SUM(H346)</f>
        <v>0.07</v>
      </c>
      <c r="K345" s="782"/>
      <c r="L345" s="782"/>
      <c r="M345" s="782"/>
      <c r="N345" s="782"/>
      <c r="O345" s="782"/>
      <c r="P345" s="782"/>
      <c r="Q345" s="782"/>
    </row>
    <row r="346" spans="1:17" ht="15.75" customHeight="1">
      <c r="A346" s="828"/>
      <c r="B346" s="846" t="s">
        <v>117</v>
      </c>
      <c r="C346" s="830">
        <v>35</v>
      </c>
      <c r="D346" s="830"/>
      <c r="E346" s="831">
        <f t="shared" si="6"/>
        <v>2</v>
      </c>
      <c r="F346" s="832">
        <v>0.07</v>
      </c>
      <c r="G346" s="832"/>
      <c r="H346" s="833">
        <v>0.07</v>
      </c>
      <c r="P346" s="782"/>
      <c r="Q346" s="782"/>
    </row>
    <row r="347" spans="1:17" ht="15.75" customHeight="1">
      <c r="A347" s="822">
        <v>4</v>
      </c>
      <c r="B347" s="834" t="s">
        <v>200</v>
      </c>
      <c r="C347" s="824">
        <f>SUM(C348)</f>
        <v>90</v>
      </c>
      <c r="D347" s="824">
        <f>SUM(D348)</f>
        <v>0</v>
      </c>
      <c r="E347" s="825">
        <f>F347/C347*1000</f>
        <v>2.1</v>
      </c>
      <c r="F347" s="824">
        <f>SUM(F348)</f>
        <v>0.189</v>
      </c>
      <c r="G347" s="824">
        <f>SUM(G348)</f>
        <v>0.189</v>
      </c>
      <c r="H347" s="835">
        <f>SUM(H348)</f>
        <v>0</v>
      </c>
      <c r="P347" s="782"/>
      <c r="Q347" s="782"/>
    </row>
    <row r="348" spans="1:17" ht="15.75" customHeight="1">
      <c r="A348" s="828"/>
      <c r="B348" s="846" t="s">
        <v>118</v>
      </c>
      <c r="C348" s="830">
        <v>90</v>
      </c>
      <c r="D348" s="830"/>
      <c r="E348" s="831">
        <f>F348/C348*1000</f>
        <v>2.1</v>
      </c>
      <c r="F348" s="832">
        <v>0.189</v>
      </c>
      <c r="G348" s="832">
        <v>0.189</v>
      </c>
      <c r="H348" s="833"/>
      <c r="P348" s="782"/>
      <c r="Q348" s="782"/>
    </row>
    <row r="349" spans="1:17" ht="15.75" customHeight="1">
      <c r="A349" s="822">
        <v>5</v>
      </c>
      <c r="B349" s="834" t="s">
        <v>46</v>
      </c>
      <c r="C349" s="824">
        <f>SUM(C350)</f>
        <v>240</v>
      </c>
      <c r="D349" s="824"/>
      <c r="E349" s="825">
        <f t="shared" si="6"/>
        <v>75</v>
      </c>
      <c r="F349" s="824">
        <f>SUM(F350)</f>
        <v>18</v>
      </c>
      <c r="G349" s="824">
        <f>SUM(G350)</f>
        <v>18</v>
      </c>
      <c r="H349" s="835">
        <f>SUM(H350)</f>
        <v>0</v>
      </c>
      <c r="P349" s="782"/>
      <c r="Q349" s="782"/>
    </row>
    <row r="350" spans="1:17" ht="15.75" customHeight="1">
      <c r="A350" s="828"/>
      <c r="B350" s="836" t="s">
        <v>119</v>
      </c>
      <c r="C350" s="830">
        <v>240</v>
      </c>
      <c r="D350" s="830"/>
      <c r="E350" s="831">
        <f t="shared" si="6"/>
        <v>75</v>
      </c>
      <c r="F350" s="832">
        <v>18</v>
      </c>
      <c r="G350" s="832">
        <v>18</v>
      </c>
      <c r="H350" s="833"/>
      <c r="P350" s="782"/>
      <c r="Q350" s="782"/>
    </row>
    <row r="351" spans="1:17" ht="15.75" customHeight="1">
      <c r="A351" s="847">
        <v>6</v>
      </c>
      <c r="B351" s="848" t="s">
        <v>13</v>
      </c>
      <c r="C351" s="849">
        <f>SUM(C352:C354)</f>
        <v>115</v>
      </c>
      <c r="D351" s="849">
        <f>SUM(D352:D354)</f>
        <v>0</v>
      </c>
      <c r="E351" s="861">
        <f t="shared" si="6"/>
        <v>40.19130434782608</v>
      </c>
      <c r="F351" s="849">
        <f>SUM(F352:F354)</f>
        <v>4.622</v>
      </c>
      <c r="G351" s="849">
        <f>SUM(G352:G354)</f>
        <v>4.622</v>
      </c>
      <c r="H351" s="851">
        <f>SUM(H352:H354)</f>
        <v>0</v>
      </c>
      <c r="P351" s="782"/>
      <c r="Q351" s="782"/>
    </row>
    <row r="352" spans="1:17" ht="15.75" customHeight="1">
      <c r="A352" s="811"/>
      <c r="B352" s="829" t="s">
        <v>115</v>
      </c>
      <c r="C352" s="813">
        <v>31</v>
      </c>
      <c r="D352" s="813"/>
      <c r="E352" s="814">
        <f t="shared" si="6"/>
        <v>13.870967741935484</v>
      </c>
      <c r="F352" s="815">
        <v>0.43</v>
      </c>
      <c r="G352" s="815">
        <v>0.43</v>
      </c>
      <c r="H352" s="816"/>
      <c r="P352" s="782"/>
      <c r="Q352" s="782"/>
    </row>
    <row r="353" spans="1:17" ht="15.75" customHeight="1">
      <c r="A353" s="811"/>
      <c r="B353" s="829" t="s">
        <v>117</v>
      </c>
      <c r="C353" s="813">
        <v>56</v>
      </c>
      <c r="D353" s="813"/>
      <c r="E353" s="814">
        <f t="shared" si="6"/>
        <v>67.85714285714285</v>
      </c>
      <c r="F353" s="815">
        <v>3.8</v>
      </c>
      <c r="G353" s="815">
        <v>3.8</v>
      </c>
      <c r="H353" s="816">
        <v>0</v>
      </c>
      <c r="P353" s="782"/>
      <c r="Q353" s="782"/>
    </row>
    <row r="354" spans="1:17" ht="15.75" customHeight="1">
      <c r="A354" s="828"/>
      <c r="B354" s="846" t="s">
        <v>118</v>
      </c>
      <c r="C354" s="830">
        <v>28</v>
      </c>
      <c r="D354" s="830"/>
      <c r="E354" s="831">
        <f t="shared" si="6"/>
        <v>14</v>
      </c>
      <c r="F354" s="832">
        <v>0.392</v>
      </c>
      <c r="G354" s="832">
        <v>0.392</v>
      </c>
      <c r="H354" s="833"/>
      <c r="P354" s="782"/>
      <c r="Q354" s="782"/>
    </row>
    <row r="355" spans="1:17" ht="15.75" customHeight="1" thickBot="1">
      <c r="A355" s="800"/>
      <c r="B355" s="801" t="s">
        <v>166</v>
      </c>
      <c r="C355" s="802">
        <f>C341+C343+C345+C347+C349+C351</f>
        <v>807</v>
      </c>
      <c r="D355" s="802">
        <f>D341+D343+D345+D347+D349+D351</f>
        <v>0</v>
      </c>
      <c r="E355" s="802"/>
      <c r="F355" s="802">
        <f>F341+F343+F345+F347+F349+F351</f>
        <v>30.841</v>
      </c>
      <c r="G355" s="802">
        <f>G341+G343+G345+G347+G349+G351</f>
        <v>30.371</v>
      </c>
      <c r="H355" s="883">
        <f>H341+H343+H345+H347+H349+H351</f>
        <v>0.47000000000000003</v>
      </c>
      <c r="P355" s="782"/>
      <c r="Q355" s="782"/>
    </row>
    <row r="356" spans="1:17" ht="15.75" customHeight="1" thickBot="1">
      <c r="A356" s="884" t="s">
        <v>206</v>
      </c>
      <c r="B356" s="885" t="s">
        <v>14</v>
      </c>
      <c r="C356" s="886">
        <f>C355+C339+C250</f>
        <v>83127</v>
      </c>
      <c r="D356" s="886"/>
      <c r="E356" s="886"/>
      <c r="F356" s="886">
        <f>F355+F339+F250</f>
        <v>1862.0010000000002</v>
      </c>
      <c r="G356" s="886">
        <f>G355+G339+G250</f>
        <v>1581.327</v>
      </c>
      <c r="H356" s="887">
        <f>H355+H339+H250</f>
        <v>198.05100000000002</v>
      </c>
      <c r="P356" s="782"/>
      <c r="Q356" s="782"/>
    </row>
    <row r="357" spans="1:17" ht="15.75" customHeight="1">
      <c r="A357" s="891" t="s">
        <v>182</v>
      </c>
      <c r="B357" s="892" t="s">
        <v>19</v>
      </c>
      <c r="C357" s="893" t="s">
        <v>5</v>
      </c>
      <c r="D357" s="893"/>
      <c r="E357" s="894"/>
      <c r="F357" s="895" t="s">
        <v>5</v>
      </c>
      <c r="G357" s="895"/>
      <c r="H357" s="896"/>
      <c r="P357" s="782"/>
      <c r="Q357" s="782"/>
    </row>
    <row r="358" spans="1:17" ht="15.75" customHeight="1">
      <c r="A358" s="897"/>
      <c r="B358" s="898" t="s">
        <v>62</v>
      </c>
      <c r="C358" s="899"/>
      <c r="D358" s="899"/>
      <c r="E358" s="860"/>
      <c r="F358" s="900"/>
      <c r="G358" s="900"/>
      <c r="H358" s="901"/>
      <c r="P358" s="782"/>
      <c r="Q358" s="782"/>
    </row>
    <row r="359" spans="1:17" ht="15.75" customHeight="1">
      <c r="A359" s="902">
        <v>1</v>
      </c>
      <c r="B359" s="823" t="s">
        <v>34</v>
      </c>
      <c r="C359" s="903">
        <f>SUM(C360:C361)</f>
        <v>1360</v>
      </c>
      <c r="D359" s="903"/>
      <c r="E359" s="825">
        <f>F359/C359*1000</f>
        <v>39.39705882352941</v>
      </c>
      <c r="F359" s="904">
        <f>SUM(F360:F361)</f>
        <v>53.58</v>
      </c>
      <c r="G359" s="904">
        <f>SUM(G360:G361)</f>
        <v>52.46</v>
      </c>
      <c r="H359" s="905">
        <f>SUM(H360:H361)</f>
        <v>0</v>
      </c>
      <c r="P359" s="782"/>
      <c r="Q359" s="782"/>
    </row>
    <row r="360" spans="1:17" ht="15.75" customHeight="1">
      <c r="A360" s="906"/>
      <c r="B360" s="812" t="s">
        <v>114</v>
      </c>
      <c r="C360" s="907">
        <v>600</v>
      </c>
      <c r="D360" s="907"/>
      <c r="E360" s="814">
        <f aca="true" t="shared" si="7" ref="E360:E367">F360/C360*1000</f>
        <v>31.5</v>
      </c>
      <c r="F360" s="908">
        <v>18.9</v>
      </c>
      <c r="G360" s="908">
        <v>18.9</v>
      </c>
      <c r="H360" s="909"/>
      <c r="J360" s="910"/>
      <c r="P360" s="782"/>
      <c r="Q360" s="782"/>
    </row>
    <row r="361" spans="1:8" ht="15.75" customHeight="1">
      <c r="A361" s="906"/>
      <c r="B361" s="829" t="s">
        <v>118</v>
      </c>
      <c r="C361" s="907">
        <v>760</v>
      </c>
      <c r="D361" s="907"/>
      <c r="E361" s="814">
        <f t="shared" si="7"/>
        <v>45.63157894736842</v>
      </c>
      <c r="F361" s="908">
        <v>34.68</v>
      </c>
      <c r="G361" s="908">
        <v>33.56</v>
      </c>
      <c r="H361" s="909"/>
    </row>
    <row r="362" spans="1:8" ht="15.75" customHeight="1">
      <c r="A362" s="902">
        <v>2</v>
      </c>
      <c r="B362" s="823" t="s">
        <v>22</v>
      </c>
      <c r="C362" s="903">
        <f>SUM(C363:C367)</f>
        <v>6566</v>
      </c>
      <c r="D362" s="903"/>
      <c r="E362" s="825">
        <f t="shared" si="7"/>
        <v>29.73240938166311</v>
      </c>
      <c r="F362" s="904">
        <f>SUM(F363:F367)</f>
        <v>195.22299999999998</v>
      </c>
      <c r="G362" s="904">
        <f>SUM(G363:G367)</f>
        <v>161.113</v>
      </c>
      <c r="H362" s="905">
        <f>SUM(H363:H367)</f>
        <v>34.11</v>
      </c>
    </row>
    <row r="363" spans="1:8" ht="15.75" customHeight="1">
      <c r="A363" s="906"/>
      <c r="B363" s="812" t="s">
        <v>114</v>
      </c>
      <c r="C363" s="907">
        <v>662</v>
      </c>
      <c r="D363" s="907"/>
      <c r="E363" s="850">
        <f t="shared" si="7"/>
        <v>28.823262839879156</v>
      </c>
      <c r="F363" s="908">
        <v>19.081</v>
      </c>
      <c r="G363" s="908">
        <v>19.081</v>
      </c>
      <c r="H363" s="909"/>
    </row>
    <row r="364" spans="1:8" ht="15.75" customHeight="1">
      <c r="A364" s="906"/>
      <c r="B364" s="812" t="s">
        <v>116</v>
      </c>
      <c r="C364" s="907">
        <v>1080</v>
      </c>
      <c r="D364" s="907"/>
      <c r="E364" s="850">
        <f t="shared" si="7"/>
        <v>29.074074074074073</v>
      </c>
      <c r="F364" s="908">
        <v>31.4</v>
      </c>
      <c r="G364" s="908">
        <v>31.4</v>
      </c>
      <c r="H364" s="909"/>
    </row>
    <row r="365" spans="1:8" ht="15.75" customHeight="1">
      <c r="A365" s="906"/>
      <c r="B365" s="812" t="s">
        <v>117</v>
      </c>
      <c r="C365" s="907">
        <v>800</v>
      </c>
      <c r="D365" s="907"/>
      <c r="E365" s="814">
        <f t="shared" si="7"/>
        <v>10</v>
      </c>
      <c r="F365" s="908">
        <v>8</v>
      </c>
      <c r="G365" s="908">
        <v>8</v>
      </c>
      <c r="H365" s="909"/>
    </row>
    <row r="366" spans="1:8" ht="15.75" customHeight="1">
      <c r="A366" s="906"/>
      <c r="B366" s="829" t="s">
        <v>118</v>
      </c>
      <c r="C366" s="907">
        <v>240</v>
      </c>
      <c r="D366" s="907"/>
      <c r="E366" s="814">
        <f t="shared" si="7"/>
        <v>44.26666666666667</v>
      </c>
      <c r="F366" s="908">
        <v>10.624</v>
      </c>
      <c r="G366" s="908">
        <v>10.624</v>
      </c>
      <c r="H366" s="909"/>
    </row>
    <row r="367" spans="1:8" ht="15.75" customHeight="1">
      <c r="A367" s="911"/>
      <c r="B367" s="836" t="s">
        <v>119</v>
      </c>
      <c r="C367" s="912">
        <v>3784</v>
      </c>
      <c r="D367" s="912"/>
      <c r="E367" s="831">
        <f t="shared" si="7"/>
        <v>33.329281183932345</v>
      </c>
      <c r="F367" s="913">
        <v>126.118</v>
      </c>
      <c r="G367" s="913">
        <v>92.008</v>
      </c>
      <c r="H367" s="914">
        <v>34.11</v>
      </c>
    </row>
    <row r="368" spans="1:8" ht="15.75" customHeight="1">
      <c r="A368" s="915">
        <v>3</v>
      </c>
      <c r="B368" s="916" t="s">
        <v>71</v>
      </c>
      <c r="C368" s="917">
        <f>SUM(C369:C370)</f>
        <v>264</v>
      </c>
      <c r="D368" s="917"/>
      <c r="E368" s="861">
        <f>F368/C368*1000</f>
        <v>9.621212121212121</v>
      </c>
      <c r="F368" s="918">
        <f>SUM(F369:F370)</f>
        <v>2.54</v>
      </c>
      <c r="G368" s="918">
        <f>SUM(G369:G370)</f>
        <v>2.44</v>
      </c>
      <c r="H368" s="919">
        <f>SUM(H369:H370)</f>
        <v>0.1</v>
      </c>
    </row>
    <row r="369" spans="1:8" ht="15.75" customHeight="1">
      <c r="A369" s="906"/>
      <c r="B369" s="812" t="s">
        <v>114</v>
      </c>
      <c r="C369" s="907">
        <v>24</v>
      </c>
      <c r="D369" s="907"/>
      <c r="E369" s="814">
        <f aca="true" t="shared" si="8" ref="E369:E378">F369/C369*1000</f>
        <v>5.833333333333334</v>
      </c>
      <c r="F369" s="908">
        <v>0.14</v>
      </c>
      <c r="G369" s="908">
        <v>0.14</v>
      </c>
      <c r="H369" s="909"/>
    </row>
    <row r="370" spans="1:8" ht="15.75" customHeight="1">
      <c r="A370" s="920"/>
      <c r="B370" s="818" t="s">
        <v>119</v>
      </c>
      <c r="C370" s="921">
        <v>240</v>
      </c>
      <c r="D370" s="921"/>
      <c r="E370" s="839">
        <f t="shared" si="8"/>
        <v>10</v>
      </c>
      <c r="F370" s="922">
        <v>2.4</v>
      </c>
      <c r="G370" s="922">
        <v>2.3</v>
      </c>
      <c r="H370" s="923">
        <v>0.1</v>
      </c>
    </row>
    <row r="371" spans="1:17" ht="15.75" customHeight="1">
      <c r="A371" s="902">
        <v>4</v>
      </c>
      <c r="B371" s="924" t="s">
        <v>70</v>
      </c>
      <c r="C371" s="903">
        <f>SUM(C372)</f>
        <v>30</v>
      </c>
      <c r="D371" s="903"/>
      <c r="E371" s="825">
        <f t="shared" si="8"/>
        <v>13.7</v>
      </c>
      <c r="F371" s="903">
        <f>SUM(F372)</f>
        <v>0.411</v>
      </c>
      <c r="G371" s="903">
        <f>SUM(G372)</f>
        <v>0.411</v>
      </c>
      <c r="H371" s="925">
        <f>SUM(H372)</f>
        <v>0</v>
      </c>
      <c r="J371" s="910"/>
      <c r="K371" s="910"/>
      <c r="L371" s="910"/>
      <c r="M371" s="910"/>
      <c r="N371" s="910"/>
      <c r="O371" s="910"/>
      <c r="P371" s="910"/>
      <c r="Q371" s="910"/>
    </row>
    <row r="372" spans="1:17" ht="15.75" customHeight="1">
      <c r="A372" s="906"/>
      <c r="B372" s="812" t="s">
        <v>114</v>
      </c>
      <c r="C372" s="907">
        <v>30</v>
      </c>
      <c r="D372" s="907"/>
      <c r="E372" s="814">
        <f t="shared" si="8"/>
        <v>13.7</v>
      </c>
      <c r="F372" s="908">
        <v>0.411</v>
      </c>
      <c r="G372" s="908">
        <v>0.411</v>
      </c>
      <c r="H372" s="909"/>
      <c r="I372" s="910"/>
      <c r="J372" s="910"/>
      <c r="K372" s="910"/>
      <c r="L372" s="910"/>
      <c r="M372" s="910"/>
      <c r="N372" s="910"/>
      <c r="O372" s="910"/>
      <c r="P372" s="910"/>
      <c r="Q372" s="910"/>
    </row>
    <row r="373" spans="1:8" ht="15.75" customHeight="1">
      <c r="A373" s="902">
        <v>5</v>
      </c>
      <c r="B373" s="924" t="s">
        <v>106</v>
      </c>
      <c r="C373" s="903">
        <f>SUM(C374:C375)</f>
        <v>525</v>
      </c>
      <c r="D373" s="903"/>
      <c r="E373" s="825">
        <f>F373/C373*1000</f>
        <v>6.438095238095237</v>
      </c>
      <c r="F373" s="904">
        <f>SUM(F374:F375)</f>
        <v>3.38</v>
      </c>
      <c r="G373" s="904">
        <f>SUM(G374:G375)</f>
        <v>1.82</v>
      </c>
      <c r="H373" s="905">
        <f>SUM(H374:H375)</f>
        <v>1.56</v>
      </c>
    </row>
    <row r="374" spans="1:19" ht="15.75" customHeight="1">
      <c r="A374" s="906"/>
      <c r="B374" s="812" t="s">
        <v>114</v>
      </c>
      <c r="C374" s="907">
        <v>135</v>
      </c>
      <c r="D374" s="907"/>
      <c r="E374" s="814">
        <f>F374/C374*1000</f>
        <v>13.481481481481481</v>
      </c>
      <c r="F374" s="908">
        <v>1.82</v>
      </c>
      <c r="G374" s="908">
        <v>1.82</v>
      </c>
      <c r="H374" s="909"/>
      <c r="R374" s="783"/>
      <c r="S374" s="783"/>
    </row>
    <row r="375" spans="1:8" ht="15.75" customHeight="1">
      <c r="A375" s="911"/>
      <c r="B375" s="836" t="s">
        <v>118</v>
      </c>
      <c r="C375" s="912">
        <v>390</v>
      </c>
      <c r="D375" s="912"/>
      <c r="E375" s="831">
        <f>F375/C375*1000</f>
        <v>4</v>
      </c>
      <c r="F375" s="913">
        <v>1.56</v>
      </c>
      <c r="G375" s="913">
        <v>0</v>
      </c>
      <c r="H375" s="914">
        <v>1.56</v>
      </c>
    </row>
    <row r="376" spans="1:17" ht="15.75" customHeight="1">
      <c r="A376" s="915">
        <v>6</v>
      </c>
      <c r="B376" s="916" t="s">
        <v>36</v>
      </c>
      <c r="C376" s="917">
        <f>SUM(C377:C377)</f>
        <v>1765</v>
      </c>
      <c r="D376" s="917"/>
      <c r="E376" s="861">
        <f>F376/C376*1000</f>
        <v>60.66515580736544</v>
      </c>
      <c r="F376" s="918">
        <f>SUM(F377:F377)</f>
        <v>107.074</v>
      </c>
      <c r="G376" s="918">
        <f>SUM(G377:G377)</f>
        <v>107.074</v>
      </c>
      <c r="H376" s="919">
        <f>SUM(H377:H377)</f>
        <v>0</v>
      </c>
      <c r="K376" s="782"/>
      <c r="L376" s="782"/>
      <c r="M376" s="782"/>
      <c r="N376" s="782"/>
      <c r="O376" s="782"/>
      <c r="P376" s="782"/>
      <c r="Q376" s="782"/>
    </row>
    <row r="377" spans="1:17" ht="15.75" customHeight="1">
      <c r="A377" s="920"/>
      <c r="B377" s="818" t="s">
        <v>136</v>
      </c>
      <c r="C377" s="921">
        <v>1765</v>
      </c>
      <c r="D377" s="921"/>
      <c r="E377" s="814">
        <f t="shared" si="8"/>
        <v>60.66515580736544</v>
      </c>
      <c r="F377" s="922">
        <v>107.074</v>
      </c>
      <c r="G377" s="922">
        <v>107.074</v>
      </c>
      <c r="H377" s="923"/>
      <c r="K377" s="782"/>
      <c r="L377" s="782"/>
      <c r="M377" s="782"/>
      <c r="N377" s="782"/>
      <c r="O377" s="782"/>
      <c r="P377" s="782"/>
      <c r="Q377" s="782"/>
    </row>
    <row r="378" spans="1:17" ht="15.75" customHeight="1">
      <c r="A378" s="926">
        <v>7</v>
      </c>
      <c r="B378" s="823" t="s">
        <v>110</v>
      </c>
      <c r="C378" s="903">
        <f>SUM(C379:C381)</f>
        <v>407.5</v>
      </c>
      <c r="D378" s="903"/>
      <c r="E378" s="825">
        <f t="shared" si="8"/>
        <v>38.48834355828221</v>
      </c>
      <c r="F378" s="904">
        <f>SUM(F379:F381)</f>
        <v>15.684000000000001</v>
      </c>
      <c r="G378" s="904">
        <f>SUM(G379:G381)</f>
        <v>11.884</v>
      </c>
      <c r="H378" s="905">
        <f>SUM(H379:H381)</f>
        <v>0</v>
      </c>
      <c r="K378" s="782"/>
      <c r="L378" s="782"/>
      <c r="M378" s="782"/>
      <c r="N378" s="782"/>
      <c r="O378" s="782"/>
      <c r="P378" s="782"/>
      <c r="Q378" s="782"/>
    </row>
    <row r="379" spans="1:17" ht="15.75" customHeight="1">
      <c r="A379" s="906"/>
      <c r="B379" s="812" t="s">
        <v>114</v>
      </c>
      <c r="C379" s="907">
        <v>17.5</v>
      </c>
      <c r="D379" s="907"/>
      <c r="E379" s="814">
        <f>F379/C379*1000</f>
        <v>8.8</v>
      </c>
      <c r="F379" s="908">
        <v>0.154</v>
      </c>
      <c r="G379" s="908">
        <v>0.154</v>
      </c>
      <c r="H379" s="909"/>
      <c r="K379" s="782"/>
      <c r="L379" s="782"/>
      <c r="M379" s="782"/>
      <c r="N379" s="782"/>
      <c r="O379" s="782"/>
      <c r="P379" s="782"/>
      <c r="Q379" s="782"/>
    </row>
    <row r="380" spans="1:17" ht="15.75" customHeight="1">
      <c r="A380" s="927"/>
      <c r="B380" s="812" t="s">
        <v>118</v>
      </c>
      <c r="C380" s="907">
        <v>90</v>
      </c>
      <c r="D380" s="907"/>
      <c r="E380" s="814">
        <f>F380/C380*1000</f>
        <v>52.22222222222223</v>
      </c>
      <c r="F380" s="908">
        <v>4.7</v>
      </c>
      <c r="G380" s="908">
        <v>4.7</v>
      </c>
      <c r="H380" s="909"/>
      <c r="K380" s="782"/>
      <c r="L380" s="782"/>
      <c r="M380" s="782"/>
      <c r="N380" s="782"/>
      <c r="O380" s="782"/>
      <c r="P380" s="782"/>
      <c r="Q380" s="782"/>
    </row>
    <row r="381" spans="1:17" ht="15.75" customHeight="1">
      <c r="A381" s="911"/>
      <c r="B381" s="836" t="s">
        <v>117</v>
      </c>
      <c r="C381" s="912">
        <v>300</v>
      </c>
      <c r="D381" s="912"/>
      <c r="E381" s="831">
        <f>F381/C381*1000</f>
        <v>36.1</v>
      </c>
      <c r="F381" s="913">
        <v>10.83</v>
      </c>
      <c r="G381" s="913">
        <v>7.03</v>
      </c>
      <c r="H381" s="914">
        <v>0</v>
      </c>
      <c r="K381" s="782"/>
      <c r="L381" s="782"/>
      <c r="M381" s="782"/>
      <c r="N381" s="782"/>
      <c r="O381" s="782"/>
      <c r="P381" s="782"/>
      <c r="Q381" s="782"/>
    </row>
    <row r="382" spans="1:17" ht="15.75" customHeight="1">
      <c r="A382" s="915">
        <v>8</v>
      </c>
      <c r="B382" s="837" t="s">
        <v>92</v>
      </c>
      <c r="C382" s="917">
        <f>SUM(C383)</f>
        <v>120</v>
      </c>
      <c r="D382" s="917"/>
      <c r="E382" s="861">
        <f aca="true" t="shared" si="9" ref="E382:E390">F382/C382*1000</f>
        <v>64.5</v>
      </c>
      <c r="F382" s="917">
        <f>SUM(F383)</f>
        <v>7.74</v>
      </c>
      <c r="G382" s="917">
        <f>SUM(G383)</f>
        <v>7.74</v>
      </c>
      <c r="H382" s="928">
        <f>SUM(H383)</f>
        <v>0</v>
      </c>
      <c r="K382" s="782"/>
      <c r="L382" s="782"/>
      <c r="M382" s="782"/>
      <c r="N382" s="782"/>
      <c r="O382" s="782"/>
      <c r="P382" s="782"/>
      <c r="Q382" s="782"/>
    </row>
    <row r="383" spans="1:17" ht="15.75" customHeight="1">
      <c r="A383" s="920"/>
      <c r="B383" s="818" t="s">
        <v>114</v>
      </c>
      <c r="C383" s="921">
        <v>120</v>
      </c>
      <c r="D383" s="921"/>
      <c r="E383" s="839">
        <f t="shared" si="9"/>
        <v>64.5</v>
      </c>
      <c r="F383" s="922">
        <v>7.74</v>
      </c>
      <c r="G383" s="922">
        <v>7.74</v>
      </c>
      <c r="H383" s="923"/>
      <c r="K383" s="782"/>
      <c r="L383" s="782"/>
      <c r="M383" s="782"/>
      <c r="N383" s="782"/>
      <c r="O383" s="782"/>
      <c r="P383" s="782"/>
      <c r="Q383" s="782"/>
    </row>
    <row r="384" spans="1:17" ht="15.75" customHeight="1">
      <c r="A384" s="926">
        <v>9</v>
      </c>
      <c r="B384" s="823" t="s">
        <v>23</v>
      </c>
      <c r="C384" s="903">
        <f>SUM(C385:C388)</f>
        <v>1192</v>
      </c>
      <c r="D384" s="903"/>
      <c r="E384" s="825">
        <f t="shared" si="9"/>
        <v>22.821308724832218</v>
      </c>
      <c r="F384" s="904">
        <f>SUM(F385:F388)</f>
        <v>27.203000000000003</v>
      </c>
      <c r="G384" s="904">
        <f>SUM(G385:G388)</f>
        <v>25.643</v>
      </c>
      <c r="H384" s="905">
        <f>SUM(H385:H388)</f>
        <v>0</v>
      </c>
      <c r="K384" s="782"/>
      <c r="L384" s="782"/>
      <c r="M384" s="782"/>
      <c r="N384" s="782"/>
      <c r="O384" s="782"/>
      <c r="P384" s="782"/>
      <c r="Q384" s="782"/>
    </row>
    <row r="385" spans="1:17" ht="15.75" customHeight="1">
      <c r="A385" s="906"/>
      <c r="B385" s="812" t="s">
        <v>114</v>
      </c>
      <c r="C385" s="907">
        <v>40</v>
      </c>
      <c r="D385" s="907"/>
      <c r="E385" s="814">
        <f t="shared" si="9"/>
        <v>7.925</v>
      </c>
      <c r="F385" s="908">
        <v>0.317</v>
      </c>
      <c r="G385" s="908">
        <v>0.317</v>
      </c>
      <c r="H385" s="909"/>
      <c r="K385" s="782"/>
      <c r="L385" s="782"/>
      <c r="M385" s="782"/>
      <c r="N385" s="782"/>
      <c r="O385" s="782"/>
      <c r="P385" s="782"/>
      <c r="Q385" s="782"/>
    </row>
    <row r="386" spans="1:17" ht="15.75" customHeight="1">
      <c r="A386" s="906"/>
      <c r="B386" s="812" t="s">
        <v>117</v>
      </c>
      <c r="C386" s="907">
        <v>690</v>
      </c>
      <c r="D386" s="907"/>
      <c r="E386" s="814">
        <f t="shared" si="9"/>
        <v>6.536231884057971</v>
      </c>
      <c r="F386" s="908">
        <v>4.51</v>
      </c>
      <c r="G386" s="908">
        <v>3.55</v>
      </c>
      <c r="H386" s="909"/>
      <c r="K386" s="782"/>
      <c r="L386" s="782"/>
      <c r="M386" s="782"/>
      <c r="N386" s="782"/>
      <c r="O386" s="782"/>
      <c r="P386" s="782"/>
      <c r="Q386" s="782"/>
    </row>
    <row r="387" spans="1:17" ht="15.75" customHeight="1">
      <c r="A387" s="906"/>
      <c r="B387" s="812" t="s">
        <v>118</v>
      </c>
      <c r="C387" s="907">
        <v>235</v>
      </c>
      <c r="D387" s="907"/>
      <c r="E387" s="814">
        <f t="shared" si="9"/>
        <v>41.70212765957447</v>
      </c>
      <c r="F387" s="908">
        <v>9.8</v>
      </c>
      <c r="G387" s="908">
        <v>9.2</v>
      </c>
      <c r="H387" s="909"/>
      <c r="K387" s="782"/>
      <c r="L387" s="782"/>
      <c r="M387" s="782"/>
      <c r="N387" s="782"/>
      <c r="O387" s="782"/>
      <c r="P387" s="782"/>
      <c r="Q387" s="782"/>
    </row>
    <row r="388" spans="1:17" ht="15.75" customHeight="1">
      <c r="A388" s="911"/>
      <c r="B388" s="836" t="s">
        <v>119</v>
      </c>
      <c r="C388" s="912">
        <v>227</v>
      </c>
      <c r="D388" s="912"/>
      <c r="E388" s="831">
        <f t="shared" si="9"/>
        <v>55.40088105726873</v>
      </c>
      <c r="F388" s="913">
        <v>12.576</v>
      </c>
      <c r="G388" s="913">
        <v>12.576</v>
      </c>
      <c r="H388" s="914"/>
      <c r="K388" s="782"/>
      <c r="L388" s="782"/>
      <c r="M388" s="782"/>
      <c r="N388" s="782"/>
      <c r="O388" s="782"/>
      <c r="P388" s="782"/>
      <c r="Q388" s="782"/>
    </row>
    <row r="389" spans="1:17" ht="15.75" customHeight="1">
      <c r="A389" s="926">
        <v>10</v>
      </c>
      <c r="B389" s="823" t="s">
        <v>57</v>
      </c>
      <c r="C389" s="903">
        <f>SUM(C390)</f>
        <v>144</v>
      </c>
      <c r="D389" s="903"/>
      <c r="E389" s="903">
        <f>SUM(E390)</f>
        <v>9.722222222222223</v>
      </c>
      <c r="F389" s="903">
        <f>SUM(F390)</f>
        <v>1.4</v>
      </c>
      <c r="G389" s="903">
        <f>SUM(G390)</f>
        <v>1.4</v>
      </c>
      <c r="H389" s="925">
        <f>SUM(H390)</f>
        <v>0</v>
      </c>
      <c r="K389" s="782"/>
      <c r="L389" s="782"/>
      <c r="M389" s="782"/>
      <c r="N389" s="782"/>
      <c r="O389" s="782"/>
      <c r="P389" s="782"/>
      <c r="Q389" s="782"/>
    </row>
    <row r="390" spans="1:17" ht="15.75" customHeight="1">
      <c r="A390" s="911"/>
      <c r="B390" s="929" t="s">
        <v>117</v>
      </c>
      <c r="C390" s="912">
        <v>144</v>
      </c>
      <c r="D390" s="912"/>
      <c r="E390" s="831">
        <f t="shared" si="9"/>
        <v>9.722222222222223</v>
      </c>
      <c r="F390" s="913">
        <v>1.4</v>
      </c>
      <c r="G390" s="913">
        <v>1.4</v>
      </c>
      <c r="H390" s="914"/>
      <c r="K390" s="782"/>
      <c r="L390" s="782"/>
      <c r="M390" s="782"/>
      <c r="N390" s="782"/>
      <c r="O390" s="782"/>
      <c r="P390" s="782"/>
      <c r="Q390" s="782"/>
    </row>
    <row r="391" spans="1:17" ht="15.75" customHeight="1">
      <c r="A391" s="930" t="s">
        <v>226</v>
      </c>
      <c r="B391" s="924" t="s">
        <v>58</v>
      </c>
      <c r="C391" s="931">
        <f>SUM(C392:C393)</f>
        <v>180</v>
      </c>
      <c r="D391" s="931"/>
      <c r="E391" s="931">
        <f>SUM(E392:E393)</f>
        <v>26.13333333333333</v>
      </c>
      <c r="F391" s="931">
        <f>SUM(F392:F393)</f>
        <v>2.824</v>
      </c>
      <c r="G391" s="931">
        <f>SUM(G392:G393)</f>
        <v>2.824</v>
      </c>
      <c r="H391" s="932">
        <f>SUM(H392:H393)</f>
        <v>0</v>
      </c>
      <c r="K391" s="782"/>
      <c r="L391" s="782"/>
      <c r="M391" s="782"/>
      <c r="N391" s="782"/>
      <c r="O391" s="782"/>
      <c r="P391" s="782"/>
      <c r="Q391" s="782"/>
    </row>
    <row r="392" spans="1:17" ht="15.75" customHeight="1">
      <c r="A392" s="933"/>
      <c r="B392" s="929" t="s">
        <v>117</v>
      </c>
      <c r="C392" s="934">
        <v>150</v>
      </c>
      <c r="D392" s="934"/>
      <c r="E392" s="935">
        <f>F392/C392*1000</f>
        <v>16.999999999999996</v>
      </c>
      <c r="F392" s="936">
        <v>2.55</v>
      </c>
      <c r="G392" s="936">
        <v>2.55</v>
      </c>
      <c r="H392" s="937"/>
      <c r="K392" s="782"/>
      <c r="L392" s="782"/>
      <c r="M392" s="782"/>
      <c r="N392" s="782"/>
      <c r="O392" s="782"/>
      <c r="P392" s="782"/>
      <c r="Q392" s="782"/>
    </row>
    <row r="393" spans="1:17" ht="15.75" customHeight="1">
      <c r="A393" s="938"/>
      <c r="B393" s="939" t="s">
        <v>118</v>
      </c>
      <c r="C393" s="940">
        <v>30</v>
      </c>
      <c r="D393" s="940"/>
      <c r="E393" s="935">
        <f>F393/C393*1000</f>
        <v>9.133333333333333</v>
      </c>
      <c r="F393" s="941">
        <v>0.274</v>
      </c>
      <c r="G393" s="941">
        <v>0.274</v>
      </c>
      <c r="H393" s="942"/>
      <c r="K393" s="782"/>
      <c r="L393" s="782"/>
      <c r="M393" s="782"/>
      <c r="N393" s="782"/>
      <c r="O393" s="782"/>
      <c r="P393" s="782"/>
      <c r="Q393" s="782"/>
    </row>
    <row r="394" spans="1:17" ht="15.75" customHeight="1">
      <c r="A394" s="926">
        <v>12</v>
      </c>
      <c r="B394" s="924" t="s">
        <v>195</v>
      </c>
      <c r="C394" s="931">
        <f>SUM(C395)</f>
        <v>15</v>
      </c>
      <c r="D394" s="931"/>
      <c r="E394" s="825">
        <v>31.66666666666666</v>
      </c>
      <c r="F394" s="931">
        <f>SUM(F395)</f>
        <v>0.332</v>
      </c>
      <c r="G394" s="931">
        <f>SUM(G395)</f>
        <v>0.332</v>
      </c>
      <c r="H394" s="932">
        <f>SUM(H395)</f>
        <v>0</v>
      </c>
      <c r="K394" s="782"/>
      <c r="L394" s="782"/>
      <c r="M394" s="782"/>
      <c r="N394" s="782"/>
      <c r="O394" s="782"/>
      <c r="P394" s="782"/>
      <c r="Q394" s="782"/>
    </row>
    <row r="395" spans="1:17" ht="15.75" customHeight="1">
      <c r="A395" s="911"/>
      <c r="B395" s="836" t="s">
        <v>114</v>
      </c>
      <c r="C395" s="912">
        <v>15</v>
      </c>
      <c r="D395" s="912"/>
      <c r="E395" s="831">
        <f aca="true" t="shared" si="10" ref="E395:E408">F395/C395*1000</f>
        <v>22.133333333333336</v>
      </c>
      <c r="F395" s="913">
        <v>0.332</v>
      </c>
      <c r="G395" s="913">
        <v>0.332</v>
      </c>
      <c r="H395" s="914"/>
      <c r="K395" s="782"/>
      <c r="L395" s="782"/>
      <c r="M395" s="782"/>
      <c r="N395" s="782"/>
      <c r="O395" s="782"/>
      <c r="P395" s="782"/>
      <c r="Q395" s="782"/>
    </row>
    <row r="396" spans="1:17" ht="15.75" customHeight="1">
      <c r="A396" s="930" t="s">
        <v>227</v>
      </c>
      <c r="B396" s="924" t="s">
        <v>128</v>
      </c>
      <c r="C396" s="943">
        <f>C397</f>
        <v>120</v>
      </c>
      <c r="D396" s="943"/>
      <c r="E396" s="944">
        <f t="shared" si="10"/>
        <v>22.700000000000003</v>
      </c>
      <c r="F396" s="943">
        <f>F397</f>
        <v>2.724</v>
      </c>
      <c r="G396" s="943">
        <f>G397</f>
        <v>2.724</v>
      </c>
      <c r="H396" s="945">
        <f>H397</f>
        <v>0</v>
      </c>
      <c r="K396" s="782"/>
      <c r="L396" s="782"/>
      <c r="M396" s="782"/>
      <c r="N396" s="782"/>
      <c r="O396" s="782"/>
      <c r="P396" s="782"/>
      <c r="Q396" s="782"/>
    </row>
    <row r="397" spans="1:17" ht="15.75" customHeight="1">
      <c r="A397" s="946"/>
      <c r="B397" s="818" t="s">
        <v>114</v>
      </c>
      <c r="C397" s="921">
        <v>120</v>
      </c>
      <c r="D397" s="921"/>
      <c r="E397" s="839">
        <f t="shared" si="10"/>
        <v>22.700000000000003</v>
      </c>
      <c r="F397" s="922">
        <v>2.724</v>
      </c>
      <c r="G397" s="922">
        <v>2.724</v>
      </c>
      <c r="H397" s="923"/>
      <c r="K397" s="782"/>
      <c r="L397" s="782"/>
      <c r="M397" s="782"/>
      <c r="N397" s="782"/>
      <c r="O397" s="782"/>
      <c r="P397" s="782"/>
      <c r="Q397" s="782"/>
    </row>
    <row r="398" spans="1:17" ht="15.75" customHeight="1">
      <c r="A398" s="947" t="s">
        <v>228</v>
      </c>
      <c r="B398" s="924" t="s">
        <v>25</v>
      </c>
      <c r="C398" s="903">
        <f>SUM(C399:C402)</f>
        <v>7565</v>
      </c>
      <c r="D398" s="903"/>
      <c r="E398" s="825">
        <f t="shared" si="10"/>
        <v>37.16523463317911</v>
      </c>
      <c r="F398" s="904">
        <f>SUM(F399:F402)</f>
        <v>281.155</v>
      </c>
      <c r="G398" s="904">
        <f>SUM(G399:G402)</f>
        <v>106.235</v>
      </c>
      <c r="H398" s="905">
        <f>SUM(H399:H402)</f>
        <v>172.42</v>
      </c>
      <c r="K398" s="782"/>
      <c r="L398" s="782"/>
      <c r="M398" s="782"/>
      <c r="N398" s="782"/>
      <c r="O398" s="782"/>
      <c r="P398" s="782"/>
      <c r="Q398" s="782"/>
    </row>
    <row r="399" spans="1:17" ht="15.75" customHeight="1">
      <c r="A399" s="933"/>
      <c r="B399" s="812" t="s">
        <v>114</v>
      </c>
      <c r="C399" s="907">
        <v>800</v>
      </c>
      <c r="D399" s="907"/>
      <c r="E399" s="814">
        <f t="shared" si="10"/>
        <v>14.85625</v>
      </c>
      <c r="F399" s="908">
        <v>11.885</v>
      </c>
      <c r="G399" s="908">
        <v>11.885</v>
      </c>
      <c r="H399" s="909"/>
      <c r="K399" s="782"/>
      <c r="L399" s="782"/>
      <c r="M399" s="782"/>
      <c r="N399" s="782"/>
      <c r="O399" s="782"/>
      <c r="P399" s="782"/>
      <c r="Q399" s="782"/>
    </row>
    <row r="400" spans="1:17" ht="15.75" customHeight="1">
      <c r="A400" s="933"/>
      <c r="B400" s="812" t="s">
        <v>117</v>
      </c>
      <c r="C400" s="907">
        <v>1770</v>
      </c>
      <c r="D400" s="907"/>
      <c r="E400" s="814">
        <f t="shared" si="10"/>
        <v>27.033898305084747</v>
      </c>
      <c r="F400" s="908">
        <v>47.85</v>
      </c>
      <c r="G400" s="908">
        <v>15.85</v>
      </c>
      <c r="H400" s="909">
        <v>32</v>
      </c>
      <c r="J400" s="910"/>
      <c r="K400" s="782"/>
      <c r="L400" s="782"/>
      <c r="M400" s="782"/>
      <c r="N400" s="782"/>
      <c r="O400" s="782"/>
      <c r="P400" s="782"/>
      <c r="Q400" s="782"/>
    </row>
    <row r="401" spans="1:17" ht="15.75" customHeight="1">
      <c r="A401" s="933"/>
      <c r="B401" s="812" t="s">
        <v>118</v>
      </c>
      <c r="C401" s="907">
        <v>3485</v>
      </c>
      <c r="D401" s="907"/>
      <c r="E401" s="814">
        <f t="shared" si="10"/>
        <v>60.95265423242467</v>
      </c>
      <c r="F401" s="908">
        <v>212.42</v>
      </c>
      <c r="G401" s="948">
        <v>71</v>
      </c>
      <c r="H401" s="909">
        <v>138.92</v>
      </c>
      <c r="J401" s="783"/>
      <c r="K401" s="782"/>
      <c r="L401" s="782"/>
      <c r="M401" s="782"/>
      <c r="N401" s="782"/>
      <c r="O401" s="782"/>
      <c r="P401" s="782"/>
      <c r="Q401" s="782"/>
    </row>
    <row r="402" spans="1:17" ht="15.75" customHeight="1">
      <c r="A402" s="938"/>
      <c r="B402" s="836" t="s">
        <v>119</v>
      </c>
      <c r="C402" s="912">
        <v>1510</v>
      </c>
      <c r="D402" s="912"/>
      <c r="E402" s="831">
        <f t="shared" si="10"/>
        <v>5.960264900662252</v>
      </c>
      <c r="F402" s="913">
        <v>9</v>
      </c>
      <c r="G402" s="913">
        <v>7.5</v>
      </c>
      <c r="H402" s="914">
        <v>1.5</v>
      </c>
      <c r="K402" s="782"/>
      <c r="L402" s="782"/>
      <c r="M402" s="782"/>
      <c r="N402" s="782"/>
      <c r="O402" s="782"/>
      <c r="P402" s="782"/>
      <c r="Q402" s="782"/>
    </row>
    <row r="403" spans="1:17" ht="15.75" customHeight="1">
      <c r="A403" s="930" t="s">
        <v>229</v>
      </c>
      <c r="B403" s="924" t="s">
        <v>129</v>
      </c>
      <c r="C403" s="903">
        <f>C404</f>
        <v>270</v>
      </c>
      <c r="D403" s="903"/>
      <c r="E403" s="825">
        <f t="shared" si="10"/>
        <v>11.000000000000002</v>
      </c>
      <c r="F403" s="903">
        <f>F404</f>
        <v>2.97</v>
      </c>
      <c r="G403" s="903">
        <f>G404</f>
        <v>2.97</v>
      </c>
      <c r="H403" s="925">
        <f>H404</f>
        <v>0</v>
      </c>
      <c r="K403" s="782"/>
      <c r="L403" s="782"/>
      <c r="M403" s="782"/>
      <c r="N403" s="782"/>
      <c r="O403" s="782"/>
      <c r="P403" s="782"/>
      <c r="Q403" s="782"/>
    </row>
    <row r="404" spans="1:17" ht="15.75" customHeight="1">
      <c r="A404" s="911"/>
      <c r="B404" s="836" t="s">
        <v>114</v>
      </c>
      <c r="C404" s="949">
        <v>270</v>
      </c>
      <c r="D404" s="949"/>
      <c r="E404" s="880">
        <f t="shared" si="10"/>
        <v>11.000000000000002</v>
      </c>
      <c r="F404" s="950">
        <v>2.97</v>
      </c>
      <c r="G404" s="950">
        <v>2.97</v>
      </c>
      <c r="H404" s="951"/>
      <c r="K404" s="782"/>
      <c r="L404" s="782"/>
      <c r="M404" s="782"/>
      <c r="N404" s="782"/>
      <c r="O404" s="782"/>
      <c r="P404" s="782"/>
      <c r="Q404" s="782"/>
    </row>
    <row r="405" spans="1:17" ht="15.75" customHeight="1">
      <c r="A405" s="947" t="s">
        <v>230</v>
      </c>
      <c r="B405" s="924" t="s">
        <v>59</v>
      </c>
      <c r="C405" s="903">
        <f>SUM(C406:C408)</f>
        <v>124</v>
      </c>
      <c r="D405" s="903"/>
      <c r="E405" s="825">
        <f t="shared" si="10"/>
        <v>31.758064516129032</v>
      </c>
      <c r="F405" s="904">
        <f>SUM(F406:F408)</f>
        <v>3.9379999999999997</v>
      </c>
      <c r="G405" s="904">
        <f>SUM(G406:G408)</f>
        <v>3.9379999999999997</v>
      </c>
      <c r="H405" s="905">
        <f>SUM(H406:H408)</f>
        <v>0</v>
      </c>
      <c r="K405" s="782"/>
      <c r="L405" s="782"/>
      <c r="M405" s="782"/>
      <c r="N405" s="782"/>
      <c r="O405" s="782"/>
      <c r="P405" s="782"/>
      <c r="Q405" s="782"/>
    </row>
    <row r="406" spans="1:17" ht="15.75" customHeight="1">
      <c r="A406" s="933"/>
      <c r="B406" s="812" t="s">
        <v>114</v>
      </c>
      <c r="C406" s="907">
        <v>40</v>
      </c>
      <c r="D406" s="907"/>
      <c r="E406" s="814">
        <f t="shared" si="10"/>
        <v>45</v>
      </c>
      <c r="F406" s="908">
        <v>1.8</v>
      </c>
      <c r="G406" s="908">
        <v>1.8</v>
      </c>
      <c r="H406" s="909"/>
      <c r="K406" s="782"/>
      <c r="L406" s="782"/>
      <c r="M406" s="782"/>
      <c r="N406" s="782"/>
      <c r="O406" s="782"/>
      <c r="P406" s="782"/>
      <c r="Q406" s="782"/>
    </row>
    <row r="407" spans="1:17" ht="15.75" customHeight="1">
      <c r="A407" s="933"/>
      <c r="B407" s="812" t="s">
        <v>117</v>
      </c>
      <c r="C407" s="907">
        <v>36</v>
      </c>
      <c r="D407" s="907"/>
      <c r="E407" s="814">
        <f t="shared" si="10"/>
        <v>27.777777777777775</v>
      </c>
      <c r="F407" s="908">
        <v>1</v>
      </c>
      <c r="G407" s="908">
        <v>1</v>
      </c>
      <c r="H407" s="909"/>
      <c r="K407" s="782"/>
      <c r="L407" s="782"/>
      <c r="M407" s="782"/>
      <c r="N407" s="782"/>
      <c r="O407" s="782"/>
      <c r="P407" s="782"/>
      <c r="Q407" s="782"/>
    </row>
    <row r="408" spans="1:17" ht="15.75" customHeight="1" thickBot="1">
      <c r="A408" s="933"/>
      <c r="B408" s="812" t="s">
        <v>118</v>
      </c>
      <c r="C408" s="907">
        <v>48</v>
      </c>
      <c r="D408" s="907"/>
      <c r="E408" s="814">
        <f t="shared" si="10"/>
        <v>23.708333333333332</v>
      </c>
      <c r="F408" s="908">
        <v>1.138</v>
      </c>
      <c r="G408" s="908">
        <v>1.138</v>
      </c>
      <c r="H408" s="909"/>
      <c r="K408" s="782"/>
      <c r="L408" s="782"/>
      <c r="M408" s="782"/>
      <c r="N408" s="782"/>
      <c r="O408" s="782"/>
      <c r="P408" s="782"/>
      <c r="Q408" s="782"/>
    </row>
    <row r="409" spans="1:17" ht="15.75" customHeight="1" thickBot="1">
      <c r="A409" s="952"/>
      <c r="B409" s="953" t="s">
        <v>165</v>
      </c>
      <c r="C409" s="954">
        <f>C359+C362+C368+C371+C373+C376+C378+C382+C384+C389+C391+C394+C396+C398+C403+C405</f>
        <v>20647.5</v>
      </c>
      <c r="D409" s="954">
        <f>D359+D362+D368+D371+D373+D376+D378+D382+D384+D389+D391+D394+D396+D398+D403+D405</f>
        <v>0</v>
      </c>
      <c r="E409" s="954"/>
      <c r="F409" s="954">
        <f>F359+F362+F368+F371+F373+F376+F378+F382+F384+F389+F391+F394+F396+F398+F403+F405</f>
        <v>708.178</v>
      </c>
      <c r="G409" s="954">
        <f>G359+G362+G368+G371+G373+G376+G378+G382+G384+G389+G391+G394+G396+G398+G403+G405</f>
        <v>491.00800000000004</v>
      </c>
      <c r="H409" s="1158">
        <f>H359+H362+H368+H371+H373+H376+H378+H382+H384+H389+H391+H394+H396+H398+H403+H405</f>
        <v>208.19</v>
      </c>
      <c r="K409" s="782"/>
      <c r="L409" s="782"/>
      <c r="M409" s="782"/>
      <c r="N409" s="782"/>
      <c r="O409" s="782"/>
      <c r="P409" s="782"/>
      <c r="Q409" s="782"/>
    </row>
    <row r="410" spans="1:17" ht="15.75" customHeight="1">
      <c r="A410" s="955"/>
      <c r="B410" s="956" t="s">
        <v>63</v>
      </c>
      <c r="C410" s="957"/>
      <c r="D410" s="957"/>
      <c r="E410" s="842" t="s">
        <v>5</v>
      </c>
      <c r="F410" s="958"/>
      <c r="G410" s="958"/>
      <c r="H410" s="959"/>
      <c r="K410" s="782"/>
      <c r="L410" s="782"/>
      <c r="M410" s="782"/>
      <c r="N410" s="782"/>
      <c r="O410" s="782"/>
      <c r="P410" s="782"/>
      <c r="Q410" s="782"/>
    </row>
    <row r="411" spans="1:17" ht="15.75" customHeight="1">
      <c r="A411" s="902">
        <v>1</v>
      </c>
      <c r="B411" s="924" t="s">
        <v>39</v>
      </c>
      <c r="C411" s="903">
        <f>SUM(C412:C412)</f>
        <v>280</v>
      </c>
      <c r="D411" s="903"/>
      <c r="E411" s="825">
        <f aca="true" t="shared" si="11" ref="E411:E428">F411/C411*1000</f>
        <v>22.000000000000004</v>
      </c>
      <c r="F411" s="904">
        <f>SUM(F412:F412)</f>
        <v>6.16</v>
      </c>
      <c r="G411" s="904">
        <f>SUM(G412:G412)</f>
        <v>6</v>
      </c>
      <c r="H411" s="905">
        <f>SUM(H412:H412)</f>
        <v>0</v>
      </c>
      <c r="K411" s="782"/>
      <c r="L411" s="782"/>
      <c r="M411" s="782"/>
      <c r="N411" s="782"/>
      <c r="O411" s="782"/>
      <c r="P411" s="782"/>
      <c r="Q411" s="782"/>
    </row>
    <row r="412" spans="1:17" ht="15.75" customHeight="1">
      <c r="A412" s="911"/>
      <c r="B412" s="836" t="s">
        <v>118</v>
      </c>
      <c r="C412" s="912">
        <v>280</v>
      </c>
      <c r="D412" s="912"/>
      <c r="E412" s="831">
        <f t="shared" si="11"/>
        <v>22.000000000000004</v>
      </c>
      <c r="F412" s="913">
        <v>6.16</v>
      </c>
      <c r="G412" s="913">
        <v>6</v>
      </c>
      <c r="H412" s="914">
        <v>0</v>
      </c>
      <c r="K412" s="782"/>
      <c r="L412" s="782"/>
      <c r="M412" s="782"/>
      <c r="N412" s="782"/>
      <c r="O412" s="782"/>
      <c r="P412" s="782"/>
      <c r="Q412" s="782"/>
    </row>
    <row r="413" spans="1:17" ht="15.75" customHeight="1">
      <c r="A413" s="915">
        <v>2</v>
      </c>
      <c r="B413" s="916" t="s">
        <v>168</v>
      </c>
      <c r="C413" s="917">
        <f>SUM(C414:C414)</f>
        <v>600</v>
      </c>
      <c r="D413" s="917"/>
      <c r="E413" s="861">
        <f t="shared" si="11"/>
        <v>8.853333333333335</v>
      </c>
      <c r="F413" s="918">
        <f>SUM(F414:F414)</f>
        <v>5.312</v>
      </c>
      <c r="G413" s="918">
        <f>SUM(G414:G414)</f>
        <v>5.312</v>
      </c>
      <c r="H413" s="919">
        <f>SUM(H414:H414)</f>
        <v>0</v>
      </c>
      <c r="K413" s="782"/>
      <c r="L413" s="782"/>
      <c r="M413" s="782"/>
      <c r="N413" s="782"/>
      <c r="O413" s="782"/>
      <c r="P413" s="782"/>
      <c r="Q413" s="782"/>
    </row>
    <row r="414" spans="1:17" ht="15.75" customHeight="1">
      <c r="A414" s="906"/>
      <c r="B414" s="812" t="s">
        <v>116</v>
      </c>
      <c r="C414" s="907">
        <v>600</v>
      </c>
      <c r="D414" s="907"/>
      <c r="E414" s="839">
        <f t="shared" si="11"/>
        <v>8.853333333333335</v>
      </c>
      <c r="F414" s="908">
        <v>5.312</v>
      </c>
      <c r="G414" s="908">
        <v>5.312</v>
      </c>
      <c r="H414" s="909"/>
      <c r="I414" s="783"/>
      <c r="K414" s="782"/>
      <c r="L414" s="782"/>
      <c r="M414" s="782"/>
      <c r="N414" s="782"/>
      <c r="O414" s="782"/>
      <c r="P414" s="782"/>
      <c r="Q414" s="782"/>
    </row>
    <row r="415" spans="1:17" ht="15.75" customHeight="1">
      <c r="A415" s="902">
        <v>3</v>
      </c>
      <c r="B415" s="924" t="s">
        <v>28</v>
      </c>
      <c r="C415" s="903">
        <f>SUM(C416:C417)</f>
        <v>58</v>
      </c>
      <c r="D415" s="903"/>
      <c r="E415" s="825">
        <f t="shared" si="11"/>
        <v>6</v>
      </c>
      <c r="F415" s="904">
        <f>SUM(F416:F417)</f>
        <v>0.34800000000000003</v>
      </c>
      <c r="G415" s="904">
        <f>SUM(G416:G417)</f>
        <v>0.34800000000000003</v>
      </c>
      <c r="H415" s="905">
        <f>SUM(H416:H417)</f>
        <v>0</v>
      </c>
      <c r="K415" s="782"/>
      <c r="L415" s="782"/>
      <c r="M415" s="782"/>
      <c r="N415" s="782"/>
      <c r="O415" s="782"/>
      <c r="P415" s="782"/>
      <c r="Q415" s="782"/>
    </row>
    <row r="416" spans="1:17" ht="15.75" customHeight="1">
      <c r="A416" s="906"/>
      <c r="B416" s="812" t="s">
        <v>116</v>
      </c>
      <c r="C416" s="907">
        <v>30</v>
      </c>
      <c r="D416" s="907"/>
      <c r="E416" s="814">
        <f t="shared" si="11"/>
        <v>10.666666666666666</v>
      </c>
      <c r="F416" s="908">
        <v>0.32</v>
      </c>
      <c r="G416" s="908">
        <v>0.32</v>
      </c>
      <c r="H416" s="909"/>
      <c r="K416" s="782"/>
      <c r="L416" s="782"/>
      <c r="M416" s="782"/>
      <c r="N416" s="782"/>
      <c r="O416" s="782"/>
      <c r="P416" s="782"/>
      <c r="Q416" s="782"/>
    </row>
    <row r="417" spans="1:17" ht="15.75" customHeight="1">
      <c r="A417" s="906"/>
      <c r="B417" s="812" t="s">
        <v>118</v>
      </c>
      <c r="C417" s="907">
        <v>28</v>
      </c>
      <c r="D417" s="907"/>
      <c r="E417" s="814">
        <f t="shared" si="11"/>
        <v>1</v>
      </c>
      <c r="F417" s="908">
        <v>0.028</v>
      </c>
      <c r="G417" s="908">
        <v>0.028</v>
      </c>
      <c r="H417" s="909"/>
      <c r="K417" s="782"/>
      <c r="L417" s="782"/>
      <c r="M417" s="782"/>
      <c r="N417" s="782"/>
      <c r="O417" s="782"/>
      <c r="P417" s="782"/>
      <c r="Q417" s="782"/>
    </row>
    <row r="418" spans="1:17" ht="15.75" customHeight="1">
      <c r="A418" s="902">
        <v>4</v>
      </c>
      <c r="B418" s="924" t="s">
        <v>35</v>
      </c>
      <c r="C418" s="931">
        <f>SUM(C419:C419)</f>
        <v>40</v>
      </c>
      <c r="D418" s="931"/>
      <c r="E418" s="825">
        <f t="shared" si="11"/>
        <v>20</v>
      </c>
      <c r="F418" s="960">
        <f>SUM(F419:F419)</f>
        <v>0.8</v>
      </c>
      <c r="G418" s="960">
        <f>SUM(G419:G419)</f>
        <v>0.8</v>
      </c>
      <c r="H418" s="961">
        <f>SUM(H419:H419)</f>
        <v>0</v>
      </c>
      <c r="P418" s="782"/>
      <c r="Q418" s="782"/>
    </row>
    <row r="419" spans="1:17" ht="15.75" customHeight="1">
      <c r="A419" s="955"/>
      <c r="B419" s="962" t="s">
        <v>117</v>
      </c>
      <c r="C419" s="963">
        <v>40</v>
      </c>
      <c r="D419" s="963"/>
      <c r="E419" s="839">
        <f t="shared" si="11"/>
        <v>20</v>
      </c>
      <c r="F419" s="964">
        <v>0.8</v>
      </c>
      <c r="G419" s="964">
        <v>0.8</v>
      </c>
      <c r="H419" s="965"/>
      <c r="P419" s="782"/>
      <c r="Q419" s="782"/>
    </row>
    <row r="420" spans="1:17" ht="15.75" customHeight="1">
      <c r="A420" s="902">
        <v>5</v>
      </c>
      <c r="B420" s="924" t="s">
        <v>29</v>
      </c>
      <c r="C420" s="903">
        <f>SUM(C421:C425)</f>
        <v>4704</v>
      </c>
      <c r="D420" s="903"/>
      <c r="E420" s="825">
        <f t="shared" si="11"/>
        <v>14.607780612244898</v>
      </c>
      <c r="F420" s="904">
        <f>SUM(F421:F425)</f>
        <v>68.715</v>
      </c>
      <c r="G420" s="904">
        <f>SUM(G421:G425)</f>
        <v>65.009</v>
      </c>
      <c r="H420" s="905">
        <f>SUM(H421:H425)</f>
        <v>3.6</v>
      </c>
      <c r="P420" s="782"/>
      <c r="Q420" s="782"/>
    </row>
    <row r="421" spans="1:17" ht="15.75" customHeight="1">
      <c r="A421" s="906"/>
      <c r="B421" s="812" t="s">
        <v>114</v>
      </c>
      <c r="C421" s="934">
        <v>425</v>
      </c>
      <c r="D421" s="934"/>
      <c r="E421" s="850">
        <f t="shared" si="11"/>
        <v>26.352941176470587</v>
      </c>
      <c r="F421" s="936">
        <v>11.2</v>
      </c>
      <c r="G421" s="936">
        <v>11.2</v>
      </c>
      <c r="H421" s="937"/>
      <c r="J421" s="910"/>
      <c r="K421" s="910"/>
      <c r="L421" s="910"/>
      <c r="M421" s="910"/>
      <c r="N421" s="910"/>
      <c r="O421" s="910"/>
      <c r="P421" s="782"/>
      <c r="Q421" s="782"/>
    </row>
    <row r="422" spans="1:17" ht="15.75" customHeight="1">
      <c r="A422" s="906"/>
      <c r="B422" s="812" t="s">
        <v>116</v>
      </c>
      <c r="C422" s="934">
        <v>3390</v>
      </c>
      <c r="D422" s="934"/>
      <c r="E422" s="814">
        <f t="shared" si="11"/>
        <v>10.985250737463128</v>
      </c>
      <c r="F422" s="936">
        <v>37.24</v>
      </c>
      <c r="G422" s="936">
        <v>37.134</v>
      </c>
      <c r="H422" s="937"/>
      <c r="P422" s="782"/>
      <c r="Q422" s="782"/>
    </row>
    <row r="423" spans="1:17" ht="15.75" customHeight="1">
      <c r="A423" s="906"/>
      <c r="B423" s="812" t="s">
        <v>117</v>
      </c>
      <c r="C423" s="907">
        <v>85</v>
      </c>
      <c r="D423" s="907"/>
      <c r="E423" s="814">
        <f t="shared" si="11"/>
        <v>17.647058823529413</v>
      </c>
      <c r="F423" s="908">
        <v>1.5</v>
      </c>
      <c r="G423" s="908">
        <v>1.5</v>
      </c>
      <c r="H423" s="909"/>
      <c r="P423" s="782"/>
      <c r="Q423" s="782"/>
    </row>
    <row r="424" spans="1:17" ht="15.75" customHeight="1">
      <c r="A424" s="906"/>
      <c r="B424" s="812" t="s">
        <v>118</v>
      </c>
      <c r="C424" s="907">
        <v>60</v>
      </c>
      <c r="D424" s="907"/>
      <c r="E424" s="814">
        <f t="shared" si="11"/>
        <v>2.9166666666666665</v>
      </c>
      <c r="F424" s="908">
        <v>0.175</v>
      </c>
      <c r="G424" s="908">
        <v>0.175</v>
      </c>
      <c r="H424" s="909"/>
      <c r="P424" s="782"/>
      <c r="Q424" s="782"/>
    </row>
    <row r="425" spans="1:17" ht="15.75" customHeight="1">
      <c r="A425" s="911"/>
      <c r="B425" s="836" t="s">
        <v>119</v>
      </c>
      <c r="C425" s="912">
        <v>744</v>
      </c>
      <c r="D425" s="912"/>
      <c r="E425" s="831">
        <f t="shared" si="11"/>
        <v>25</v>
      </c>
      <c r="F425" s="913">
        <v>18.6</v>
      </c>
      <c r="G425" s="913">
        <v>15</v>
      </c>
      <c r="H425" s="914">
        <v>3.6</v>
      </c>
      <c r="P425" s="782"/>
      <c r="Q425" s="782"/>
    </row>
    <row r="426" spans="1:17" ht="15.75" customHeight="1">
      <c r="A426" s="902">
        <v>6</v>
      </c>
      <c r="B426" s="924" t="s">
        <v>73</v>
      </c>
      <c r="C426" s="903">
        <f>SUM(C427:C428)</f>
        <v>3869</v>
      </c>
      <c r="D426" s="903"/>
      <c r="E426" s="825">
        <f t="shared" si="11"/>
        <v>17.09485655208064</v>
      </c>
      <c r="F426" s="904">
        <f>SUM(F427:F428)</f>
        <v>66.14</v>
      </c>
      <c r="G426" s="904">
        <f>SUM(G427:G428)</f>
        <v>63.84</v>
      </c>
      <c r="H426" s="905">
        <f>SUM(H427:H428)</f>
        <v>2.3</v>
      </c>
      <c r="P426" s="782"/>
      <c r="Q426" s="782"/>
    </row>
    <row r="427" spans="1:17" ht="15.75" customHeight="1">
      <c r="A427" s="906"/>
      <c r="B427" s="812" t="s">
        <v>117</v>
      </c>
      <c r="C427" s="907">
        <v>795</v>
      </c>
      <c r="D427" s="907"/>
      <c r="E427" s="814">
        <f t="shared" si="11"/>
        <v>20.12578616352201</v>
      </c>
      <c r="F427" s="908">
        <v>16</v>
      </c>
      <c r="G427" s="908">
        <v>16</v>
      </c>
      <c r="H427" s="909"/>
      <c r="P427" s="782"/>
      <c r="Q427" s="782"/>
    </row>
    <row r="428" spans="1:17" ht="15.75" customHeight="1">
      <c r="A428" s="911"/>
      <c r="B428" s="836" t="s">
        <v>119</v>
      </c>
      <c r="C428" s="912">
        <v>3074</v>
      </c>
      <c r="D428" s="912"/>
      <c r="E428" s="831">
        <f t="shared" si="11"/>
        <v>16.310995445673388</v>
      </c>
      <c r="F428" s="913">
        <v>50.14</v>
      </c>
      <c r="G428" s="913">
        <v>47.84</v>
      </c>
      <c r="H428" s="914">
        <v>2.3</v>
      </c>
      <c r="P428" s="782"/>
      <c r="Q428" s="782"/>
    </row>
    <row r="429" spans="1:17" ht="15.75" customHeight="1">
      <c r="A429" s="902">
        <v>7</v>
      </c>
      <c r="B429" s="924" t="s">
        <v>10</v>
      </c>
      <c r="C429" s="903">
        <f>C430</f>
        <v>40</v>
      </c>
      <c r="D429" s="903"/>
      <c r="E429" s="825">
        <f>F429/C429*1000</f>
        <v>9</v>
      </c>
      <c r="F429" s="904">
        <f>F430</f>
        <v>0.36</v>
      </c>
      <c r="G429" s="904">
        <f>G430</f>
        <v>0.36</v>
      </c>
      <c r="H429" s="905"/>
      <c r="K429" s="782"/>
      <c r="L429" s="782"/>
      <c r="M429" s="782"/>
      <c r="N429" s="782"/>
      <c r="O429" s="782"/>
      <c r="P429" s="782"/>
      <c r="Q429" s="782"/>
    </row>
    <row r="430" spans="1:17" ht="15.75" customHeight="1">
      <c r="A430" s="911"/>
      <c r="B430" s="836" t="s">
        <v>117</v>
      </c>
      <c r="C430" s="912">
        <v>40</v>
      </c>
      <c r="D430" s="912"/>
      <c r="E430" s="831">
        <f>F430/C430*1000</f>
        <v>9</v>
      </c>
      <c r="F430" s="913">
        <v>0.36</v>
      </c>
      <c r="G430" s="913">
        <v>0.36</v>
      </c>
      <c r="H430" s="914"/>
      <c r="K430" s="782"/>
      <c r="L430" s="782"/>
      <c r="M430" s="782"/>
      <c r="N430" s="782"/>
      <c r="O430" s="782"/>
      <c r="P430" s="782"/>
      <c r="Q430" s="782"/>
    </row>
    <row r="431" spans="1:17" ht="15.75" customHeight="1">
      <c r="A431" s="915">
        <v>8</v>
      </c>
      <c r="B431" s="916" t="s">
        <v>30</v>
      </c>
      <c r="C431" s="917">
        <f>SUM(C432:C434)</f>
        <v>156</v>
      </c>
      <c r="D431" s="917"/>
      <c r="E431" s="966">
        <f>F431/C431*1000</f>
        <v>11.589743589743591</v>
      </c>
      <c r="F431" s="917">
        <f>SUM(F432:F434)</f>
        <v>1.808</v>
      </c>
      <c r="G431" s="917">
        <f>SUM(G432:G434)</f>
        <v>1.2</v>
      </c>
      <c r="H431" s="928">
        <f>SUM(H432:H434)</f>
        <v>0</v>
      </c>
      <c r="K431" s="782"/>
      <c r="L431" s="782"/>
      <c r="M431" s="782"/>
      <c r="N431" s="782"/>
      <c r="O431" s="782"/>
      <c r="P431" s="782"/>
      <c r="Q431" s="782"/>
    </row>
    <row r="432" spans="1:17" ht="15.75" customHeight="1">
      <c r="A432" s="906"/>
      <c r="B432" s="812" t="s">
        <v>114</v>
      </c>
      <c r="C432" s="907">
        <v>100</v>
      </c>
      <c r="D432" s="907"/>
      <c r="E432" s="814">
        <f>F432/C432*1000</f>
        <v>12</v>
      </c>
      <c r="F432" s="908">
        <v>1.2</v>
      </c>
      <c r="G432" s="908">
        <v>0.6</v>
      </c>
      <c r="H432" s="909"/>
      <c r="K432" s="782"/>
      <c r="L432" s="782"/>
      <c r="M432" s="782"/>
      <c r="N432" s="782"/>
      <c r="O432" s="782"/>
      <c r="P432" s="782"/>
      <c r="Q432" s="782"/>
    </row>
    <row r="433" spans="1:17" ht="15.75" customHeight="1">
      <c r="A433" s="906"/>
      <c r="B433" s="812" t="s">
        <v>117</v>
      </c>
      <c r="C433" s="907">
        <v>28</v>
      </c>
      <c r="D433" s="907"/>
      <c r="E433" s="814">
        <v>5.117270788912579</v>
      </c>
      <c r="F433" s="908">
        <v>0.3</v>
      </c>
      <c r="G433" s="908">
        <v>0.3</v>
      </c>
      <c r="H433" s="909"/>
      <c r="K433" s="782"/>
      <c r="L433" s="782"/>
      <c r="M433" s="782"/>
      <c r="N433" s="782"/>
      <c r="O433" s="782"/>
      <c r="P433" s="782"/>
      <c r="Q433" s="782"/>
    </row>
    <row r="434" spans="1:17" ht="15.75" customHeight="1">
      <c r="A434" s="920"/>
      <c r="B434" s="818" t="s">
        <v>118</v>
      </c>
      <c r="C434" s="921">
        <v>28</v>
      </c>
      <c r="D434" s="921"/>
      <c r="E434" s="839">
        <f>F434/C434*1000</f>
        <v>11</v>
      </c>
      <c r="F434" s="922">
        <v>0.308</v>
      </c>
      <c r="G434" s="922">
        <v>0.3</v>
      </c>
      <c r="H434" s="923"/>
      <c r="K434" s="782"/>
      <c r="L434" s="782"/>
      <c r="M434" s="782"/>
      <c r="N434" s="782"/>
      <c r="O434" s="782"/>
      <c r="P434" s="782"/>
      <c r="Q434" s="782"/>
    </row>
    <row r="435" spans="1:17" ht="15.75" customHeight="1">
      <c r="A435" s="902">
        <v>9</v>
      </c>
      <c r="B435" s="924" t="s">
        <v>31</v>
      </c>
      <c r="C435" s="903">
        <f>C436</f>
        <v>110</v>
      </c>
      <c r="D435" s="903">
        <f>D436</f>
        <v>0</v>
      </c>
      <c r="E435" s="825">
        <f aca="true" t="shared" si="12" ref="E435:E447">F435/C435*1000</f>
        <v>39.31818181818182</v>
      </c>
      <c r="F435" s="903">
        <f>F436</f>
        <v>4.325</v>
      </c>
      <c r="G435" s="903">
        <f>G436</f>
        <v>4.24</v>
      </c>
      <c r="H435" s="925">
        <f>H436</f>
        <v>0</v>
      </c>
      <c r="K435" s="782"/>
      <c r="L435" s="782"/>
      <c r="M435" s="782"/>
      <c r="N435" s="782"/>
      <c r="O435" s="782"/>
      <c r="P435" s="782"/>
      <c r="Q435" s="782"/>
    </row>
    <row r="436" spans="1:17" ht="15.75" customHeight="1">
      <c r="A436" s="911"/>
      <c r="B436" s="836" t="s">
        <v>118</v>
      </c>
      <c r="C436" s="912">
        <v>110</v>
      </c>
      <c r="D436" s="912"/>
      <c r="E436" s="831">
        <f t="shared" si="12"/>
        <v>39.31818181818182</v>
      </c>
      <c r="F436" s="913">
        <v>4.325</v>
      </c>
      <c r="G436" s="913">
        <v>4.24</v>
      </c>
      <c r="H436" s="914"/>
      <c r="K436" s="782"/>
      <c r="L436" s="782"/>
      <c r="M436" s="782"/>
      <c r="N436" s="782"/>
      <c r="O436" s="782"/>
      <c r="P436" s="782"/>
      <c r="Q436" s="782"/>
    </row>
    <row r="437" spans="1:17" ht="15.75" customHeight="1">
      <c r="A437" s="915">
        <v>10</v>
      </c>
      <c r="B437" s="916" t="s">
        <v>11</v>
      </c>
      <c r="C437" s="967">
        <f>SUM(C438)</f>
        <v>90</v>
      </c>
      <c r="D437" s="967"/>
      <c r="E437" s="944">
        <f t="shared" si="12"/>
        <v>34.2</v>
      </c>
      <c r="F437" s="968">
        <f>SUM(F438)</f>
        <v>3.078</v>
      </c>
      <c r="G437" s="968">
        <f>SUM(G438)</f>
        <v>3.078</v>
      </c>
      <c r="H437" s="969"/>
      <c r="K437" s="782"/>
      <c r="L437" s="782"/>
      <c r="M437" s="782"/>
      <c r="N437" s="782"/>
      <c r="O437" s="782"/>
      <c r="P437" s="782"/>
      <c r="Q437" s="782"/>
    </row>
    <row r="438" spans="1:17" ht="15.75" customHeight="1">
      <c r="A438" s="906"/>
      <c r="B438" s="812" t="s">
        <v>136</v>
      </c>
      <c r="C438" s="907">
        <v>90</v>
      </c>
      <c r="D438" s="907"/>
      <c r="E438" s="839">
        <f t="shared" si="12"/>
        <v>34.2</v>
      </c>
      <c r="F438" s="908">
        <v>3.078</v>
      </c>
      <c r="G438" s="908">
        <v>3.078</v>
      </c>
      <c r="H438" s="909"/>
      <c r="K438" s="782"/>
      <c r="L438" s="782"/>
      <c r="M438" s="782"/>
      <c r="N438" s="782"/>
      <c r="O438" s="782"/>
      <c r="P438" s="782"/>
      <c r="Q438" s="782"/>
    </row>
    <row r="439" spans="1:17" ht="15.75" customHeight="1">
      <c r="A439" s="970">
        <v>11</v>
      </c>
      <c r="B439" s="924" t="s">
        <v>32</v>
      </c>
      <c r="C439" s="903">
        <f>SUM(C440:C441)</f>
        <v>99</v>
      </c>
      <c r="D439" s="903"/>
      <c r="E439" s="825">
        <f t="shared" si="12"/>
        <v>34.949494949494955</v>
      </c>
      <c r="F439" s="904">
        <f>SUM(F440:F441)</f>
        <v>3.46</v>
      </c>
      <c r="G439" s="904">
        <f>SUM(G440:G441)</f>
        <v>3.46</v>
      </c>
      <c r="H439" s="905">
        <f>SUM(H440:H441)</f>
        <v>0</v>
      </c>
      <c r="K439" s="782"/>
      <c r="L439" s="782"/>
      <c r="M439" s="782"/>
      <c r="N439" s="782"/>
      <c r="O439" s="782"/>
      <c r="P439" s="782"/>
      <c r="Q439" s="782"/>
    </row>
    <row r="440" spans="1:17" ht="15.75" customHeight="1">
      <c r="A440" s="971"/>
      <c r="B440" s="812" t="s">
        <v>116</v>
      </c>
      <c r="C440" s="907">
        <v>33</v>
      </c>
      <c r="D440" s="907"/>
      <c r="E440" s="814">
        <f t="shared" si="12"/>
        <v>45.00000000000001</v>
      </c>
      <c r="F440" s="908">
        <v>1.485</v>
      </c>
      <c r="G440" s="908">
        <v>1.485</v>
      </c>
      <c r="H440" s="909"/>
      <c r="K440" s="782"/>
      <c r="L440" s="782"/>
      <c r="M440" s="782"/>
      <c r="N440" s="782"/>
      <c r="O440" s="782"/>
      <c r="P440" s="782"/>
      <c r="Q440" s="782"/>
    </row>
    <row r="441" spans="1:17" ht="15.75" customHeight="1">
      <c r="A441" s="972"/>
      <c r="B441" s="836" t="s">
        <v>118</v>
      </c>
      <c r="C441" s="940">
        <v>66</v>
      </c>
      <c r="D441" s="940"/>
      <c r="E441" s="973">
        <f t="shared" si="12"/>
        <v>29.924242424242426</v>
      </c>
      <c r="F441" s="941">
        <v>1.975</v>
      </c>
      <c r="G441" s="941">
        <v>1.975</v>
      </c>
      <c r="H441" s="942"/>
      <c r="K441" s="782"/>
      <c r="L441" s="782"/>
      <c r="M441" s="782"/>
      <c r="N441" s="782"/>
      <c r="O441" s="782"/>
      <c r="P441" s="782"/>
      <c r="Q441" s="782"/>
    </row>
    <row r="442" spans="1:17" ht="15.75" customHeight="1">
      <c r="A442" s="902">
        <v>12</v>
      </c>
      <c r="B442" s="924" t="s">
        <v>43</v>
      </c>
      <c r="C442" s="903">
        <f>SUM(C443:C445)</f>
        <v>7590</v>
      </c>
      <c r="D442" s="903"/>
      <c r="E442" s="825">
        <f t="shared" si="12"/>
        <v>7.8267457180500655</v>
      </c>
      <c r="F442" s="904">
        <f>SUM(F443:F445)</f>
        <v>59.404999999999994</v>
      </c>
      <c r="G442" s="904">
        <f>SUM(G443:G445)</f>
        <v>59.404999999999994</v>
      </c>
      <c r="H442" s="905">
        <f>SUM(H443:H445)</f>
        <v>0</v>
      </c>
      <c r="K442" s="782"/>
      <c r="L442" s="782"/>
      <c r="M442" s="782"/>
      <c r="N442" s="782"/>
      <c r="O442" s="782"/>
      <c r="P442" s="782"/>
      <c r="Q442" s="782"/>
    </row>
    <row r="443" spans="1:17" ht="15.75" customHeight="1">
      <c r="A443" s="906"/>
      <c r="B443" s="812" t="s">
        <v>116</v>
      </c>
      <c r="C443" s="907">
        <v>6925</v>
      </c>
      <c r="D443" s="907"/>
      <c r="E443" s="814">
        <f t="shared" si="12"/>
        <v>8.3985559566787</v>
      </c>
      <c r="F443" s="908">
        <v>58.16</v>
      </c>
      <c r="G443" s="908">
        <v>58.16</v>
      </c>
      <c r="H443" s="909"/>
      <c r="K443" s="782"/>
      <c r="L443" s="782"/>
      <c r="M443" s="782"/>
      <c r="N443" s="782"/>
      <c r="O443" s="782"/>
      <c r="P443" s="782"/>
      <c r="Q443" s="782"/>
    </row>
    <row r="444" spans="1:17" ht="15.75" customHeight="1">
      <c r="A444" s="906"/>
      <c r="B444" s="812" t="s">
        <v>117</v>
      </c>
      <c r="C444" s="907">
        <v>570</v>
      </c>
      <c r="D444" s="907"/>
      <c r="E444" s="814">
        <f t="shared" si="12"/>
        <v>1.7719298245614035</v>
      </c>
      <c r="F444" s="908">
        <v>1.01</v>
      </c>
      <c r="G444" s="908">
        <v>1.01</v>
      </c>
      <c r="H444" s="909"/>
      <c r="K444" s="782"/>
      <c r="L444" s="782"/>
      <c r="M444" s="782"/>
      <c r="N444" s="782"/>
      <c r="O444" s="782"/>
      <c r="P444" s="782"/>
      <c r="Q444" s="782"/>
    </row>
    <row r="445" spans="1:17" ht="15.75" customHeight="1">
      <c r="A445" s="920"/>
      <c r="B445" s="818" t="s">
        <v>118</v>
      </c>
      <c r="C445" s="921">
        <v>95</v>
      </c>
      <c r="D445" s="921"/>
      <c r="E445" s="839">
        <f t="shared" si="12"/>
        <v>2.473684210526316</v>
      </c>
      <c r="F445" s="922">
        <v>0.235</v>
      </c>
      <c r="G445" s="922">
        <v>0.235</v>
      </c>
      <c r="H445" s="923"/>
      <c r="K445" s="782"/>
      <c r="L445" s="782"/>
      <c r="M445" s="782"/>
      <c r="N445" s="782"/>
      <c r="O445" s="782"/>
      <c r="P445" s="782"/>
      <c r="Q445" s="782"/>
    </row>
    <row r="446" spans="1:17" ht="15.75" customHeight="1">
      <c r="A446" s="902">
        <v>13</v>
      </c>
      <c r="B446" s="823" t="s">
        <v>151</v>
      </c>
      <c r="C446" s="974">
        <f>C447</f>
        <v>55</v>
      </c>
      <c r="D446" s="974"/>
      <c r="E446" s="852">
        <f t="shared" si="12"/>
        <v>8.8</v>
      </c>
      <c r="F446" s="974">
        <f>F447</f>
        <v>0.484</v>
      </c>
      <c r="G446" s="974">
        <f>G447</f>
        <v>0.484</v>
      </c>
      <c r="H446" s="975">
        <f>H447</f>
        <v>0</v>
      </c>
      <c r="K446" s="782"/>
      <c r="L446" s="782"/>
      <c r="M446" s="782"/>
      <c r="N446" s="782"/>
      <c r="O446" s="782"/>
      <c r="P446" s="782"/>
      <c r="Q446" s="782"/>
    </row>
    <row r="447" spans="1:17" ht="15.75" customHeight="1">
      <c r="A447" s="911"/>
      <c r="B447" s="836" t="s">
        <v>118</v>
      </c>
      <c r="C447" s="912">
        <v>55</v>
      </c>
      <c r="D447" s="912"/>
      <c r="E447" s="831">
        <f t="shared" si="12"/>
        <v>8.8</v>
      </c>
      <c r="F447" s="913">
        <v>0.484</v>
      </c>
      <c r="G447" s="913">
        <v>0.484</v>
      </c>
      <c r="H447" s="914"/>
      <c r="K447" s="782"/>
      <c r="L447" s="782"/>
      <c r="M447" s="782"/>
      <c r="N447" s="782"/>
      <c r="O447" s="782"/>
      <c r="P447" s="782"/>
      <c r="Q447" s="782"/>
    </row>
    <row r="448" spans="1:17" ht="15.75" customHeight="1">
      <c r="A448" s="902">
        <v>14</v>
      </c>
      <c r="B448" s="823" t="s">
        <v>152</v>
      </c>
      <c r="C448" s="943">
        <f>C449</f>
        <v>4</v>
      </c>
      <c r="D448" s="943"/>
      <c r="E448" s="944">
        <f>F448/C448*1000</f>
        <v>5.75</v>
      </c>
      <c r="F448" s="943">
        <f>F449</f>
        <v>0.023</v>
      </c>
      <c r="G448" s="943">
        <f>G449</f>
        <v>0.023</v>
      </c>
      <c r="H448" s="945">
        <f>H449</f>
        <v>0</v>
      </c>
      <c r="K448" s="782"/>
      <c r="L448" s="782"/>
      <c r="M448" s="782"/>
      <c r="N448" s="782"/>
      <c r="O448" s="782"/>
      <c r="P448" s="782"/>
      <c r="Q448" s="782"/>
    </row>
    <row r="449" spans="1:17" ht="15.75" customHeight="1">
      <c r="A449" s="911"/>
      <c r="B449" s="836" t="s">
        <v>118</v>
      </c>
      <c r="C449" s="912">
        <v>4</v>
      </c>
      <c r="D449" s="912"/>
      <c r="E449" s="831">
        <f>F449/C449*1000</f>
        <v>5.75</v>
      </c>
      <c r="F449" s="913">
        <v>0.023</v>
      </c>
      <c r="G449" s="913">
        <v>0.023</v>
      </c>
      <c r="H449" s="914"/>
      <c r="K449" s="782"/>
      <c r="L449" s="782"/>
      <c r="M449" s="782"/>
      <c r="N449" s="782"/>
      <c r="O449" s="782"/>
      <c r="P449" s="782"/>
      <c r="Q449" s="782"/>
    </row>
    <row r="450" spans="1:17" ht="15.75" customHeight="1">
      <c r="A450" s="915">
        <v>15</v>
      </c>
      <c r="B450" s="837" t="s">
        <v>153</v>
      </c>
      <c r="C450" s="917">
        <f>SUM(C451)</f>
        <v>15</v>
      </c>
      <c r="D450" s="917"/>
      <c r="E450" s="839">
        <f aca="true" t="shared" si="13" ref="E450:E457">F450/C450*1000</f>
        <v>24</v>
      </c>
      <c r="F450" s="918">
        <f>SUM(F451)</f>
        <v>0.36</v>
      </c>
      <c r="G450" s="918">
        <f>SUM(G451)</f>
        <v>0.36</v>
      </c>
      <c r="H450" s="919">
        <f>SUM(H451)</f>
        <v>0</v>
      </c>
      <c r="K450" s="782"/>
      <c r="L450" s="782"/>
      <c r="M450" s="782"/>
      <c r="N450" s="782"/>
      <c r="O450" s="782"/>
      <c r="P450" s="782"/>
      <c r="Q450" s="782"/>
    </row>
    <row r="451" spans="1:17" ht="15.75" customHeight="1">
      <c r="A451" s="920"/>
      <c r="B451" s="818" t="s">
        <v>118</v>
      </c>
      <c r="C451" s="921">
        <v>15</v>
      </c>
      <c r="D451" s="921"/>
      <c r="E451" s="839">
        <f t="shared" si="13"/>
        <v>24</v>
      </c>
      <c r="F451" s="922">
        <v>0.36</v>
      </c>
      <c r="G451" s="922">
        <v>0.36</v>
      </c>
      <c r="H451" s="923"/>
      <c r="K451" s="782"/>
      <c r="L451" s="782"/>
      <c r="M451" s="782"/>
      <c r="N451" s="782"/>
      <c r="O451" s="782"/>
      <c r="P451" s="782"/>
      <c r="Q451" s="782"/>
    </row>
    <row r="452" spans="1:17" ht="15.75" customHeight="1">
      <c r="A452" s="902">
        <v>16</v>
      </c>
      <c r="B452" s="823" t="s">
        <v>112</v>
      </c>
      <c r="C452" s="903">
        <f>SUM(C453)</f>
        <v>0</v>
      </c>
      <c r="D452" s="903"/>
      <c r="E452" s="825" t="e">
        <f t="shared" si="13"/>
        <v>#DIV/0!</v>
      </c>
      <c r="F452" s="904">
        <f>SUM(F453)</f>
        <v>0.4</v>
      </c>
      <c r="G452" s="904">
        <f>SUM(G453)</f>
        <v>0.4</v>
      </c>
      <c r="H452" s="905">
        <f>SUM(H453)</f>
        <v>0</v>
      </c>
      <c r="K452" s="782"/>
      <c r="L452" s="782"/>
      <c r="M452" s="782"/>
      <c r="N452" s="782"/>
      <c r="O452" s="782"/>
      <c r="P452" s="782"/>
      <c r="Q452" s="782"/>
    </row>
    <row r="453" spans="1:17" ht="15.75" customHeight="1">
      <c r="A453" s="911"/>
      <c r="B453" s="836" t="s">
        <v>118</v>
      </c>
      <c r="C453" s="912"/>
      <c r="D453" s="912"/>
      <c r="E453" s="831" t="e">
        <f t="shared" si="13"/>
        <v>#DIV/0!</v>
      </c>
      <c r="F453" s="913">
        <v>0.4</v>
      </c>
      <c r="G453" s="913">
        <v>0.4</v>
      </c>
      <c r="H453" s="914"/>
      <c r="K453" s="782"/>
      <c r="L453" s="782"/>
      <c r="M453" s="782"/>
      <c r="N453" s="782"/>
      <c r="O453" s="782"/>
      <c r="P453" s="782"/>
      <c r="Q453" s="782"/>
    </row>
    <row r="454" spans="1:17" ht="15.75" customHeight="1">
      <c r="A454" s="902">
        <v>17</v>
      </c>
      <c r="B454" s="924" t="s">
        <v>154</v>
      </c>
      <c r="C454" s="903">
        <f>SUM(C455:C456)</f>
        <v>134</v>
      </c>
      <c r="D454" s="903"/>
      <c r="E454" s="825">
        <f t="shared" si="13"/>
        <v>5.223880597014925</v>
      </c>
      <c r="F454" s="904">
        <f>SUM(F455:F456)</f>
        <v>0.7</v>
      </c>
      <c r="G454" s="904">
        <f>SUM(G455:G456)</f>
        <v>0.65</v>
      </c>
      <c r="H454" s="905">
        <f>SUM(H455:H456)</f>
        <v>0</v>
      </c>
      <c r="K454" s="782"/>
      <c r="L454" s="782"/>
      <c r="M454" s="782"/>
      <c r="N454" s="782"/>
      <c r="O454" s="782"/>
      <c r="P454" s="782"/>
      <c r="Q454" s="782"/>
    </row>
    <row r="455" spans="1:17" ht="15.75" customHeight="1">
      <c r="A455" s="906"/>
      <c r="B455" s="812" t="s">
        <v>117</v>
      </c>
      <c r="C455" s="907">
        <v>111</v>
      </c>
      <c r="D455" s="907"/>
      <c r="E455" s="814">
        <f t="shared" si="13"/>
        <v>1.8018018018018018</v>
      </c>
      <c r="F455" s="908">
        <v>0.2</v>
      </c>
      <c r="G455" s="908">
        <v>0.2</v>
      </c>
      <c r="H455" s="909"/>
      <c r="K455" s="782"/>
      <c r="L455" s="782"/>
      <c r="M455" s="782"/>
      <c r="N455" s="782"/>
      <c r="O455" s="782"/>
      <c r="P455" s="782"/>
      <c r="Q455" s="782"/>
    </row>
    <row r="456" spans="1:17" ht="15.75" customHeight="1">
      <c r="A456" s="911"/>
      <c r="B456" s="836" t="s">
        <v>118</v>
      </c>
      <c r="C456" s="912">
        <v>23</v>
      </c>
      <c r="D456" s="912"/>
      <c r="E456" s="831">
        <f t="shared" si="13"/>
        <v>21.73913043478261</v>
      </c>
      <c r="F456" s="913">
        <v>0.5</v>
      </c>
      <c r="G456" s="913">
        <v>0.45</v>
      </c>
      <c r="H456" s="914"/>
      <c r="K456" s="782"/>
      <c r="L456" s="782"/>
      <c r="M456" s="782"/>
      <c r="N456" s="782"/>
      <c r="O456" s="782"/>
      <c r="P456" s="782"/>
      <c r="Q456" s="782"/>
    </row>
    <row r="457" spans="1:17" ht="15.75" customHeight="1">
      <c r="A457" s="926">
        <v>18</v>
      </c>
      <c r="B457" s="924" t="s">
        <v>44</v>
      </c>
      <c r="C457" s="931">
        <f>SUM(C458:C460)</f>
        <v>900</v>
      </c>
      <c r="D457" s="931"/>
      <c r="E457" s="825">
        <f t="shared" si="13"/>
        <v>22.444444444444443</v>
      </c>
      <c r="F457" s="931">
        <f>SUM(F458:F460)</f>
        <v>20.2</v>
      </c>
      <c r="G457" s="931">
        <f>SUM(G458:G460)</f>
        <v>20.2</v>
      </c>
      <c r="H457" s="932">
        <f>SUM(H458:H460)</f>
        <v>0</v>
      </c>
      <c r="K457" s="782"/>
      <c r="L457" s="782"/>
      <c r="M457" s="782"/>
      <c r="N457" s="782"/>
      <c r="O457" s="782"/>
      <c r="P457" s="782"/>
      <c r="Q457" s="782"/>
    </row>
    <row r="458" spans="1:17" ht="15.75" customHeight="1">
      <c r="A458" s="906"/>
      <c r="B458" s="812" t="s">
        <v>114</v>
      </c>
      <c r="C458" s="907">
        <v>30</v>
      </c>
      <c r="D458" s="907"/>
      <c r="E458" s="814">
        <f>F458/C458*1000</f>
        <v>43.333333333333336</v>
      </c>
      <c r="F458" s="908">
        <v>1.3</v>
      </c>
      <c r="G458" s="908">
        <v>1.3</v>
      </c>
      <c r="H458" s="909"/>
      <c r="K458" s="782"/>
      <c r="L458" s="782"/>
      <c r="M458" s="782"/>
      <c r="N458" s="782"/>
      <c r="O458" s="782"/>
      <c r="P458" s="782"/>
      <c r="Q458" s="782"/>
    </row>
    <row r="459" spans="1:17" ht="15.75" customHeight="1">
      <c r="A459" s="906"/>
      <c r="B459" s="812" t="s">
        <v>115</v>
      </c>
      <c r="C459" s="907">
        <v>20</v>
      </c>
      <c r="D459" s="907"/>
      <c r="E459" s="814">
        <f>F459/C459*1000</f>
        <v>16</v>
      </c>
      <c r="F459" s="908">
        <v>0.32</v>
      </c>
      <c r="G459" s="908">
        <v>0.32</v>
      </c>
      <c r="H459" s="909"/>
      <c r="K459" s="782"/>
      <c r="L459" s="782"/>
      <c r="M459" s="782"/>
      <c r="N459" s="782"/>
      <c r="O459" s="782"/>
      <c r="P459" s="782"/>
      <c r="Q459" s="782"/>
    </row>
    <row r="460" spans="1:8" ht="15.75" customHeight="1">
      <c r="A460" s="906"/>
      <c r="B460" s="812" t="s">
        <v>117</v>
      </c>
      <c r="C460" s="907">
        <v>850</v>
      </c>
      <c r="D460" s="907"/>
      <c r="E460" s="814">
        <v>22.330731359065716</v>
      </c>
      <c r="F460" s="908">
        <v>18.58</v>
      </c>
      <c r="G460" s="908">
        <v>18.58</v>
      </c>
      <c r="H460" s="909"/>
    </row>
    <row r="461" spans="1:8" ht="15.75" customHeight="1">
      <c r="A461" s="902">
        <v>19</v>
      </c>
      <c r="B461" s="924" t="s">
        <v>196</v>
      </c>
      <c r="C461" s="931">
        <f>C462</f>
        <v>40</v>
      </c>
      <c r="D461" s="931"/>
      <c r="E461" s="976">
        <f>F461/C461*1000</f>
        <v>15.15</v>
      </c>
      <c r="F461" s="931">
        <f>F462</f>
        <v>0.606</v>
      </c>
      <c r="G461" s="931">
        <f>G462</f>
        <v>0.606</v>
      </c>
      <c r="H461" s="932">
        <f>H462</f>
        <v>0</v>
      </c>
    </row>
    <row r="462" spans="1:8" ht="15.75" customHeight="1" thickBot="1">
      <c r="A462" s="977"/>
      <c r="B462" s="836" t="s">
        <v>114</v>
      </c>
      <c r="C462" s="940">
        <v>40</v>
      </c>
      <c r="D462" s="940"/>
      <c r="E462" s="973">
        <f>F462/C462*1000</f>
        <v>15.15</v>
      </c>
      <c r="F462" s="941">
        <v>0.606</v>
      </c>
      <c r="G462" s="941">
        <v>0.606</v>
      </c>
      <c r="H462" s="942"/>
    </row>
    <row r="463" spans="1:8" ht="15.75" customHeight="1" thickBot="1">
      <c r="A463" s="952"/>
      <c r="B463" s="953" t="s">
        <v>167</v>
      </c>
      <c r="C463" s="978">
        <f>C411+C413+C415+C418+C420+C426+C429+C431+C435+C437+C439+C442+C446+C448+C450+C452+C454+C457+C461</f>
        <v>18784</v>
      </c>
      <c r="D463" s="978">
        <f>D411+D413+D415+D418+D420+D426+D429+D431+D435+D437+D439+D442+D446+D448+D450+D452+D454+D457+D461</f>
        <v>0</v>
      </c>
      <c r="E463" s="978"/>
      <c r="F463" s="978">
        <f>F411+F413+F415+F418+F420+F426+F429+F431+F435+F437+F439+F442+F446+F448+F450+F452+F454+F457+F461</f>
        <v>242.68400000000003</v>
      </c>
      <c r="G463" s="978">
        <f>G411+G413+G415+G418+G420+G426+G429+G431+G435+G437+G439+G442+G446+G448+G450+G452+G454+G457+G461</f>
        <v>235.77500000000006</v>
      </c>
      <c r="H463" s="1140">
        <f>H411+H413+H415+H418+H420+H426+H429+H431+H435+H437+H439+H442+H446+H448+H450+H452+H454+H457+H461</f>
        <v>5.9</v>
      </c>
    </row>
    <row r="464" spans="1:8" ht="15.75" customHeight="1">
      <c r="A464" s="955"/>
      <c r="B464" s="956" t="s">
        <v>60</v>
      </c>
      <c r="C464" s="957"/>
      <c r="D464" s="957"/>
      <c r="E464" s="842" t="s">
        <v>5</v>
      </c>
      <c r="F464" s="958"/>
      <c r="G464" s="958"/>
      <c r="H464" s="959"/>
    </row>
    <row r="465" spans="1:8" ht="15.75" customHeight="1">
      <c r="A465" s="926">
        <v>1</v>
      </c>
      <c r="B465" s="924" t="s">
        <v>87</v>
      </c>
      <c r="C465" s="931">
        <f>SUM(C466)</f>
        <v>15</v>
      </c>
      <c r="D465" s="931"/>
      <c r="E465" s="976">
        <f>F465/C465*1000</f>
        <v>19</v>
      </c>
      <c r="F465" s="960">
        <f>SUM(F466)</f>
        <v>0.285</v>
      </c>
      <c r="G465" s="960">
        <f>SUM(G466)</f>
        <v>0.285</v>
      </c>
      <c r="H465" s="961"/>
    </row>
    <row r="466" spans="1:8" ht="15.75" customHeight="1">
      <c r="A466" s="977"/>
      <c r="B466" s="836" t="s">
        <v>118</v>
      </c>
      <c r="C466" s="940">
        <v>15</v>
      </c>
      <c r="D466" s="940"/>
      <c r="E466" s="973">
        <f aca="true" t="shared" si="14" ref="E466:E480">F466/C466*1000</f>
        <v>19</v>
      </c>
      <c r="F466" s="941">
        <v>0.285</v>
      </c>
      <c r="G466" s="941">
        <v>0.285</v>
      </c>
      <c r="H466" s="942"/>
    </row>
    <row r="467" spans="1:8" ht="15.75" customHeight="1">
      <c r="A467" s="926">
        <v>2</v>
      </c>
      <c r="B467" s="924" t="s">
        <v>68</v>
      </c>
      <c r="C467" s="903">
        <f>SUM(C468)</f>
        <v>45</v>
      </c>
      <c r="D467" s="903"/>
      <c r="E467" s="825">
        <f t="shared" si="14"/>
        <v>2.7777777777777777</v>
      </c>
      <c r="F467" s="904">
        <f>SUM(F468)</f>
        <v>0.125</v>
      </c>
      <c r="G467" s="904">
        <f>SUM(G468)</f>
        <v>0.125</v>
      </c>
      <c r="H467" s="905">
        <f>SUM(H468)</f>
        <v>0</v>
      </c>
    </row>
    <row r="468" spans="1:18" ht="15.75" customHeight="1">
      <c r="A468" s="977"/>
      <c r="B468" s="836" t="s">
        <v>114</v>
      </c>
      <c r="C468" s="912">
        <v>45</v>
      </c>
      <c r="D468" s="912"/>
      <c r="E468" s="831">
        <f t="shared" si="14"/>
        <v>2.7777777777777777</v>
      </c>
      <c r="F468" s="913">
        <v>0.125</v>
      </c>
      <c r="G468" s="913">
        <v>0.125</v>
      </c>
      <c r="H468" s="914"/>
      <c r="J468" s="910"/>
      <c r="K468" s="910"/>
      <c r="L468" s="910"/>
      <c r="M468" s="910"/>
      <c r="N468" s="910"/>
      <c r="O468" s="910"/>
      <c r="P468" s="910"/>
      <c r="Q468" s="910"/>
      <c r="R468" s="910"/>
    </row>
    <row r="469" spans="1:17" s="853" customFormat="1" ht="15.75" customHeight="1">
      <c r="A469" s="902">
        <v>3</v>
      </c>
      <c r="B469" s="823" t="s">
        <v>145</v>
      </c>
      <c r="C469" s="903">
        <f>SUM(C470)</f>
        <v>18</v>
      </c>
      <c r="D469" s="903"/>
      <c r="E469" s="825">
        <f>F469/C469*1000</f>
        <v>7.666666666666667</v>
      </c>
      <c r="F469" s="904">
        <f>SUM(F470)</f>
        <v>0.138</v>
      </c>
      <c r="G469" s="904">
        <f>SUM(G470)</f>
        <v>0.138</v>
      </c>
      <c r="H469" s="905">
        <f>SUM(H470)</f>
        <v>0</v>
      </c>
      <c r="J469" s="979"/>
      <c r="K469" s="979"/>
      <c r="L469" s="979"/>
      <c r="M469" s="979"/>
      <c r="N469" s="979"/>
      <c r="O469" s="979"/>
      <c r="P469" s="854"/>
      <c r="Q469" s="854"/>
    </row>
    <row r="470" spans="1:8" ht="15.75" customHeight="1">
      <c r="A470" s="911"/>
      <c r="B470" s="836" t="s">
        <v>147</v>
      </c>
      <c r="C470" s="912">
        <v>18</v>
      </c>
      <c r="D470" s="912"/>
      <c r="E470" s="831">
        <f>F470/C470*1000</f>
        <v>7.666666666666667</v>
      </c>
      <c r="F470" s="913">
        <v>0.138</v>
      </c>
      <c r="G470" s="913">
        <v>0.138</v>
      </c>
      <c r="H470" s="914"/>
    </row>
    <row r="471" spans="1:17" s="853" customFormat="1" ht="15.75" customHeight="1">
      <c r="A471" s="902">
        <v>4</v>
      </c>
      <c r="B471" s="823" t="s">
        <v>146</v>
      </c>
      <c r="C471" s="903">
        <f>C472</f>
        <v>18</v>
      </c>
      <c r="D471" s="903"/>
      <c r="E471" s="825">
        <f>F471/C471*1000</f>
        <v>15.333333333333334</v>
      </c>
      <c r="F471" s="903">
        <f>F472</f>
        <v>0.276</v>
      </c>
      <c r="G471" s="903">
        <f>G472</f>
        <v>0.276</v>
      </c>
      <c r="H471" s="925">
        <f>H472</f>
        <v>0</v>
      </c>
      <c r="K471" s="854"/>
      <c r="L471" s="854"/>
      <c r="M471" s="854"/>
      <c r="N471" s="854"/>
      <c r="O471" s="854"/>
      <c r="P471" s="854"/>
      <c r="Q471" s="854"/>
    </row>
    <row r="472" spans="1:8" ht="15.75" customHeight="1">
      <c r="A472" s="911"/>
      <c r="B472" s="836" t="s">
        <v>114</v>
      </c>
      <c r="C472" s="912">
        <v>18</v>
      </c>
      <c r="D472" s="912"/>
      <c r="E472" s="831">
        <f>F472/C472*1000</f>
        <v>15.333333333333334</v>
      </c>
      <c r="F472" s="913">
        <v>0.276</v>
      </c>
      <c r="G472" s="913">
        <v>0.276</v>
      </c>
      <c r="H472" s="914"/>
    </row>
    <row r="473" spans="1:8" ht="15.75" customHeight="1">
      <c r="A473" s="926">
        <v>5</v>
      </c>
      <c r="B473" s="924" t="s">
        <v>201</v>
      </c>
      <c r="C473" s="903">
        <f>C474</f>
        <v>75</v>
      </c>
      <c r="D473" s="903"/>
      <c r="E473" s="976">
        <v>12.666666666666666</v>
      </c>
      <c r="F473" s="904">
        <f>F474</f>
        <v>0.36</v>
      </c>
      <c r="G473" s="904">
        <f>G474</f>
        <v>0</v>
      </c>
      <c r="H473" s="905"/>
    </row>
    <row r="474" spans="1:8" ht="15.75" customHeight="1">
      <c r="A474" s="977"/>
      <c r="B474" s="939" t="s">
        <v>117</v>
      </c>
      <c r="C474" s="912">
        <v>75</v>
      </c>
      <c r="D474" s="912"/>
      <c r="E474" s="831">
        <v>12.666666666666666</v>
      </c>
      <c r="F474" s="913">
        <v>0.36</v>
      </c>
      <c r="G474" s="913"/>
      <c r="H474" s="914"/>
    </row>
    <row r="475" spans="1:8" ht="15.75" customHeight="1">
      <c r="A475" s="980">
        <v>6</v>
      </c>
      <c r="B475" s="916" t="s">
        <v>155</v>
      </c>
      <c r="C475" s="917">
        <f>SUM(C476:C476)</f>
        <v>50</v>
      </c>
      <c r="D475" s="917"/>
      <c r="E475" s="917"/>
      <c r="F475" s="918">
        <f>SUM(F476:F476)</f>
        <v>1.62</v>
      </c>
      <c r="G475" s="918">
        <f>SUM(G476:G476)</f>
        <v>1.62</v>
      </c>
      <c r="H475" s="919"/>
    </row>
    <row r="476" spans="1:8" ht="15.75" customHeight="1">
      <c r="A476" s="977"/>
      <c r="B476" s="939" t="s">
        <v>118</v>
      </c>
      <c r="C476" s="912">
        <v>50</v>
      </c>
      <c r="D476" s="912"/>
      <c r="E476" s="831">
        <f t="shared" si="14"/>
        <v>32.400000000000006</v>
      </c>
      <c r="F476" s="913">
        <v>1.62</v>
      </c>
      <c r="G476" s="913">
        <v>1.62</v>
      </c>
      <c r="H476" s="914"/>
    </row>
    <row r="477" spans="1:8" ht="15.75" customHeight="1">
      <c r="A477" s="980">
        <v>7</v>
      </c>
      <c r="B477" s="916" t="s">
        <v>148</v>
      </c>
      <c r="C477" s="917">
        <f>SUM(C478)</f>
        <v>12</v>
      </c>
      <c r="D477" s="917"/>
      <c r="E477" s="861">
        <f t="shared" si="14"/>
        <v>3.833333333333333</v>
      </c>
      <c r="F477" s="918">
        <f>SUM(F478)</f>
        <v>0.046</v>
      </c>
      <c r="G477" s="918">
        <f>SUM(G478)</f>
        <v>0.046</v>
      </c>
      <c r="H477" s="919">
        <f>SUM(H478)</f>
        <v>0</v>
      </c>
    </row>
    <row r="478" spans="1:8" ht="15.75" customHeight="1">
      <c r="A478" s="977"/>
      <c r="B478" s="939" t="s">
        <v>114</v>
      </c>
      <c r="C478" s="912">
        <v>12</v>
      </c>
      <c r="D478" s="912"/>
      <c r="E478" s="831">
        <f t="shared" si="14"/>
        <v>3.833333333333333</v>
      </c>
      <c r="F478" s="913">
        <v>0.046</v>
      </c>
      <c r="G478" s="913">
        <v>0.046</v>
      </c>
      <c r="H478" s="914"/>
    </row>
    <row r="479" spans="1:12" ht="15.75" customHeight="1">
      <c r="A479" s="926">
        <v>8</v>
      </c>
      <c r="B479" s="924" t="s">
        <v>149</v>
      </c>
      <c r="C479" s="903">
        <v>27</v>
      </c>
      <c r="D479" s="903"/>
      <c r="E479" s="845">
        <v>5.666666666666666</v>
      </c>
      <c r="F479" s="904">
        <v>0.153</v>
      </c>
      <c r="G479" s="904">
        <v>0.153</v>
      </c>
      <c r="H479" s="905"/>
      <c r="L479" s="783" t="s">
        <v>5</v>
      </c>
    </row>
    <row r="480" spans="1:8" ht="15.75" customHeight="1">
      <c r="A480" s="977"/>
      <c r="B480" s="836" t="s">
        <v>114</v>
      </c>
      <c r="C480" s="912">
        <v>27</v>
      </c>
      <c r="D480" s="912"/>
      <c r="E480" s="831">
        <f t="shared" si="14"/>
        <v>5.666666666666666</v>
      </c>
      <c r="F480" s="913">
        <v>0.153</v>
      </c>
      <c r="G480" s="913">
        <v>0.153</v>
      </c>
      <c r="H480" s="914"/>
    </row>
    <row r="481" spans="1:17" s="853" customFormat="1" ht="15.75" customHeight="1">
      <c r="A481" s="981">
        <v>9</v>
      </c>
      <c r="B481" s="982" t="s">
        <v>105</v>
      </c>
      <c r="C481" s="983">
        <f>SUM(C482)</f>
        <v>50</v>
      </c>
      <c r="D481" s="983"/>
      <c r="E481" s="984">
        <v>16</v>
      </c>
      <c r="F481" s="983">
        <f>SUM(F482)</f>
        <v>0.57</v>
      </c>
      <c r="G481" s="983">
        <f>SUM(G482)</f>
        <v>0</v>
      </c>
      <c r="H481" s="932">
        <f>SUM(H482)</f>
        <v>0.57</v>
      </c>
      <c r="K481" s="854"/>
      <c r="L481" s="854"/>
      <c r="M481" s="854"/>
      <c r="N481" s="854"/>
      <c r="O481" s="854"/>
      <c r="P481" s="854"/>
      <c r="Q481" s="854"/>
    </row>
    <row r="482" spans="1:8" ht="15.75" customHeight="1">
      <c r="A482" s="911"/>
      <c r="B482" s="836" t="s">
        <v>117</v>
      </c>
      <c r="C482" s="940">
        <v>50</v>
      </c>
      <c r="D482" s="940"/>
      <c r="E482" s="973">
        <v>16</v>
      </c>
      <c r="F482" s="941">
        <v>0.57</v>
      </c>
      <c r="G482" s="941"/>
      <c r="H482" s="942">
        <v>0.57</v>
      </c>
    </row>
    <row r="483" spans="1:8" ht="15.75" customHeight="1">
      <c r="A483" s="902">
        <v>10</v>
      </c>
      <c r="B483" s="924" t="s">
        <v>140</v>
      </c>
      <c r="C483" s="931">
        <v>58</v>
      </c>
      <c r="D483" s="931"/>
      <c r="E483" s="976">
        <v>10</v>
      </c>
      <c r="F483" s="960">
        <v>0.58</v>
      </c>
      <c r="G483" s="960">
        <v>0.58</v>
      </c>
      <c r="H483" s="961"/>
    </row>
    <row r="484" spans="1:8" ht="15.75" customHeight="1">
      <c r="A484" s="911"/>
      <c r="B484" s="836" t="s">
        <v>115</v>
      </c>
      <c r="C484" s="940">
        <v>58</v>
      </c>
      <c r="D484" s="940"/>
      <c r="E484" s="973">
        <f aca="true" t="shared" si="15" ref="E484:E490">F484/C484*1000</f>
        <v>9.999999999999998</v>
      </c>
      <c r="F484" s="941">
        <v>0.58</v>
      </c>
      <c r="G484" s="941">
        <v>0.58</v>
      </c>
      <c r="H484" s="942"/>
    </row>
    <row r="485" spans="1:8" ht="15.75" customHeight="1">
      <c r="A485" s="915">
        <v>11</v>
      </c>
      <c r="B485" s="916" t="s">
        <v>13</v>
      </c>
      <c r="C485" s="917">
        <f>SUM(C486)</f>
        <v>159</v>
      </c>
      <c r="D485" s="917"/>
      <c r="E485" s="976">
        <v>25.974842767295595</v>
      </c>
      <c r="F485" s="917">
        <f>SUM(F486)</f>
        <v>4.06</v>
      </c>
      <c r="G485" s="917">
        <f>SUM(G486)</f>
        <v>4.06</v>
      </c>
      <c r="H485" s="919"/>
    </row>
    <row r="486" spans="1:8" ht="15.75" customHeight="1">
      <c r="A486" s="920"/>
      <c r="B486" s="818" t="s">
        <v>115</v>
      </c>
      <c r="C486" s="921">
        <v>159</v>
      </c>
      <c r="D486" s="921"/>
      <c r="E486" s="839">
        <f t="shared" si="15"/>
        <v>25.534591194968552</v>
      </c>
      <c r="F486" s="922">
        <v>4.06</v>
      </c>
      <c r="G486" s="922">
        <v>4.06</v>
      </c>
      <c r="H486" s="923"/>
    </row>
    <row r="487" spans="1:8" ht="15" customHeight="1">
      <c r="A487" s="902">
        <v>12</v>
      </c>
      <c r="B487" s="823" t="s">
        <v>156</v>
      </c>
      <c r="C487" s="903">
        <f>SUM(C488)</f>
        <v>10</v>
      </c>
      <c r="D487" s="903"/>
      <c r="E487" s="976">
        <f t="shared" si="15"/>
        <v>1</v>
      </c>
      <c r="F487" s="904">
        <f>SUM(F488)</f>
        <v>0.01</v>
      </c>
      <c r="G487" s="904">
        <f>SUM(G488)</f>
        <v>0.01</v>
      </c>
      <c r="H487" s="905">
        <f>SUM(H488)</f>
        <v>0</v>
      </c>
    </row>
    <row r="488" spans="1:8" ht="15" customHeight="1">
      <c r="A488" s="911"/>
      <c r="B488" s="836" t="s">
        <v>118</v>
      </c>
      <c r="C488" s="912">
        <v>10</v>
      </c>
      <c r="D488" s="912"/>
      <c r="E488" s="831">
        <f t="shared" si="15"/>
        <v>1</v>
      </c>
      <c r="F488" s="913">
        <v>0.01</v>
      </c>
      <c r="G488" s="913">
        <v>0.01</v>
      </c>
      <c r="H488" s="914"/>
    </row>
    <row r="489" spans="1:14" ht="15" customHeight="1">
      <c r="A489" s="915">
        <v>13</v>
      </c>
      <c r="B489" s="837" t="s">
        <v>150</v>
      </c>
      <c r="C489" s="917">
        <f>SUM(C490)</f>
        <v>60</v>
      </c>
      <c r="D489" s="917"/>
      <c r="E489" s="861">
        <f t="shared" si="15"/>
        <v>2.8</v>
      </c>
      <c r="F489" s="918">
        <f>SUM(F490)</f>
        <v>0.168</v>
      </c>
      <c r="G489" s="918">
        <f>SUM(G490)</f>
        <v>0.168</v>
      </c>
      <c r="H489" s="919">
        <f>SUM(H490)</f>
        <v>0</v>
      </c>
      <c r="J489" s="910"/>
      <c r="K489" s="910"/>
      <c r="L489" s="910"/>
      <c r="M489" s="910"/>
      <c r="N489" s="910"/>
    </row>
    <row r="490" spans="1:8" ht="15" customHeight="1" thickBot="1">
      <c r="A490" s="920"/>
      <c r="B490" s="818" t="s">
        <v>114</v>
      </c>
      <c r="C490" s="921">
        <v>60</v>
      </c>
      <c r="D490" s="921"/>
      <c r="E490" s="839">
        <f t="shared" si="15"/>
        <v>2.8</v>
      </c>
      <c r="F490" s="922">
        <v>0.168</v>
      </c>
      <c r="G490" s="922">
        <v>0.168</v>
      </c>
      <c r="H490" s="923"/>
    </row>
    <row r="491" spans="1:8" ht="15.75" customHeight="1" thickBot="1">
      <c r="A491" s="952"/>
      <c r="B491" s="953" t="s">
        <v>166</v>
      </c>
      <c r="C491" s="954">
        <f>C465+C467+C469+C471+C473+C475+C477+C479+C481+C483+C485+C487+C489</f>
        <v>597</v>
      </c>
      <c r="D491" s="954">
        <f>D465+D467+D469+D471+D473+D475+D477+D479+D481+D483+D485+D487+D489</f>
        <v>0</v>
      </c>
      <c r="E491" s="954"/>
      <c r="F491" s="954">
        <f>F465+F467+F469+F471+F473+F475+F477+F479+F481+F483+F485+F487+F489</f>
        <v>8.390999999999998</v>
      </c>
      <c r="G491" s="954">
        <f>G465+G467+G469+G471+G473+G475+G477+G479+G481+G483+G485+G487+G489</f>
        <v>7.460999999999999</v>
      </c>
      <c r="H491" s="1158">
        <f>H465+H467+H469+H471+H473+H475+H477+H479+H481+H483+H485+H487+H489</f>
        <v>0.57</v>
      </c>
    </row>
    <row r="492" spans="1:8" ht="15.75" customHeight="1" thickBot="1">
      <c r="A492" s="952" t="s">
        <v>182</v>
      </c>
      <c r="B492" s="953" t="s">
        <v>15</v>
      </c>
      <c r="C492" s="978">
        <f aca="true" t="shared" si="16" ref="C492:H492">C409+C463+C491</f>
        <v>40028.5</v>
      </c>
      <c r="D492" s="978">
        <f t="shared" si="16"/>
        <v>0</v>
      </c>
      <c r="E492" s="978">
        <f t="shared" si="16"/>
        <v>0</v>
      </c>
      <c r="F492" s="978">
        <f t="shared" si="16"/>
        <v>959.253</v>
      </c>
      <c r="G492" s="978">
        <f t="shared" si="16"/>
        <v>734.2440000000001</v>
      </c>
      <c r="H492" s="1140">
        <f t="shared" si="16"/>
        <v>214.66</v>
      </c>
    </row>
    <row r="493" spans="1:8" ht="15.75" customHeight="1">
      <c r="A493" s="985" t="s">
        <v>213</v>
      </c>
      <c r="B493" s="986" t="s">
        <v>20</v>
      </c>
      <c r="C493" s="963"/>
      <c r="D493" s="963"/>
      <c r="E493" s="987"/>
      <c r="F493" s="964"/>
      <c r="G493" s="964"/>
      <c r="H493" s="965"/>
    </row>
    <row r="494" spans="1:8" ht="15.75" customHeight="1">
      <c r="A494" s="988"/>
      <c r="B494" s="989" t="s">
        <v>62</v>
      </c>
      <c r="C494" s="990"/>
      <c r="D494" s="990"/>
      <c r="E494" s="991"/>
      <c r="F494" s="992"/>
      <c r="G494" s="992"/>
      <c r="H494" s="993"/>
    </row>
    <row r="495" spans="1:8" ht="15.75" customHeight="1">
      <c r="A495" s="902">
        <v>1</v>
      </c>
      <c r="B495" s="823" t="s">
        <v>34</v>
      </c>
      <c r="C495" s="903"/>
      <c r="D495" s="903"/>
      <c r="E495" s="825"/>
      <c r="F495" s="904">
        <f>SUM(F496:F499)</f>
        <v>69.517</v>
      </c>
      <c r="G495" s="904">
        <f>SUM(G496:G499)</f>
        <v>21.877000000000002</v>
      </c>
      <c r="H495" s="905">
        <f>SUM(H496:H499)</f>
        <v>0</v>
      </c>
    </row>
    <row r="496" spans="1:8" ht="15.75" customHeight="1">
      <c r="A496" s="906"/>
      <c r="B496" s="812" t="s">
        <v>114</v>
      </c>
      <c r="C496" s="907">
        <v>930</v>
      </c>
      <c r="D496" s="907"/>
      <c r="E496" s="814"/>
      <c r="F496" s="908">
        <v>9.397</v>
      </c>
      <c r="G496" s="908">
        <v>9.397</v>
      </c>
      <c r="H496" s="909"/>
    </row>
    <row r="497" spans="1:15" ht="15.75" customHeight="1">
      <c r="A497" s="906"/>
      <c r="B497" s="812" t="s">
        <v>117</v>
      </c>
      <c r="C497" s="907"/>
      <c r="D497" s="907"/>
      <c r="E497" s="814">
        <v>27</v>
      </c>
      <c r="F497" s="908">
        <v>45</v>
      </c>
      <c r="G497" s="908"/>
      <c r="H497" s="909"/>
      <c r="J497" s="910"/>
      <c r="K497" s="910"/>
      <c r="L497" s="910"/>
      <c r="M497" s="910"/>
      <c r="N497" s="910"/>
      <c r="O497" s="910"/>
    </row>
    <row r="498" spans="1:8" ht="15.75" customHeight="1">
      <c r="A498" s="906"/>
      <c r="B498" s="812" t="s">
        <v>118</v>
      </c>
      <c r="C498" s="907">
        <v>48</v>
      </c>
      <c r="D498" s="907"/>
      <c r="E498" s="814">
        <f>F498/C498*1000</f>
        <v>55</v>
      </c>
      <c r="F498" s="908">
        <v>2.64</v>
      </c>
      <c r="G498" s="908"/>
      <c r="H498" s="909"/>
    </row>
    <row r="499" spans="1:14" ht="15.75" customHeight="1">
      <c r="A499" s="911"/>
      <c r="B499" s="836" t="s">
        <v>119</v>
      </c>
      <c r="C499" s="912">
        <v>312</v>
      </c>
      <c r="D499" s="912"/>
      <c r="E499" s="831">
        <f>F499/C499*1000</f>
        <v>40</v>
      </c>
      <c r="F499" s="913">
        <v>12.48</v>
      </c>
      <c r="G499" s="913">
        <v>12.48</v>
      </c>
      <c r="H499" s="914"/>
      <c r="I499" s="910"/>
      <c r="J499" s="910"/>
      <c r="K499" s="910"/>
      <c r="L499" s="910"/>
      <c r="M499" s="910"/>
      <c r="N499" s="910"/>
    </row>
    <row r="500" spans="1:8" ht="15.75" customHeight="1">
      <c r="A500" s="902">
        <v>2</v>
      </c>
      <c r="B500" s="823" t="s">
        <v>22</v>
      </c>
      <c r="C500" s="903"/>
      <c r="D500" s="903"/>
      <c r="E500" s="825" t="e">
        <f aca="true" t="shared" si="17" ref="E500:E563">F500/C500*1000</f>
        <v>#DIV/0!</v>
      </c>
      <c r="F500" s="904">
        <f>SUM(F501:F504)</f>
        <v>301.61299999999994</v>
      </c>
      <c r="G500" s="904">
        <f>SUM(G501:G504)</f>
        <v>211.303</v>
      </c>
      <c r="H500" s="905">
        <f>SUM(H501:H504)</f>
        <v>0</v>
      </c>
    </row>
    <row r="501" spans="1:8" ht="15.75" customHeight="1">
      <c r="A501" s="906"/>
      <c r="B501" s="812" t="s">
        <v>114</v>
      </c>
      <c r="C501" s="907">
        <v>1583</v>
      </c>
      <c r="D501" s="907"/>
      <c r="E501" s="850">
        <f t="shared" si="17"/>
        <v>28.060012634238785</v>
      </c>
      <c r="F501" s="908">
        <v>44.419</v>
      </c>
      <c r="G501" s="908">
        <v>44.419</v>
      </c>
      <c r="H501" s="909"/>
    </row>
    <row r="502" spans="1:10" ht="15.75" customHeight="1">
      <c r="A502" s="906"/>
      <c r="B502" s="812" t="s">
        <v>116</v>
      </c>
      <c r="C502" s="907">
        <v>2400</v>
      </c>
      <c r="D502" s="907"/>
      <c r="E502" s="814">
        <f t="shared" si="17"/>
        <v>30</v>
      </c>
      <c r="F502" s="908">
        <v>72</v>
      </c>
      <c r="G502" s="908"/>
      <c r="H502" s="909"/>
      <c r="J502" s="994"/>
    </row>
    <row r="503" spans="1:18" ht="15.75" customHeight="1">
      <c r="A503" s="906"/>
      <c r="B503" s="812" t="s">
        <v>117</v>
      </c>
      <c r="C503" s="907"/>
      <c r="D503" s="907"/>
      <c r="E503" s="814">
        <v>16</v>
      </c>
      <c r="F503" s="908">
        <v>18.31</v>
      </c>
      <c r="G503" s="908"/>
      <c r="H503" s="909"/>
      <c r="J503" s="783"/>
      <c r="R503" s="783"/>
    </row>
    <row r="504" spans="1:15" ht="15.75" customHeight="1">
      <c r="A504" s="911"/>
      <c r="B504" s="836" t="s">
        <v>119</v>
      </c>
      <c r="C504" s="912">
        <v>2220</v>
      </c>
      <c r="D504" s="912"/>
      <c r="E504" s="831">
        <f t="shared" si="17"/>
        <v>75.17297297297297</v>
      </c>
      <c r="F504" s="913">
        <v>166.884</v>
      </c>
      <c r="G504" s="913">
        <v>166.884</v>
      </c>
      <c r="H504" s="914"/>
      <c r="J504" s="910"/>
      <c r="K504" s="910"/>
      <c r="L504" s="910"/>
      <c r="M504" s="910"/>
      <c r="N504" s="910"/>
      <c r="O504" s="910"/>
    </row>
    <row r="505" spans="1:8" ht="15.75" customHeight="1">
      <c r="A505" s="902">
        <v>3</v>
      </c>
      <c r="B505" s="823" t="s">
        <v>106</v>
      </c>
      <c r="C505" s="903"/>
      <c r="D505" s="903"/>
      <c r="E505" s="825" t="e">
        <f t="shared" si="17"/>
        <v>#DIV/0!</v>
      </c>
      <c r="F505" s="904">
        <f>SUM(F506)</f>
        <v>1.2</v>
      </c>
      <c r="G505" s="904">
        <f>SUM(G506)</f>
        <v>1.2</v>
      </c>
      <c r="H505" s="905">
        <f>SUM(H506)</f>
        <v>0</v>
      </c>
    </row>
    <row r="506" spans="1:15" ht="15.75" customHeight="1">
      <c r="A506" s="911"/>
      <c r="B506" s="812" t="s">
        <v>118</v>
      </c>
      <c r="C506" s="912">
        <v>120</v>
      </c>
      <c r="D506" s="912"/>
      <c r="E506" s="831">
        <f t="shared" si="17"/>
        <v>10</v>
      </c>
      <c r="F506" s="913">
        <v>1.2</v>
      </c>
      <c r="G506" s="913">
        <v>1.2</v>
      </c>
      <c r="H506" s="914">
        <v>0</v>
      </c>
      <c r="J506" s="910"/>
      <c r="K506" s="910"/>
      <c r="L506" s="910"/>
      <c r="M506" s="910"/>
      <c r="N506" s="910"/>
      <c r="O506" s="910"/>
    </row>
    <row r="507" spans="1:17" ht="15.75" customHeight="1">
      <c r="A507" s="902">
        <v>4</v>
      </c>
      <c r="B507" s="823" t="s">
        <v>157</v>
      </c>
      <c r="C507" s="903"/>
      <c r="D507" s="903"/>
      <c r="E507" s="825" t="e">
        <f t="shared" si="17"/>
        <v>#DIV/0!</v>
      </c>
      <c r="F507" s="904">
        <f>SUM(F508)</f>
        <v>1.265</v>
      </c>
      <c r="G507" s="904">
        <f>SUM(G508)</f>
        <v>0</v>
      </c>
      <c r="H507" s="905">
        <f>SUM(H508)</f>
        <v>1.265</v>
      </c>
      <c r="K507" s="782"/>
      <c r="L507" s="782"/>
      <c r="M507" s="782"/>
      <c r="N507" s="782"/>
      <c r="O507" s="782"/>
      <c r="P507" s="782"/>
      <c r="Q507" s="782"/>
    </row>
    <row r="508" spans="1:17" ht="15.75" customHeight="1">
      <c r="A508" s="911"/>
      <c r="B508" s="812" t="s">
        <v>118</v>
      </c>
      <c r="C508" s="912">
        <v>55</v>
      </c>
      <c r="D508" s="912"/>
      <c r="E508" s="831">
        <f t="shared" si="17"/>
        <v>23</v>
      </c>
      <c r="F508" s="913">
        <v>1.265</v>
      </c>
      <c r="G508" s="913"/>
      <c r="H508" s="914">
        <v>1.265</v>
      </c>
      <c r="K508" s="782"/>
      <c r="L508" s="782"/>
      <c r="M508" s="782"/>
      <c r="N508" s="782"/>
      <c r="O508" s="782"/>
      <c r="P508" s="782"/>
      <c r="Q508" s="782"/>
    </row>
    <row r="509" spans="1:17" ht="15.75" customHeight="1">
      <c r="A509" s="902">
        <v>5</v>
      </c>
      <c r="B509" s="924" t="s">
        <v>110</v>
      </c>
      <c r="C509" s="904">
        <f>SUM(C510:C511)</f>
        <v>17</v>
      </c>
      <c r="D509" s="903"/>
      <c r="E509" s="995">
        <f t="shared" si="17"/>
        <v>95.1764705882353</v>
      </c>
      <c r="F509" s="904">
        <f>SUM(F510:F511)</f>
        <v>1.618</v>
      </c>
      <c r="G509" s="904">
        <f>SUM(G511:G511)</f>
        <v>1.5</v>
      </c>
      <c r="H509" s="905">
        <f>SUM(H511:H511)</f>
        <v>0</v>
      </c>
      <c r="K509" s="782"/>
      <c r="L509" s="782"/>
      <c r="M509" s="782"/>
      <c r="N509" s="782"/>
      <c r="O509" s="782"/>
      <c r="P509" s="782"/>
      <c r="Q509" s="782"/>
    </row>
    <row r="510" spans="1:17" ht="15.75" customHeight="1">
      <c r="A510" s="915"/>
      <c r="B510" s="812" t="s">
        <v>136</v>
      </c>
      <c r="C510" s="996">
        <v>17</v>
      </c>
      <c r="D510" s="996"/>
      <c r="E510" s="814">
        <f t="shared" si="17"/>
        <v>1.0588235294117647</v>
      </c>
      <c r="F510" s="997">
        <v>0.018</v>
      </c>
      <c r="G510" s="997">
        <v>0.018</v>
      </c>
      <c r="H510" s="998"/>
      <c r="K510" s="782"/>
      <c r="L510" s="782"/>
      <c r="M510" s="782"/>
      <c r="N510" s="782"/>
      <c r="O510" s="782"/>
      <c r="P510" s="782"/>
      <c r="Q510" s="782"/>
    </row>
    <row r="511" spans="1:17" ht="15.75" customHeight="1">
      <c r="A511" s="906"/>
      <c r="B511" s="812" t="s">
        <v>117</v>
      </c>
      <c r="C511" s="907"/>
      <c r="D511" s="907"/>
      <c r="E511" s="814">
        <v>8</v>
      </c>
      <c r="F511" s="908">
        <v>1.6</v>
      </c>
      <c r="G511" s="908">
        <v>1.5</v>
      </c>
      <c r="H511" s="909"/>
      <c r="K511" s="782"/>
      <c r="L511" s="782"/>
      <c r="M511" s="782"/>
      <c r="N511" s="782"/>
      <c r="O511" s="782"/>
      <c r="P511" s="782"/>
      <c r="Q511" s="782"/>
    </row>
    <row r="512" spans="1:17" ht="15.75" customHeight="1">
      <c r="A512" s="926">
        <v>6</v>
      </c>
      <c r="B512" s="823" t="s">
        <v>23</v>
      </c>
      <c r="C512" s="903"/>
      <c r="D512" s="903"/>
      <c r="E512" s="825" t="e">
        <f t="shared" si="17"/>
        <v>#DIV/0!</v>
      </c>
      <c r="F512" s="904">
        <f>SUM(F513:F515)</f>
        <v>32.396</v>
      </c>
      <c r="G512" s="904">
        <f>SUM(G513:G515)</f>
        <v>22.532</v>
      </c>
      <c r="H512" s="905">
        <f>SUM(H513:H515)</f>
        <v>5.134</v>
      </c>
      <c r="K512" s="782"/>
      <c r="L512" s="782"/>
      <c r="M512" s="782"/>
      <c r="N512" s="782"/>
      <c r="O512" s="782"/>
      <c r="P512" s="782"/>
      <c r="Q512" s="782"/>
    </row>
    <row r="513" spans="1:17" ht="15.75" customHeight="1">
      <c r="A513" s="906"/>
      <c r="B513" s="812" t="s">
        <v>117</v>
      </c>
      <c r="C513" s="907"/>
      <c r="D513" s="907"/>
      <c r="E513" s="814">
        <v>38</v>
      </c>
      <c r="F513" s="908">
        <v>3.03</v>
      </c>
      <c r="G513" s="908">
        <v>2</v>
      </c>
      <c r="H513" s="909"/>
      <c r="K513" s="782"/>
      <c r="L513" s="782"/>
      <c r="M513" s="782"/>
      <c r="N513" s="782"/>
      <c r="O513" s="782"/>
      <c r="P513" s="782"/>
      <c r="Q513" s="782"/>
    </row>
    <row r="514" spans="1:17" ht="15.75" customHeight="1">
      <c r="A514" s="906"/>
      <c r="B514" s="812" t="s">
        <v>118</v>
      </c>
      <c r="C514" s="907">
        <v>688</v>
      </c>
      <c r="D514" s="907"/>
      <c r="E514" s="814">
        <f t="shared" si="17"/>
        <v>30.726744186046513</v>
      </c>
      <c r="F514" s="908">
        <v>21.14</v>
      </c>
      <c r="G514" s="908">
        <v>17.44</v>
      </c>
      <c r="H514" s="909"/>
      <c r="K514" s="782"/>
      <c r="L514" s="782"/>
      <c r="M514" s="782"/>
      <c r="N514" s="782"/>
      <c r="O514" s="782"/>
      <c r="P514" s="782"/>
      <c r="Q514" s="782"/>
    </row>
    <row r="515" spans="1:17" ht="15.75" customHeight="1">
      <c r="A515" s="911"/>
      <c r="B515" s="836" t="s">
        <v>119</v>
      </c>
      <c r="C515" s="912">
        <v>528</v>
      </c>
      <c r="D515" s="912"/>
      <c r="E515" s="831">
        <f t="shared" si="17"/>
        <v>15.579545454545457</v>
      </c>
      <c r="F515" s="913">
        <v>8.226</v>
      </c>
      <c r="G515" s="913">
        <v>3.092</v>
      </c>
      <c r="H515" s="914">
        <v>5.134</v>
      </c>
      <c r="K515" s="782"/>
      <c r="L515" s="782"/>
      <c r="M515" s="782"/>
      <c r="N515" s="782"/>
      <c r="O515" s="782"/>
      <c r="P515" s="782"/>
      <c r="Q515" s="782"/>
    </row>
    <row r="516" spans="1:17" ht="15.75" customHeight="1">
      <c r="A516" s="906">
        <v>7</v>
      </c>
      <c r="B516" s="999" t="s">
        <v>88</v>
      </c>
      <c r="C516" s="967"/>
      <c r="D516" s="967"/>
      <c r="E516" s="825" t="e">
        <f t="shared" si="17"/>
        <v>#DIV/0!</v>
      </c>
      <c r="F516" s="968">
        <f>SUM(F517:F518)</f>
        <v>8.861</v>
      </c>
      <c r="G516" s="968">
        <f>SUM(G517:G518)</f>
        <v>5.1</v>
      </c>
      <c r="H516" s="969">
        <f>SUM(H517:H518)</f>
        <v>3.361</v>
      </c>
      <c r="K516" s="782"/>
      <c r="L516" s="782"/>
      <c r="M516" s="782"/>
      <c r="N516" s="782"/>
      <c r="O516" s="782"/>
      <c r="P516" s="782"/>
      <c r="Q516" s="782"/>
    </row>
    <row r="517" spans="1:17" ht="15.75" customHeight="1">
      <c r="A517" s="920"/>
      <c r="B517" s="818" t="s">
        <v>117</v>
      </c>
      <c r="C517" s="921"/>
      <c r="D517" s="921"/>
      <c r="E517" s="839">
        <v>28</v>
      </c>
      <c r="F517" s="922">
        <v>5</v>
      </c>
      <c r="G517" s="922">
        <v>4.6</v>
      </c>
      <c r="H517" s="923"/>
      <c r="K517" s="782"/>
      <c r="L517" s="782"/>
      <c r="M517" s="782"/>
      <c r="N517" s="782"/>
      <c r="O517" s="782"/>
      <c r="P517" s="782"/>
      <c r="Q517" s="782"/>
    </row>
    <row r="518" spans="1:17" ht="15.75" customHeight="1">
      <c r="A518" s="920"/>
      <c r="B518" s="818" t="s">
        <v>119</v>
      </c>
      <c r="C518" s="921">
        <v>90</v>
      </c>
      <c r="D518" s="921"/>
      <c r="E518" s="839">
        <f t="shared" si="17"/>
        <v>42.9</v>
      </c>
      <c r="F518" s="922">
        <v>3.861</v>
      </c>
      <c r="G518" s="922">
        <v>0.5</v>
      </c>
      <c r="H518" s="923">
        <v>3.361</v>
      </c>
      <c r="J518" s="783"/>
      <c r="K518" s="782"/>
      <c r="L518" s="782"/>
      <c r="M518" s="782"/>
      <c r="N518" s="782"/>
      <c r="O518" s="782"/>
      <c r="P518" s="782"/>
      <c r="Q518" s="782"/>
    </row>
    <row r="519" spans="1:17" ht="15.75" customHeight="1">
      <c r="A519" s="926">
        <v>8</v>
      </c>
      <c r="B519" s="924" t="s">
        <v>57</v>
      </c>
      <c r="C519" s="931"/>
      <c r="D519" s="931"/>
      <c r="E519" s="825" t="e">
        <f t="shared" si="17"/>
        <v>#DIV/0!</v>
      </c>
      <c r="F519" s="960">
        <f>SUM(F520:F522)</f>
        <v>1.7040000000000002</v>
      </c>
      <c r="G519" s="960">
        <f>SUM(G520:G522)</f>
        <v>1.7040000000000002</v>
      </c>
      <c r="H519" s="961">
        <f>SUM(H520:H522)</f>
        <v>0</v>
      </c>
      <c r="K519" s="782"/>
      <c r="L519" s="782"/>
      <c r="M519" s="782"/>
      <c r="N519" s="782"/>
      <c r="O519" s="782"/>
      <c r="P519" s="782"/>
      <c r="Q519" s="782"/>
    </row>
    <row r="520" spans="1:17" ht="15.75" customHeight="1">
      <c r="A520" s="906"/>
      <c r="B520" s="812" t="s">
        <v>114</v>
      </c>
      <c r="C520" s="907">
        <v>200</v>
      </c>
      <c r="D520" s="907"/>
      <c r="E520" s="814">
        <f t="shared" si="17"/>
        <v>3.435</v>
      </c>
      <c r="F520" s="908">
        <v>0.687</v>
      </c>
      <c r="G520" s="908">
        <v>0.687</v>
      </c>
      <c r="H520" s="909"/>
      <c r="K520" s="782"/>
      <c r="L520" s="782"/>
      <c r="M520" s="782"/>
      <c r="N520" s="782"/>
      <c r="O520" s="782"/>
      <c r="P520" s="782"/>
      <c r="Q520" s="782"/>
    </row>
    <row r="521" spans="1:17" ht="15.75" customHeight="1">
      <c r="A521" s="906"/>
      <c r="B521" s="812" t="s">
        <v>136</v>
      </c>
      <c r="C521" s="907">
        <v>69</v>
      </c>
      <c r="D521" s="907"/>
      <c r="E521" s="814">
        <f t="shared" si="17"/>
        <v>13.000000000000002</v>
      </c>
      <c r="F521" s="908">
        <v>0.897</v>
      </c>
      <c r="G521" s="908">
        <v>0.897</v>
      </c>
      <c r="H521" s="909"/>
      <c r="K521" s="782"/>
      <c r="L521" s="782"/>
      <c r="M521" s="782"/>
      <c r="N521" s="782"/>
      <c r="O521" s="782"/>
      <c r="P521" s="782"/>
      <c r="Q521" s="782"/>
    </row>
    <row r="522" spans="1:17" ht="15.75" customHeight="1">
      <c r="A522" s="906"/>
      <c r="B522" s="812" t="s">
        <v>117</v>
      </c>
      <c r="C522" s="907"/>
      <c r="D522" s="907"/>
      <c r="E522" s="814">
        <v>2</v>
      </c>
      <c r="F522" s="908">
        <v>0.12</v>
      </c>
      <c r="G522" s="908">
        <v>0.12</v>
      </c>
      <c r="H522" s="909"/>
      <c r="K522" s="782"/>
      <c r="L522" s="782"/>
      <c r="M522" s="782"/>
      <c r="N522" s="782"/>
      <c r="O522" s="782"/>
      <c r="P522" s="782"/>
      <c r="Q522" s="782"/>
    </row>
    <row r="523" spans="1:8" ht="15.75" customHeight="1">
      <c r="A523" s="930" t="s">
        <v>231</v>
      </c>
      <c r="B523" s="924" t="s">
        <v>58</v>
      </c>
      <c r="C523" s="931"/>
      <c r="D523" s="931"/>
      <c r="E523" s="976" t="e">
        <f t="shared" si="17"/>
        <v>#DIV/0!</v>
      </c>
      <c r="F523" s="960">
        <f>SUM(F524:F525)</f>
        <v>1.748</v>
      </c>
      <c r="G523" s="960">
        <f>SUM(G524:G525)</f>
        <v>1.748</v>
      </c>
      <c r="H523" s="961">
        <f>SUM(H524:H525)</f>
        <v>0</v>
      </c>
    </row>
    <row r="524" spans="1:14" ht="15.75" customHeight="1">
      <c r="A524" s="1000"/>
      <c r="B524" s="1001" t="s">
        <v>117</v>
      </c>
      <c r="C524" s="1002"/>
      <c r="D524" s="1002"/>
      <c r="E524" s="1003">
        <v>9</v>
      </c>
      <c r="F524" s="1004">
        <v>0.912</v>
      </c>
      <c r="G524" s="1004">
        <v>0.912</v>
      </c>
      <c r="H524" s="1005"/>
      <c r="I524" s="910"/>
      <c r="J524" s="910"/>
      <c r="K524" s="910"/>
      <c r="L524" s="910"/>
      <c r="M524" s="910"/>
      <c r="N524" s="910"/>
    </row>
    <row r="525" spans="1:8" ht="15.75" customHeight="1">
      <c r="A525" s="1006"/>
      <c r="B525" s="812" t="s">
        <v>118</v>
      </c>
      <c r="C525" s="940">
        <v>72</v>
      </c>
      <c r="D525" s="940"/>
      <c r="E525" s="973">
        <f t="shared" si="17"/>
        <v>11.61111111111111</v>
      </c>
      <c r="F525" s="941">
        <v>0.836</v>
      </c>
      <c r="G525" s="941">
        <v>0.836</v>
      </c>
      <c r="H525" s="942"/>
    </row>
    <row r="526" spans="1:8" ht="15.75" customHeight="1">
      <c r="A526" s="930" t="s">
        <v>232</v>
      </c>
      <c r="B526" s="924" t="s">
        <v>131</v>
      </c>
      <c r="C526" s="931"/>
      <c r="D526" s="931"/>
      <c r="E526" s="976" t="e">
        <f t="shared" si="17"/>
        <v>#DIV/0!</v>
      </c>
      <c r="F526" s="960">
        <f>SUM(F527:F528)</f>
        <v>0.8099999999999999</v>
      </c>
      <c r="G526" s="960">
        <f>SUM(G527:G528)</f>
        <v>0.8099999999999999</v>
      </c>
      <c r="H526" s="961">
        <f>SUM(H527:H528)</f>
        <v>0</v>
      </c>
    </row>
    <row r="527" spans="1:8" ht="15.75" customHeight="1">
      <c r="A527" s="1007"/>
      <c r="B527" s="812" t="s">
        <v>114</v>
      </c>
      <c r="C527" s="907">
        <v>110</v>
      </c>
      <c r="D527" s="907"/>
      <c r="E527" s="814">
        <f t="shared" si="17"/>
        <v>1</v>
      </c>
      <c r="F527" s="908">
        <v>0.11</v>
      </c>
      <c r="G527" s="908">
        <v>0.11</v>
      </c>
      <c r="H527" s="909"/>
    </row>
    <row r="528" spans="1:8" ht="15.75" customHeight="1">
      <c r="A528" s="946"/>
      <c r="B528" s="818" t="s">
        <v>202</v>
      </c>
      <c r="C528" s="921"/>
      <c r="D528" s="921"/>
      <c r="E528" s="814">
        <v>5</v>
      </c>
      <c r="F528" s="922">
        <v>0.7</v>
      </c>
      <c r="G528" s="922">
        <v>0.7</v>
      </c>
      <c r="H528" s="923"/>
    </row>
    <row r="529" spans="1:8" ht="15.75" customHeight="1">
      <c r="A529" s="947" t="s">
        <v>226</v>
      </c>
      <c r="B529" s="924" t="s">
        <v>25</v>
      </c>
      <c r="C529" s="903"/>
      <c r="D529" s="903"/>
      <c r="E529" s="825" t="e">
        <f t="shared" si="17"/>
        <v>#DIV/0!</v>
      </c>
      <c r="F529" s="904">
        <f>SUM(F530:F532)</f>
        <v>257.971</v>
      </c>
      <c r="G529" s="904">
        <f>SUM(G530:G532)</f>
        <v>213.226</v>
      </c>
      <c r="H529" s="905">
        <f>SUM(H530:H532)</f>
        <v>0</v>
      </c>
    </row>
    <row r="530" spans="1:8" ht="15.75" customHeight="1">
      <c r="A530" s="933"/>
      <c r="B530" s="812" t="s">
        <v>114</v>
      </c>
      <c r="C530" s="907">
        <v>1425</v>
      </c>
      <c r="D530" s="907"/>
      <c r="E530" s="850">
        <f t="shared" si="17"/>
        <v>23.07438596491228</v>
      </c>
      <c r="F530" s="908">
        <v>32.881</v>
      </c>
      <c r="G530" s="908">
        <v>32.881</v>
      </c>
      <c r="H530" s="909"/>
    </row>
    <row r="531" spans="1:8" ht="15.75" customHeight="1">
      <c r="A531" s="933"/>
      <c r="B531" s="812" t="s">
        <v>117</v>
      </c>
      <c r="C531" s="907"/>
      <c r="D531" s="907"/>
      <c r="E531" s="814">
        <v>35</v>
      </c>
      <c r="F531" s="908">
        <v>109.25</v>
      </c>
      <c r="G531" s="908">
        <v>104.345</v>
      </c>
      <c r="H531" s="909"/>
    </row>
    <row r="532" spans="1:8" ht="15.75" customHeight="1">
      <c r="A532" s="933"/>
      <c r="B532" s="812" t="s">
        <v>118</v>
      </c>
      <c r="C532" s="907">
        <v>3104</v>
      </c>
      <c r="D532" s="907"/>
      <c r="E532" s="814">
        <f t="shared" si="17"/>
        <v>37.31958762886598</v>
      </c>
      <c r="F532" s="908">
        <v>115.84</v>
      </c>
      <c r="G532" s="908">
        <v>76</v>
      </c>
      <c r="H532" s="909"/>
    </row>
    <row r="533" spans="1:17" s="853" customFormat="1" ht="15.75" customHeight="1">
      <c r="A533" s="930" t="s">
        <v>233</v>
      </c>
      <c r="B533" s="823" t="s">
        <v>26</v>
      </c>
      <c r="C533" s="903"/>
      <c r="D533" s="903"/>
      <c r="E533" s="825" t="e">
        <f t="shared" si="17"/>
        <v>#DIV/0!</v>
      </c>
      <c r="F533" s="904">
        <f>F534</f>
        <v>0.3</v>
      </c>
      <c r="G533" s="904">
        <f>G534</f>
        <v>0.3</v>
      </c>
      <c r="H533" s="905">
        <f>H534</f>
        <v>0</v>
      </c>
      <c r="K533" s="854"/>
      <c r="L533" s="854"/>
      <c r="M533" s="854"/>
      <c r="N533" s="854"/>
      <c r="O533" s="854"/>
      <c r="P533" s="854"/>
      <c r="Q533" s="854"/>
    </row>
    <row r="534" spans="1:8" ht="15.75" customHeight="1">
      <c r="A534" s="938"/>
      <c r="B534" s="836" t="s">
        <v>116</v>
      </c>
      <c r="C534" s="912">
        <v>502</v>
      </c>
      <c r="D534" s="912"/>
      <c r="E534" s="831">
        <f t="shared" si="17"/>
        <v>0.597609561752988</v>
      </c>
      <c r="F534" s="913">
        <v>0.3</v>
      </c>
      <c r="G534" s="913">
        <v>0.3</v>
      </c>
      <c r="H534" s="914"/>
    </row>
    <row r="535" spans="1:8" ht="15.75" customHeight="1">
      <c r="A535" s="947" t="s">
        <v>227</v>
      </c>
      <c r="B535" s="924" t="s">
        <v>84</v>
      </c>
      <c r="C535" s="903"/>
      <c r="D535" s="903"/>
      <c r="E535" s="825" t="e">
        <f t="shared" si="17"/>
        <v>#DIV/0!</v>
      </c>
      <c r="F535" s="904">
        <f>SUM(F536:F536)</f>
        <v>3.359</v>
      </c>
      <c r="G535" s="904">
        <f>SUM(G536:G536)</f>
        <v>3.359</v>
      </c>
      <c r="H535" s="905">
        <f>SUM(H536:H536)</f>
        <v>0</v>
      </c>
    </row>
    <row r="536" spans="1:8" ht="15.75" customHeight="1">
      <c r="A536" s="1008"/>
      <c r="B536" s="818" t="s">
        <v>114</v>
      </c>
      <c r="C536" s="921">
        <v>276</v>
      </c>
      <c r="D536" s="921"/>
      <c r="E536" s="839">
        <f t="shared" si="17"/>
        <v>12.170289855072463</v>
      </c>
      <c r="F536" s="922">
        <v>3.359</v>
      </c>
      <c r="G536" s="922">
        <v>3.359</v>
      </c>
      <c r="H536" s="923"/>
    </row>
    <row r="537" spans="1:8" ht="15.75" customHeight="1">
      <c r="A537" s="947" t="s">
        <v>228</v>
      </c>
      <c r="B537" s="924" t="s">
        <v>59</v>
      </c>
      <c r="C537" s="903"/>
      <c r="D537" s="903"/>
      <c r="E537" s="825" t="e">
        <f t="shared" si="17"/>
        <v>#DIV/0!</v>
      </c>
      <c r="F537" s="904">
        <f>SUM(F538:F539)</f>
        <v>11.475999999999999</v>
      </c>
      <c r="G537" s="904">
        <f>SUM(G538:G539)</f>
        <v>11.475999999999999</v>
      </c>
      <c r="H537" s="905">
        <f>SUM(H538:H539)</f>
        <v>0</v>
      </c>
    </row>
    <row r="538" spans="1:8" ht="15.75" customHeight="1">
      <c r="A538" s="933"/>
      <c r="B538" s="812" t="s">
        <v>117</v>
      </c>
      <c r="C538" s="907"/>
      <c r="D538" s="907"/>
      <c r="E538" s="814">
        <v>30</v>
      </c>
      <c r="F538" s="908">
        <v>6.476</v>
      </c>
      <c r="G538" s="908">
        <v>6.476</v>
      </c>
      <c r="H538" s="909"/>
    </row>
    <row r="539" spans="1:8" ht="15.75" customHeight="1" thickBot="1">
      <c r="A539" s="1009"/>
      <c r="B539" s="1010" t="s">
        <v>118</v>
      </c>
      <c r="C539" s="1011">
        <v>114</v>
      </c>
      <c r="D539" s="1011"/>
      <c r="E539" s="1012">
        <f t="shared" si="17"/>
        <v>43.859649122807014</v>
      </c>
      <c r="F539" s="1013">
        <v>5</v>
      </c>
      <c r="G539" s="1013">
        <v>5</v>
      </c>
      <c r="H539" s="1014"/>
    </row>
    <row r="540" spans="1:8" ht="15.75" customHeight="1" thickBot="1">
      <c r="A540" s="952"/>
      <c r="B540" s="953" t="s">
        <v>165</v>
      </c>
      <c r="C540" s="978"/>
      <c r="D540" s="978"/>
      <c r="E540" s="978" t="e">
        <f t="shared" si="17"/>
        <v>#DIV/0!</v>
      </c>
      <c r="F540" s="1015">
        <f>F495+F500+F505+F507+F509+F512+F516+F519+F523+F526+F529+F533+F535+F537</f>
        <v>693.838</v>
      </c>
      <c r="G540" s="1015">
        <f>G495+G500+G505+G507+G509+G512+G516+G519+G523+G526+G529+G533+G535+G537</f>
        <v>496.135</v>
      </c>
      <c r="H540" s="1159">
        <f>H495+H500+H505+H507+H509+H512+H516+H519+H523+H526+H529+H533+H535+H537</f>
        <v>9.76</v>
      </c>
    </row>
    <row r="541" spans="1:8" ht="15.75" customHeight="1">
      <c r="A541" s="955"/>
      <c r="B541" s="956" t="s">
        <v>63</v>
      </c>
      <c r="C541" s="957"/>
      <c r="D541" s="957"/>
      <c r="E541" s="842" t="e">
        <f t="shared" si="17"/>
        <v>#DIV/0!</v>
      </c>
      <c r="F541" s="958"/>
      <c r="G541" s="958"/>
      <c r="H541" s="959"/>
    </row>
    <row r="542" spans="1:8" ht="15.75" customHeight="1">
      <c r="A542" s="902">
        <v>1</v>
      </c>
      <c r="B542" s="924" t="s">
        <v>39</v>
      </c>
      <c r="C542" s="903"/>
      <c r="D542" s="903"/>
      <c r="E542" s="825" t="e">
        <f t="shared" si="17"/>
        <v>#DIV/0!</v>
      </c>
      <c r="F542" s="904">
        <f>SUM(F543:F543)</f>
        <v>4.72</v>
      </c>
      <c r="G542" s="904">
        <f>SUM(G543:G543)</f>
        <v>0</v>
      </c>
      <c r="H542" s="905">
        <f>SUM(H543:H543)</f>
        <v>0</v>
      </c>
    </row>
    <row r="543" spans="1:17" ht="15.75" customHeight="1">
      <c r="A543" s="906"/>
      <c r="B543" s="812" t="s">
        <v>117</v>
      </c>
      <c r="C543" s="907"/>
      <c r="D543" s="907"/>
      <c r="E543" s="814">
        <v>23.6</v>
      </c>
      <c r="F543" s="908">
        <v>4.72</v>
      </c>
      <c r="G543" s="908"/>
      <c r="H543" s="909"/>
      <c r="J543" s="910"/>
      <c r="K543" s="910"/>
      <c r="L543" s="910"/>
      <c r="M543" s="910"/>
      <c r="N543" s="910"/>
      <c r="O543" s="910"/>
      <c r="P543" s="910"/>
      <c r="Q543" s="910"/>
    </row>
    <row r="544" spans="1:8" ht="15.75" customHeight="1">
      <c r="A544" s="902">
        <v>2</v>
      </c>
      <c r="B544" s="924" t="s">
        <v>176</v>
      </c>
      <c r="C544" s="903"/>
      <c r="D544" s="903"/>
      <c r="E544" s="825" t="e">
        <f t="shared" si="17"/>
        <v>#DIV/0!</v>
      </c>
      <c r="F544" s="904">
        <f>SUM(F545:F547)</f>
        <v>2.385</v>
      </c>
      <c r="G544" s="904">
        <f>SUM(G545:G547)</f>
        <v>0.67</v>
      </c>
      <c r="H544" s="905">
        <f>SUM(H545:H547)</f>
        <v>0</v>
      </c>
    </row>
    <row r="545" spans="1:8" ht="15.75" customHeight="1">
      <c r="A545" s="915"/>
      <c r="B545" s="1001" t="s">
        <v>117</v>
      </c>
      <c r="C545" s="996"/>
      <c r="D545" s="996"/>
      <c r="E545" s="850">
        <v>19.055555555555554</v>
      </c>
      <c r="F545" s="997">
        <v>1.715</v>
      </c>
      <c r="G545" s="997"/>
      <c r="H545" s="998"/>
    </row>
    <row r="546" spans="1:8" ht="15.75" customHeight="1">
      <c r="A546" s="906"/>
      <c r="B546" s="812" t="s">
        <v>190</v>
      </c>
      <c r="C546" s="907">
        <v>60</v>
      </c>
      <c r="D546" s="907"/>
      <c r="E546" s="814">
        <f t="shared" si="17"/>
        <v>2</v>
      </c>
      <c r="F546" s="908">
        <v>0.12</v>
      </c>
      <c r="G546" s="908">
        <v>0.12</v>
      </c>
      <c r="H546" s="909"/>
    </row>
    <row r="547" spans="1:15" ht="15.75" customHeight="1">
      <c r="A547" s="911"/>
      <c r="B547" s="836" t="s">
        <v>119</v>
      </c>
      <c r="C547" s="912">
        <v>390</v>
      </c>
      <c r="D547" s="912"/>
      <c r="E547" s="831">
        <f t="shared" si="17"/>
        <v>1.4102564102564104</v>
      </c>
      <c r="F547" s="913">
        <v>0.55</v>
      </c>
      <c r="G547" s="913">
        <v>0.55</v>
      </c>
      <c r="H547" s="914"/>
      <c r="I547" s="910"/>
      <c r="J547" s="910"/>
      <c r="K547" s="910"/>
      <c r="L547" s="910"/>
      <c r="M547" s="910"/>
      <c r="N547" s="910"/>
      <c r="O547" s="910"/>
    </row>
    <row r="548" spans="1:10" ht="15.75" customHeight="1">
      <c r="A548" s="902">
        <v>3</v>
      </c>
      <c r="B548" s="924" t="s">
        <v>168</v>
      </c>
      <c r="C548" s="903"/>
      <c r="D548" s="903"/>
      <c r="E548" s="825" t="e">
        <f t="shared" si="17"/>
        <v>#DIV/0!</v>
      </c>
      <c r="F548" s="904">
        <f>SUM(F549:F549)</f>
        <v>0.27</v>
      </c>
      <c r="G548" s="904">
        <f>SUM(G549:G549)</f>
        <v>0</v>
      </c>
      <c r="H548" s="905">
        <f>SUM(H549:H549)</f>
        <v>0</v>
      </c>
      <c r="J548" s="783"/>
    </row>
    <row r="549" spans="1:8" ht="15.75" customHeight="1">
      <c r="A549" s="906"/>
      <c r="B549" s="812" t="s">
        <v>117</v>
      </c>
      <c r="C549" s="907"/>
      <c r="D549" s="907"/>
      <c r="E549" s="814">
        <v>9</v>
      </c>
      <c r="F549" s="908">
        <v>0.27</v>
      </c>
      <c r="G549" s="908"/>
      <c r="H549" s="909"/>
    </row>
    <row r="550" spans="1:8" ht="15.75" customHeight="1">
      <c r="A550" s="955">
        <v>4</v>
      </c>
      <c r="B550" s="924" t="s">
        <v>28</v>
      </c>
      <c r="C550" s="903"/>
      <c r="D550" s="903"/>
      <c r="E550" s="825" t="e">
        <f t="shared" si="17"/>
        <v>#DIV/0!</v>
      </c>
      <c r="F550" s="904">
        <f>SUM(F551:F552)</f>
        <v>6.422</v>
      </c>
      <c r="G550" s="904">
        <f>SUM(G551:G552)</f>
        <v>6.422</v>
      </c>
      <c r="H550" s="905">
        <f>SUM(H551:H552)</f>
        <v>0</v>
      </c>
    </row>
    <row r="551" spans="1:8" ht="15.75" customHeight="1">
      <c r="A551" s="955"/>
      <c r="B551" s="812" t="s">
        <v>114</v>
      </c>
      <c r="C551" s="907">
        <v>426</v>
      </c>
      <c r="D551" s="907"/>
      <c r="E551" s="814">
        <f t="shared" si="17"/>
        <v>11.666666666666666</v>
      </c>
      <c r="F551" s="908">
        <v>4.97</v>
      </c>
      <c r="G551" s="908">
        <v>4.97</v>
      </c>
      <c r="H551" s="909"/>
    </row>
    <row r="552" spans="1:8" ht="15.75" customHeight="1">
      <c r="A552" s="955"/>
      <c r="B552" s="812" t="s">
        <v>118</v>
      </c>
      <c r="C552" s="921">
        <v>113</v>
      </c>
      <c r="D552" s="921"/>
      <c r="E552" s="839">
        <f t="shared" si="17"/>
        <v>12.849557522123893</v>
      </c>
      <c r="F552" s="922">
        <v>1.452</v>
      </c>
      <c r="G552" s="922">
        <v>1.452</v>
      </c>
      <c r="H552" s="923"/>
    </row>
    <row r="553" spans="1:17" ht="15.75" customHeight="1">
      <c r="A553" s="902">
        <v>5</v>
      </c>
      <c r="B553" s="924" t="s">
        <v>72</v>
      </c>
      <c r="C553" s="903"/>
      <c r="D553" s="903"/>
      <c r="E553" s="825" t="e">
        <f t="shared" si="17"/>
        <v>#DIV/0!</v>
      </c>
      <c r="F553" s="904">
        <f>SUM(F554:F555)</f>
        <v>144.29999999999998</v>
      </c>
      <c r="G553" s="904">
        <f>SUM(G554:G555)</f>
        <v>144.29999999999998</v>
      </c>
      <c r="H553" s="905">
        <f>SUM(H554:H555)</f>
        <v>0</v>
      </c>
      <c r="K553" s="782"/>
      <c r="L553" s="782"/>
      <c r="M553" s="782"/>
      <c r="N553" s="782"/>
      <c r="O553" s="782"/>
      <c r="P553" s="782"/>
      <c r="Q553" s="782"/>
    </row>
    <row r="554" spans="1:17" ht="15.75" customHeight="1">
      <c r="A554" s="906"/>
      <c r="B554" s="929" t="s">
        <v>114</v>
      </c>
      <c r="C554" s="907">
        <v>320</v>
      </c>
      <c r="D554" s="907"/>
      <c r="E554" s="814">
        <f t="shared" si="17"/>
        <v>15.9375</v>
      </c>
      <c r="F554" s="908">
        <v>5.1</v>
      </c>
      <c r="G554" s="908">
        <v>5.1</v>
      </c>
      <c r="H554" s="909"/>
      <c r="K554" s="782"/>
      <c r="L554" s="782"/>
      <c r="M554" s="782"/>
      <c r="N554" s="782"/>
      <c r="O554" s="782"/>
      <c r="P554" s="782"/>
      <c r="Q554" s="782"/>
    </row>
    <row r="555" spans="1:17" ht="15.75" customHeight="1">
      <c r="A555" s="906"/>
      <c r="B555" s="929" t="s">
        <v>136</v>
      </c>
      <c r="C555" s="907">
        <v>8100</v>
      </c>
      <c r="D555" s="907"/>
      <c r="E555" s="814">
        <f t="shared" si="17"/>
        <v>17.185185185185187</v>
      </c>
      <c r="F555" s="908">
        <v>139.2</v>
      </c>
      <c r="G555" s="908">
        <v>139.2</v>
      </c>
      <c r="H555" s="909"/>
      <c r="K555" s="782"/>
      <c r="L555" s="782"/>
      <c r="M555" s="782"/>
      <c r="N555" s="782"/>
      <c r="O555" s="782"/>
      <c r="P555" s="782"/>
      <c r="Q555" s="782"/>
    </row>
    <row r="556" spans="1:17" ht="15.75" customHeight="1">
      <c r="A556" s="902">
        <v>6</v>
      </c>
      <c r="B556" s="924" t="s">
        <v>35</v>
      </c>
      <c r="C556" s="931">
        <v>63</v>
      </c>
      <c r="D556" s="931"/>
      <c r="E556" s="825">
        <f t="shared" si="17"/>
        <v>3.1746031746031744</v>
      </c>
      <c r="F556" s="960">
        <f>SUM(F557:F557)</f>
        <v>0.2</v>
      </c>
      <c r="G556" s="960">
        <f>SUM(G557:G557)</f>
        <v>0.2</v>
      </c>
      <c r="H556" s="961">
        <f>SUM(H557:H557)</f>
        <v>0</v>
      </c>
      <c r="K556" s="782"/>
      <c r="L556" s="782"/>
      <c r="M556" s="782"/>
      <c r="N556" s="782"/>
      <c r="O556" s="782"/>
      <c r="P556" s="782"/>
      <c r="Q556" s="782"/>
    </row>
    <row r="557" spans="1:17" ht="15.75" customHeight="1">
      <c r="A557" s="911"/>
      <c r="B557" s="939" t="s">
        <v>136</v>
      </c>
      <c r="C557" s="940">
        <v>63</v>
      </c>
      <c r="D557" s="940"/>
      <c r="E557" s="831">
        <f t="shared" si="17"/>
        <v>3.1746031746031744</v>
      </c>
      <c r="F557" s="941">
        <v>0.2</v>
      </c>
      <c r="G557" s="941">
        <v>0.2</v>
      </c>
      <c r="H557" s="942"/>
      <c r="K557" s="782"/>
      <c r="L557" s="782"/>
      <c r="M557" s="782"/>
      <c r="N557" s="782"/>
      <c r="O557" s="782"/>
      <c r="P557" s="782"/>
      <c r="Q557" s="782"/>
    </row>
    <row r="558" spans="1:17" ht="15.75" customHeight="1">
      <c r="A558" s="902">
        <v>7</v>
      </c>
      <c r="B558" s="924" t="s">
        <v>29</v>
      </c>
      <c r="C558" s="903"/>
      <c r="D558" s="903"/>
      <c r="E558" s="825" t="e">
        <f t="shared" si="17"/>
        <v>#DIV/0!</v>
      </c>
      <c r="F558" s="904">
        <f>SUM(F559:F562)</f>
        <v>88.743</v>
      </c>
      <c r="G558" s="904">
        <f>SUM(G559:G562)</f>
        <v>74.167</v>
      </c>
      <c r="H558" s="905">
        <f>SUM(H559:H562)</f>
        <v>0</v>
      </c>
      <c r="K558" s="782"/>
      <c r="L558" s="782"/>
      <c r="M558" s="782"/>
      <c r="N558" s="782"/>
      <c r="O558" s="782"/>
      <c r="P558" s="782"/>
      <c r="Q558" s="782"/>
    </row>
    <row r="559" spans="1:17" ht="15.75" customHeight="1">
      <c r="A559" s="906"/>
      <c r="B559" s="812" t="s">
        <v>116</v>
      </c>
      <c r="C559" s="934">
        <v>4656</v>
      </c>
      <c r="D559" s="934"/>
      <c r="E559" s="814">
        <f t="shared" si="17"/>
        <v>13.358462199312715</v>
      </c>
      <c r="F559" s="936">
        <v>62.197</v>
      </c>
      <c r="G559" s="936">
        <v>54.961</v>
      </c>
      <c r="H559" s="937"/>
      <c r="K559" s="782"/>
      <c r="L559" s="782"/>
      <c r="M559" s="782"/>
      <c r="N559" s="782"/>
      <c r="O559" s="782"/>
      <c r="P559" s="782"/>
      <c r="Q559" s="782"/>
    </row>
    <row r="560" spans="1:17" ht="15.75" customHeight="1">
      <c r="A560" s="906"/>
      <c r="B560" s="812" t="s">
        <v>117</v>
      </c>
      <c r="C560" s="907"/>
      <c r="D560" s="907"/>
      <c r="E560" s="814">
        <v>19.68278529980657</v>
      </c>
      <c r="F560" s="908">
        <v>6.36</v>
      </c>
      <c r="G560" s="908"/>
      <c r="H560" s="909"/>
      <c r="K560" s="782"/>
      <c r="L560" s="782"/>
      <c r="M560" s="782"/>
      <c r="N560" s="782"/>
      <c r="O560" s="782"/>
      <c r="P560" s="782"/>
      <c r="Q560" s="782"/>
    </row>
    <row r="561" spans="1:17" ht="15.75" customHeight="1">
      <c r="A561" s="906"/>
      <c r="B561" s="812" t="s">
        <v>118</v>
      </c>
      <c r="C561" s="907">
        <v>140</v>
      </c>
      <c r="D561" s="907"/>
      <c r="E561" s="814">
        <f t="shared" si="17"/>
        <v>25</v>
      </c>
      <c r="F561" s="908">
        <v>3.5</v>
      </c>
      <c r="G561" s="908">
        <v>2.52</v>
      </c>
      <c r="H561" s="909"/>
      <c r="K561" s="782"/>
      <c r="L561" s="782"/>
      <c r="M561" s="782"/>
      <c r="N561" s="782"/>
      <c r="O561" s="782"/>
      <c r="P561" s="782"/>
      <c r="Q561" s="782"/>
    </row>
    <row r="562" spans="1:17" ht="15.75" customHeight="1">
      <c r="A562" s="911"/>
      <c r="B562" s="836" t="s">
        <v>119</v>
      </c>
      <c r="C562" s="912">
        <v>1327</v>
      </c>
      <c r="D562" s="912"/>
      <c r="E562" s="831">
        <f t="shared" si="17"/>
        <v>12.574227581009795</v>
      </c>
      <c r="F562" s="913">
        <v>16.686</v>
      </c>
      <c r="G562" s="913">
        <v>16.686</v>
      </c>
      <c r="H562" s="914"/>
      <c r="K562" s="782"/>
      <c r="L562" s="782"/>
      <c r="M562" s="782"/>
      <c r="N562" s="782"/>
      <c r="O562" s="782"/>
      <c r="P562" s="782"/>
      <c r="Q562" s="782"/>
    </row>
    <row r="563" spans="1:17" ht="15.75" customHeight="1">
      <c r="A563" s="902">
        <v>8</v>
      </c>
      <c r="B563" s="924" t="s">
        <v>73</v>
      </c>
      <c r="C563" s="903"/>
      <c r="D563" s="903"/>
      <c r="E563" s="825" t="e">
        <f t="shared" si="17"/>
        <v>#DIV/0!</v>
      </c>
      <c r="F563" s="904">
        <f>SUM(F564:F567)</f>
        <v>147.34799999999998</v>
      </c>
      <c r="G563" s="904">
        <f>SUM(G564:G567)</f>
        <v>109.848</v>
      </c>
      <c r="H563" s="905">
        <f>SUM(H564:H567)</f>
        <v>2.3</v>
      </c>
      <c r="K563" s="782"/>
      <c r="L563" s="782"/>
      <c r="M563" s="782"/>
      <c r="N563" s="782"/>
      <c r="O563" s="782"/>
      <c r="P563" s="782"/>
      <c r="Q563" s="782"/>
    </row>
    <row r="564" spans="1:17" ht="15.75" customHeight="1">
      <c r="A564" s="906"/>
      <c r="B564" s="812" t="s">
        <v>114</v>
      </c>
      <c r="C564" s="907">
        <v>50</v>
      </c>
      <c r="D564" s="907"/>
      <c r="E564" s="850">
        <f aca="true" t="shared" si="18" ref="E564:E627">F564/C564*1000</f>
        <v>20.76</v>
      </c>
      <c r="F564" s="908">
        <v>1.038</v>
      </c>
      <c r="G564" s="908">
        <v>1.038</v>
      </c>
      <c r="H564" s="909"/>
      <c r="K564" s="782"/>
      <c r="L564" s="782"/>
      <c r="M564" s="782"/>
      <c r="N564" s="782"/>
      <c r="O564" s="782"/>
      <c r="P564" s="782"/>
      <c r="Q564" s="782"/>
    </row>
    <row r="565" spans="1:17" ht="15.75" customHeight="1">
      <c r="A565" s="906"/>
      <c r="B565" s="812" t="s">
        <v>117</v>
      </c>
      <c r="C565" s="907"/>
      <c r="D565" s="907"/>
      <c r="E565" s="814">
        <v>15.225706529241917</v>
      </c>
      <c r="F565" s="908">
        <v>41.8</v>
      </c>
      <c r="G565" s="908">
        <v>9.8</v>
      </c>
      <c r="H565" s="909"/>
      <c r="K565" s="782"/>
      <c r="L565" s="782"/>
      <c r="M565" s="782"/>
      <c r="N565" s="782"/>
      <c r="O565" s="782"/>
      <c r="P565" s="782"/>
      <c r="Q565" s="782"/>
    </row>
    <row r="566" spans="1:17" ht="15.75" customHeight="1">
      <c r="A566" s="906"/>
      <c r="B566" s="812" t="s">
        <v>118</v>
      </c>
      <c r="C566" s="907">
        <v>390</v>
      </c>
      <c r="D566" s="907"/>
      <c r="E566" s="814">
        <f t="shared" si="18"/>
        <v>11.794871794871794</v>
      </c>
      <c r="F566" s="908">
        <v>4.6</v>
      </c>
      <c r="G566" s="908">
        <v>1.4</v>
      </c>
      <c r="H566" s="909"/>
      <c r="M566" s="782"/>
      <c r="N566" s="782"/>
      <c r="O566" s="782"/>
      <c r="P566" s="782"/>
      <c r="Q566" s="782"/>
    </row>
    <row r="567" spans="1:17" ht="15.75" customHeight="1">
      <c r="A567" s="911"/>
      <c r="B567" s="836" t="s">
        <v>119</v>
      </c>
      <c r="C567" s="912"/>
      <c r="D567" s="912"/>
      <c r="E567" s="831" t="e">
        <f t="shared" si="18"/>
        <v>#DIV/0!</v>
      </c>
      <c r="F567" s="913">
        <v>99.91</v>
      </c>
      <c r="G567" s="913">
        <v>97.61</v>
      </c>
      <c r="H567" s="914">
        <v>2.3</v>
      </c>
      <c r="L567" s="1016"/>
      <c r="M567" s="782"/>
      <c r="N567" s="782"/>
      <c r="O567" s="782"/>
      <c r="P567" s="782"/>
      <c r="Q567" s="782"/>
    </row>
    <row r="568" spans="1:17" ht="15.75" customHeight="1">
      <c r="A568" s="926">
        <v>9</v>
      </c>
      <c r="B568" s="924" t="s">
        <v>76</v>
      </c>
      <c r="C568" s="903"/>
      <c r="D568" s="903"/>
      <c r="E568" s="825" t="e">
        <f t="shared" si="18"/>
        <v>#DIV/0!</v>
      </c>
      <c r="F568" s="904">
        <f>SUM(F569:F569)</f>
        <v>4.768</v>
      </c>
      <c r="G568" s="904">
        <f>SUM(G569:G569)</f>
        <v>4.503</v>
      </c>
      <c r="H568" s="905">
        <f>SUM(H569:H569)</f>
        <v>0</v>
      </c>
      <c r="M568" s="782"/>
      <c r="N568" s="782"/>
      <c r="O568" s="782"/>
      <c r="P568" s="782"/>
      <c r="Q568" s="782"/>
    </row>
    <row r="569" spans="1:17" ht="15.75" customHeight="1">
      <c r="A569" s="1017"/>
      <c r="B569" s="818" t="s">
        <v>136</v>
      </c>
      <c r="C569" s="921">
        <v>520</v>
      </c>
      <c r="D569" s="921"/>
      <c r="E569" s="842">
        <f t="shared" si="18"/>
        <v>9.169230769230769</v>
      </c>
      <c r="F569" s="922">
        <v>4.768</v>
      </c>
      <c r="G569" s="922">
        <v>4.503</v>
      </c>
      <c r="H569" s="923"/>
      <c r="M569" s="782"/>
      <c r="N569" s="782"/>
      <c r="O569" s="782"/>
      <c r="P569" s="782"/>
      <c r="Q569" s="782"/>
    </row>
    <row r="570" spans="1:17" ht="15.75" customHeight="1">
      <c r="A570" s="902">
        <v>10</v>
      </c>
      <c r="B570" s="924" t="s">
        <v>10</v>
      </c>
      <c r="C570" s="903"/>
      <c r="D570" s="903"/>
      <c r="E570" s="825" t="e">
        <f t="shared" si="18"/>
        <v>#DIV/0!</v>
      </c>
      <c r="F570" s="904">
        <f>F571</f>
        <v>1.8</v>
      </c>
      <c r="G570" s="904">
        <f>G571</f>
        <v>1.8</v>
      </c>
      <c r="H570" s="905"/>
      <c r="M570" s="782"/>
      <c r="N570" s="782"/>
      <c r="O570" s="782"/>
      <c r="P570" s="782"/>
      <c r="Q570" s="782"/>
    </row>
    <row r="571" spans="1:17" ht="15.75" customHeight="1">
      <c r="A571" s="911"/>
      <c r="B571" s="836" t="s">
        <v>117</v>
      </c>
      <c r="C571" s="912"/>
      <c r="D571" s="912"/>
      <c r="E571" s="831">
        <v>37.5</v>
      </c>
      <c r="F571" s="913">
        <v>1.8</v>
      </c>
      <c r="G571" s="913">
        <v>1.8</v>
      </c>
      <c r="H571" s="914"/>
      <c r="M571" s="782"/>
      <c r="N571" s="782"/>
      <c r="O571" s="782"/>
      <c r="P571" s="782"/>
      <c r="Q571" s="782"/>
    </row>
    <row r="572" spans="1:17" ht="15.75" customHeight="1">
      <c r="A572" s="926">
        <v>11</v>
      </c>
      <c r="B572" s="924" t="s">
        <v>42</v>
      </c>
      <c r="C572" s="931"/>
      <c r="D572" s="931"/>
      <c r="E572" s="825" t="e">
        <f t="shared" si="18"/>
        <v>#DIV/0!</v>
      </c>
      <c r="F572" s="960">
        <f>SUM(F573:F576)</f>
        <v>9.756000000000002</v>
      </c>
      <c r="G572" s="960">
        <f>SUM(G573:G576)</f>
        <v>7.622</v>
      </c>
      <c r="H572" s="905">
        <f>SUM(H573:H576)</f>
        <v>0</v>
      </c>
      <c r="M572" s="782"/>
      <c r="N572" s="782"/>
      <c r="O572" s="782"/>
      <c r="P572" s="782"/>
      <c r="Q572" s="782"/>
    </row>
    <row r="573" spans="1:17" ht="15.75" customHeight="1">
      <c r="A573" s="906"/>
      <c r="B573" s="812" t="s">
        <v>114</v>
      </c>
      <c r="C573" s="907">
        <v>24</v>
      </c>
      <c r="D573" s="907"/>
      <c r="E573" s="814">
        <f t="shared" si="18"/>
        <v>20</v>
      </c>
      <c r="F573" s="908">
        <v>0.48</v>
      </c>
      <c r="G573" s="908">
        <v>0.48</v>
      </c>
      <c r="H573" s="909"/>
      <c r="M573" s="782"/>
      <c r="N573" s="782"/>
      <c r="O573" s="782"/>
      <c r="P573" s="782"/>
      <c r="Q573" s="782"/>
    </row>
    <row r="574" spans="1:17" ht="15.75" customHeight="1">
      <c r="A574" s="927"/>
      <c r="B574" s="812" t="s">
        <v>136</v>
      </c>
      <c r="C574" s="907">
        <v>414</v>
      </c>
      <c r="D574" s="907"/>
      <c r="E574" s="814">
        <f t="shared" si="18"/>
        <v>14.5</v>
      </c>
      <c r="F574" s="908">
        <v>6.003</v>
      </c>
      <c r="G574" s="908">
        <v>5.402</v>
      </c>
      <c r="H574" s="909"/>
      <c r="M574" s="782"/>
      <c r="N574" s="782"/>
      <c r="O574" s="782"/>
      <c r="P574" s="782"/>
      <c r="Q574" s="782"/>
    </row>
    <row r="575" spans="1:17" ht="15.75" customHeight="1">
      <c r="A575" s="906"/>
      <c r="B575" s="812" t="s">
        <v>117</v>
      </c>
      <c r="C575" s="907"/>
      <c r="D575" s="907"/>
      <c r="E575" s="814">
        <v>6.492374727668847</v>
      </c>
      <c r="F575" s="908">
        <v>2.5330000000000004</v>
      </c>
      <c r="G575" s="908">
        <v>1</v>
      </c>
      <c r="H575" s="909"/>
      <c r="M575" s="782"/>
      <c r="N575" s="782"/>
      <c r="O575" s="782"/>
      <c r="P575" s="782"/>
      <c r="Q575" s="782"/>
    </row>
    <row r="576" spans="1:17" ht="15.75" customHeight="1">
      <c r="A576" s="911"/>
      <c r="B576" s="836" t="s">
        <v>119</v>
      </c>
      <c r="C576" s="912">
        <v>60</v>
      </c>
      <c r="D576" s="912"/>
      <c r="E576" s="831">
        <f t="shared" si="18"/>
        <v>12.333333333333334</v>
      </c>
      <c r="F576" s="913">
        <v>0.74</v>
      </c>
      <c r="G576" s="913">
        <v>0.74</v>
      </c>
      <c r="H576" s="914"/>
      <c r="M576" s="782"/>
      <c r="N576" s="782"/>
      <c r="O576" s="782"/>
      <c r="P576" s="782"/>
      <c r="Q576" s="782"/>
    </row>
    <row r="577" spans="1:17" ht="15.75" customHeight="1">
      <c r="A577" s="902">
        <v>12</v>
      </c>
      <c r="B577" s="924" t="s">
        <v>31</v>
      </c>
      <c r="C577" s="903"/>
      <c r="D577" s="903"/>
      <c r="E577" s="825" t="e">
        <f t="shared" si="18"/>
        <v>#DIV/0!</v>
      </c>
      <c r="F577" s="904">
        <f>SUM(F578:F580)</f>
        <v>9.77</v>
      </c>
      <c r="G577" s="904">
        <f>SUM(G578:G580)</f>
        <v>9.77</v>
      </c>
      <c r="H577" s="905">
        <f>SUM(H578:H580)</f>
        <v>0</v>
      </c>
      <c r="M577" s="782"/>
      <c r="N577" s="782"/>
      <c r="O577" s="782"/>
      <c r="P577" s="782"/>
      <c r="Q577" s="782"/>
    </row>
    <row r="578" spans="1:17" ht="15.75" customHeight="1">
      <c r="A578" s="906"/>
      <c r="B578" s="812" t="s">
        <v>117</v>
      </c>
      <c r="C578" s="907"/>
      <c r="D578" s="907"/>
      <c r="E578" s="814">
        <v>20.520833333333332</v>
      </c>
      <c r="F578" s="908">
        <v>1.97</v>
      </c>
      <c r="G578" s="908">
        <v>1.97</v>
      </c>
      <c r="H578" s="909"/>
      <c r="M578" s="782"/>
      <c r="N578" s="782"/>
      <c r="O578" s="782"/>
      <c r="P578" s="782"/>
      <c r="Q578" s="782"/>
    </row>
    <row r="579" spans="1:17" ht="15.75" customHeight="1">
      <c r="A579" s="906"/>
      <c r="B579" s="812" t="s">
        <v>118</v>
      </c>
      <c r="C579" s="907">
        <v>200</v>
      </c>
      <c r="D579" s="907"/>
      <c r="E579" s="814">
        <f t="shared" si="18"/>
        <v>36.00000000000001</v>
      </c>
      <c r="F579" s="908">
        <v>7.2</v>
      </c>
      <c r="G579" s="908">
        <v>7.2</v>
      </c>
      <c r="H579" s="909"/>
      <c r="M579" s="782"/>
      <c r="N579" s="782"/>
      <c r="O579" s="782"/>
      <c r="P579" s="782"/>
      <c r="Q579" s="782"/>
    </row>
    <row r="580" spans="1:17" ht="15.75" customHeight="1">
      <c r="A580" s="911"/>
      <c r="B580" s="836" t="s">
        <v>119</v>
      </c>
      <c r="C580" s="912">
        <v>30</v>
      </c>
      <c r="D580" s="912"/>
      <c r="E580" s="831">
        <f t="shared" si="18"/>
        <v>20</v>
      </c>
      <c r="F580" s="913">
        <v>0.6</v>
      </c>
      <c r="G580" s="913">
        <v>0.6</v>
      </c>
      <c r="H580" s="914"/>
      <c r="M580" s="782"/>
      <c r="N580" s="782"/>
      <c r="O580" s="782"/>
      <c r="P580" s="782"/>
      <c r="Q580" s="782"/>
    </row>
    <row r="581" spans="1:17" ht="15.75" customHeight="1">
      <c r="A581" s="902">
        <v>13</v>
      </c>
      <c r="B581" s="924" t="s">
        <v>32</v>
      </c>
      <c r="C581" s="903"/>
      <c r="D581" s="903"/>
      <c r="E581" s="825" t="e">
        <f t="shared" si="18"/>
        <v>#DIV/0!</v>
      </c>
      <c r="F581" s="904">
        <f>SUM(F582:F583)</f>
        <v>5.47</v>
      </c>
      <c r="G581" s="904">
        <f>SUM(G582:G583)</f>
        <v>2.32</v>
      </c>
      <c r="H581" s="905">
        <f>SUM(H582:H583)</f>
        <v>0</v>
      </c>
      <c r="M581" s="782"/>
      <c r="N581" s="782"/>
      <c r="O581" s="782"/>
      <c r="P581" s="782"/>
      <c r="Q581" s="782"/>
    </row>
    <row r="582" spans="1:17" ht="15.75" customHeight="1">
      <c r="A582" s="927"/>
      <c r="B582" s="812" t="s">
        <v>117</v>
      </c>
      <c r="C582" s="934"/>
      <c r="D582" s="934"/>
      <c r="E582" s="935">
        <v>35</v>
      </c>
      <c r="F582" s="936">
        <v>3.15</v>
      </c>
      <c r="G582" s="936"/>
      <c r="H582" s="937"/>
      <c r="K582" s="782"/>
      <c r="L582" s="782"/>
      <c r="M582" s="782"/>
      <c r="N582" s="782"/>
      <c r="O582" s="782"/>
      <c r="P582" s="782"/>
      <c r="Q582" s="782"/>
    </row>
    <row r="583" spans="1:17" ht="15.75" customHeight="1">
      <c r="A583" s="927"/>
      <c r="B583" s="812" t="s">
        <v>118</v>
      </c>
      <c r="C583" s="934">
        <v>100</v>
      </c>
      <c r="D583" s="934"/>
      <c r="E583" s="935">
        <f t="shared" si="18"/>
        <v>23.2</v>
      </c>
      <c r="F583" s="936">
        <v>2.32</v>
      </c>
      <c r="G583" s="936">
        <v>2.32</v>
      </c>
      <c r="H583" s="937"/>
      <c r="K583" s="782"/>
      <c r="L583" s="782"/>
      <c r="M583" s="782"/>
      <c r="N583" s="782"/>
      <c r="O583" s="782"/>
      <c r="P583" s="782"/>
      <c r="Q583" s="782"/>
    </row>
    <row r="584" spans="1:17" ht="15.75" customHeight="1">
      <c r="A584" s="902">
        <v>14</v>
      </c>
      <c r="B584" s="924" t="s">
        <v>65</v>
      </c>
      <c r="C584" s="904">
        <f>SUM(C585:C585)</f>
        <v>540</v>
      </c>
      <c r="D584" s="903"/>
      <c r="E584" s="976">
        <f t="shared" si="18"/>
        <v>8.88888888888889</v>
      </c>
      <c r="F584" s="904">
        <f>SUM(F585:F585)</f>
        <v>4.8</v>
      </c>
      <c r="G584" s="904">
        <f>SUM(G585:G585)</f>
        <v>4.8</v>
      </c>
      <c r="H584" s="905">
        <f>SUM(H585:H585)</f>
        <v>0</v>
      </c>
      <c r="K584" s="782"/>
      <c r="L584" s="782"/>
      <c r="M584" s="782"/>
      <c r="N584" s="782"/>
      <c r="O584" s="782"/>
      <c r="P584" s="782"/>
      <c r="Q584" s="782"/>
    </row>
    <row r="585" spans="1:17" ht="15.75" customHeight="1">
      <c r="A585" s="920"/>
      <c r="B585" s="1018" t="s">
        <v>116</v>
      </c>
      <c r="C585" s="921">
        <v>540</v>
      </c>
      <c r="D585" s="921"/>
      <c r="E585" s="1019">
        <f t="shared" si="18"/>
        <v>8.88888888888889</v>
      </c>
      <c r="F585" s="922">
        <v>4.8</v>
      </c>
      <c r="G585" s="922">
        <v>4.8</v>
      </c>
      <c r="H585" s="923"/>
      <c r="K585" s="782"/>
      <c r="L585" s="782"/>
      <c r="M585" s="782"/>
      <c r="N585" s="782"/>
      <c r="O585" s="782"/>
      <c r="P585" s="782"/>
      <c r="Q585" s="782"/>
    </row>
    <row r="586" spans="1:17" ht="15.75" customHeight="1">
      <c r="A586" s="902">
        <v>15</v>
      </c>
      <c r="B586" s="924" t="s">
        <v>47</v>
      </c>
      <c r="C586" s="903"/>
      <c r="D586" s="903"/>
      <c r="E586" s="825" t="e">
        <f t="shared" si="18"/>
        <v>#DIV/0!</v>
      </c>
      <c r="F586" s="904">
        <f>F587</f>
        <v>6.35</v>
      </c>
      <c r="G586" s="904">
        <f>G587</f>
        <v>6.35</v>
      </c>
      <c r="H586" s="905"/>
      <c r="K586" s="782"/>
      <c r="L586" s="782"/>
      <c r="M586" s="782"/>
      <c r="N586" s="782"/>
      <c r="O586" s="782"/>
      <c r="P586" s="782"/>
      <c r="Q586" s="782"/>
    </row>
    <row r="587" spans="1:17" ht="15.75" customHeight="1">
      <c r="A587" s="911"/>
      <c r="B587" s="836" t="s">
        <v>117</v>
      </c>
      <c r="C587" s="912"/>
      <c r="D587" s="912"/>
      <c r="E587" s="831">
        <v>7.9375</v>
      </c>
      <c r="F587" s="913">
        <v>6.35</v>
      </c>
      <c r="G587" s="913">
        <v>6.35</v>
      </c>
      <c r="H587" s="914"/>
      <c r="K587" s="782"/>
      <c r="L587" s="782"/>
      <c r="M587" s="782"/>
      <c r="N587" s="782"/>
      <c r="O587" s="782"/>
      <c r="P587" s="782"/>
      <c r="Q587" s="782"/>
    </row>
    <row r="588" spans="1:17" ht="15.75" customHeight="1">
      <c r="A588" s="902">
        <v>16</v>
      </c>
      <c r="B588" s="924" t="s">
        <v>43</v>
      </c>
      <c r="C588" s="903"/>
      <c r="D588" s="903"/>
      <c r="E588" s="825" t="e">
        <f t="shared" si="18"/>
        <v>#DIV/0!</v>
      </c>
      <c r="F588" s="904">
        <f>SUM(F589:F592)</f>
        <v>113.741</v>
      </c>
      <c r="G588" s="904">
        <f>SUM(G589:G592)</f>
        <v>94.338</v>
      </c>
      <c r="H588" s="905">
        <f>SUM(H589:H592)</f>
        <v>0</v>
      </c>
      <c r="K588" s="782"/>
      <c r="L588" s="782"/>
      <c r="M588" s="782"/>
      <c r="N588" s="782"/>
      <c r="O588" s="782"/>
      <c r="P588" s="782"/>
      <c r="Q588" s="782"/>
    </row>
    <row r="589" spans="1:17" ht="15.75" customHeight="1">
      <c r="A589" s="906"/>
      <c r="B589" s="812" t="s">
        <v>114</v>
      </c>
      <c r="C589" s="907">
        <v>360</v>
      </c>
      <c r="D589" s="907"/>
      <c r="E589" s="814">
        <f t="shared" si="18"/>
        <v>2.1666666666666665</v>
      </c>
      <c r="F589" s="908">
        <v>0.78</v>
      </c>
      <c r="G589" s="908">
        <v>0.746</v>
      </c>
      <c r="H589" s="909"/>
      <c r="K589" s="782"/>
      <c r="L589" s="782"/>
      <c r="M589" s="782"/>
      <c r="N589" s="782"/>
      <c r="O589" s="782"/>
      <c r="P589" s="782"/>
      <c r="Q589" s="782"/>
    </row>
    <row r="590" spans="1:17" ht="15.75" customHeight="1">
      <c r="A590" s="906"/>
      <c r="B590" s="812" t="s">
        <v>116</v>
      </c>
      <c r="C590" s="907">
        <v>12560</v>
      </c>
      <c r="D590" s="907"/>
      <c r="E590" s="814">
        <f t="shared" si="18"/>
        <v>7.182882165605095</v>
      </c>
      <c r="F590" s="908">
        <v>90.217</v>
      </c>
      <c r="G590" s="908">
        <v>90.007</v>
      </c>
      <c r="H590" s="909"/>
      <c r="K590" s="782"/>
      <c r="L590" s="782"/>
      <c r="M590" s="782"/>
      <c r="N590" s="782"/>
      <c r="O590" s="782"/>
      <c r="P590" s="782"/>
      <c r="Q590" s="782"/>
    </row>
    <row r="591" spans="1:17" ht="15.75" customHeight="1">
      <c r="A591" s="906"/>
      <c r="B591" s="812" t="s">
        <v>117</v>
      </c>
      <c r="C591" s="907"/>
      <c r="D591" s="907"/>
      <c r="E591" s="814">
        <v>11.823824451410658</v>
      </c>
      <c r="F591" s="908">
        <v>18.859</v>
      </c>
      <c r="G591" s="908"/>
      <c r="H591" s="909"/>
      <c r="K591" s="782"/>
      <c r="L591" s="782"/>
      <c r="M591" s="782"/>
      <c r="N591" s="782"/>
      <c r="O591" s="782"/>
      <c r="P591" s="782"/>
      <c r="Q591" s="782"/>
    </row>
    <row r="592" spans="1:17" ht="15.75" customHeight="1">
      <c r="A592" s="906"/>
      <c r="B592" s="812" t="s">
        <v>118</v>
      </c>
      <c r="C592" s="907">
        <v>288</v>
      </c>
      <c r="D592" s="907"/>
      <c r="E592" s="814">
        <f t="shared" si="18"/>
        <v>13.489583333333332</v>
      </c>
      <c r="F592" s="908">
        <v>3.885</v>
      </c>
      <c r="G592" s="908">
        <v>3.585</v>
      </c>
      <c r="H592" s="909"/>
      <c r="K592" s="782"/>
      <c r="L592" s="782"/>
      <c r="M592" s="782"/>
      <c r="N592" s="782"/>
      <c r="O592" s="782"/>
      <c r="P592" s="782"/>
      <c r="Q592" s="782"/>
    </row>
    <row r="593" spans="1:17" ht="15.75" customHeight="1">
      <c r="A593" s="902">
        <v>17</v>
      </c>
      <c r="B593" s="924" t="s">
        <v>50</v>
      </c>
      <c r="C593" s="903"/>
      <c r="D593" s="903"/>
      <c r="E593" s="825" t="e">
        <f t="shared" si="18"/>
        <v>#DIV/0!</v>
      </c>
      <c r="F593" s="904">
        <f>SUM(F594:F594)</f>
        <v>1.797</v>
      </c>
      <c r="G593" s="904">
        <f>SUM(G594:G594)</f>
        <v>1.797</v>
      </c>
      <c r="H593" s="905">
        <f>SUM(H594:H594)</f>
        <v>0</v>
      </c>
      <c r="K593" s="782"/>
      <c r="L593" s="782"/>
      <c r="M593" s="782"/>
      <c r="N593" s="782"/>
      <c r="O593" s="782"/>
      <c r="P593" s="782"/>
      <c r="Q593" s="782"/>
    </row>
    <row r="594" spans="1:17" ht="15.75" customHeight="1">
      <c r="A594" s="911"/>
      <c r="B594" s="836" t="s">
        <v>119</v>
      </c>
      <c r="C594" s="912">
        <v>46</v>
      </c>
      <c r="D594" s="912"/>
      <c r="E594" s="831">
        <f t="shared" si="18"/>
        <v>39.06521739130435</v>
      </c>
      <c r="F594" s="913">
        <v>1.797</v>
      </c>
      <c r="G594" s="913">
        <v>1.797</v>
      </c>
      <c r="H594" s="914"/>
      <c r="K594" s="782"/>
      <c r="L594" s="782"/>
      <c r="M594" s="782"/>
      <c r="N594" s="782"/>
      <c r="O594" s="782"/>
      <c r="P594" s="782"/>
      <c r="Q594" s="782"/>
    </row>
    <row r="595" spans="1:17" ht="15.75" customHeight="1">
      <c r="A595" s="902">
        <v>18</v>
      </c>
      <c r="B595" s="823" t="s">
        <v>160</v>
      </c>
      <c r="C595" s="903"/>
      <c r="D595" s="903"/>
      <c r="E595" s="825" t="e">
        <f t="shared" si="18"/>
        <v>#DIV/0!</v>
      </c>
      <c r="F595" s="904">
        <f>SUM(F596)</f>
        <v>0.213</v>
      </c>
      <c r="G595" s="904">
        <f>SUM(G596)</f>
        <v>0.213</v>
      </c>
      <c r="H595" s="905">
        <f>SUM(H596)</f>
        <v>0</v>
      </c>
      <c r="K595" s="782"/>
      <c r="L595" s="782"/>
      <c r="M595" s="782"/>
      <c r="N595" s="782"/>
      <c r="O595" s="782"/>
      <c r="P595" s="782"/>
      <c r="Q595" s="782"/>
    </row>
    <row r="596" spans="1:17" ht="15.75" customHeight="1">
      <c r="A596" s="911"/>
      <c r="B596" s="812" t="s">
        <v>118</v>
      </c>
      <c r="C596" s="912">
        <v>125</v>
      </c>
      <c r="D596" s="912"/>
      <c r="E596" s="831">
        <f t="shared" si="18"/>
        <v>1.704</v>
      </c>
      <c r="F596" s="913">
        <v>0.213</v>
      </c>
      <c r="G596" s="913">
        <v>0.213</v>
      </c>
      <c r="H596" s="914"/>
      <c r="K596" s="782"/>
      <c r="L596" s="782"/>
      <c r="M596" s="782"/>
      <c r="N596" s="782"/>
      <c r="O596" s="782"/>
      <c r="P596" s="782"/>
      <c r="Q596" s="782"/>
    </row>
    <row r="597" spans="1:17" ht="15.75" customHeight="1">
      <c r="A597" s="902">
        <v>19</v>
      </c>
      <c r="B597" s="924" t="s">
        <v>78</v>
      </c>
      <c r="C597" s="903"/>
      <c r="D597" s="903"/>
      <c r="E597" s="825" t="e">
        <f t="shared" si="18"/>
        <v>#DIV/0!</v>
      </c>
      <c r="F597" s="904">
        <f>SUM(F598:F599)</f>
        <v>0.477</v>
      </c>
      <c r="G597" s="904">
        <f>SUM(G598:G599)</f>
        <v>0.477</v>
      </c>
      <c r="H597" s="905">
        <f>SUM(H598:H599)</f>
        <v>0</v>
      </c>
      <c r="P597" s="782"/>
      <c r="Q597" s="782"/>
    </row>
    <row r="598" spans="1:17" ht="15.75" customHeight="1">
      <c r="A598" s="927"/>
      <c r="B598" s="812" t="s">
        <v>114</v>
      </c>
      <c r="C598" s="934">
        <v>6</v>
      </c>
      <c r="D598" s="934"/>
      <c r="E598" s="850">
        <f t="shared" si="18"/>
        <v>43.50000000000001</v>
      </c>
      <c r="F598" s="936">
        <v>0.261</v>
      </c>
      <c r="G598" s="936">
        <v>0.261</v>
      </c>
      <c r="H598" s="937"/>
      <c r="P598" s="782"/>
      <c r="Q598" s="782"/>
    </row>
    <row r="599" spans="1:17" ht="15.75" customHeight="1">
      <c r="A599" s="977"/>
      <c r="B599" s="812" t="s">
        <v>118</v>
      </c>
      <c r="C599" s="940">
        <v>6</v>
      </c>
      <c r="D599" s="940"/>
      <c r="E599" s="831">
        <f t="shared" si="18"/>
        <v>36</v>
      </c>
      <c r="F599" s="941">
        <v>0.216</v>
      </c>
      <c r="G599" s="941">
        <v>0.216</v>
      </c>
      <c r="H599" s="942"/>
      <c r="P599" s="782"/>
      <c r="Q599" s="782"/>
    </row>
    <row r="600" spans="1:17" ht="15.75" customHeight="1">
      <c r="A600" s="902">
        <v>20</v>
      </c>
      <c r="B600" s="924" t="s">
        <v>49</v>
      </c>
      <c r="C600" s="903"/>
      <c r="D600" s="903"/>
      <c r="E600" s="825" t="e">
        <f t="shared" si="18"/>
        <v>#DIV/0!</v>
      </c>
      <c r="F600" s="904">
        <f>SUM(F601:F601)</f>
        <v>3.795</v>
      </c>
      <c r="G600" s="904">
        <f>SUM(G601:G601)</f>
        <v>3.795</v>
      </c>
      <c r="H600" s="905">
        <f>SUM(H601:H601)</f>
        <v>0</v>
      </c>
      <c r="P600" s="782"/>
      <c r="Q600" s="782"/>
    </row>
    <row r="601" spans="1:17" ht="15.75" customHeight="1">
      <c r="A601" s="911"/>
      <c r="B601" s="812" t="s">
        <v>118</v>
      </c>
      <c r="C601" s="912">
        <v>55</v>
      </c>
      <c r="D601" s="912"/>
      <c r="E601" s="831">
        <f t="shared" si="18"/>
        <v>68.99999999999999</v>
      </c>
      <c r="F601" s="913">
        <v>3.795</v>
      </c>
      <c r="G601" s="913">
        <v>3.795</v>
      </c>
      <c r="H601" s="914"/>
      <c r="P601" s="782"/>
      <c r="Q601" s="782"/>
    </row>
    <row r="602" spans="1:17" ht="15.75" customHeight="1">
      <c r="A602" s="902">
        <v>21</v>
      </c>
      <c r="B602" s="924" t="s">
        <v>89</v>
      </c>
      <c r="C602" s="903"/>
      <c r="D602" s="903"/>
      <c r="E602" s="825" t="e">
        <f t="shared" si="18"/>
        <v>#DIV/0!</v>
      </c>
      <c r="F602" s="904">
        <f>SUM(F603:F603)</f>
        <v>0.4</v>
      </c>
      <c r="G602" s="904">
        <f>SUM(G603:G603)</f>
        <v>0.4</v>
      </c>
      <c r="H602" s="905">
        <f>SUM(H603:H603)</f>
        <v>0</v>
      </c>
      <c r="P602" s="782"/>
      <c r="Q602" s="782"/>
    </row>
    <row r="603" spans="1:17" ht="15.75" customHeight="1">
      <c r="A603" s="911"/>
      <c r="B603" s="939" t="s">
        <v>117</v>
      </c>
      <c r="C603" s="912"/>
      <c r="D603" s="912"/>
      <c r="E603" s="831">
        <v>0.5</v>
      </c>
      <c r="F603" s="913">
        <v>0.4</v>
      </c>
      <c r="G603" s="913">
        <v>0.4</v>
      </c>
      <c r="H603" s="914"/>
      <c r="P603" s="782"/>
      <c r="Q603" s="782"/>
    </row>
    <row r="604" spans="1:17" ht="15.75" customHeight="1">
      <c r="A604" s="902">
        <v>22</v>
      </c>
      <c r="B604" s="924" t="s">
        <v>178</v>
      </c>
      <c r="C604" s="903"/>
      <c r="D604" s="903"/>
      <c r="E604" s="825" t="e">
        <f t="shared" si="18"/>
        <v>#DIV/0!</v>
      </c>
      <c r="F604" s="904">
        <f>F605</f>
        <v>0.617</v>
      </c>
      <c r="G604" s="904">
        <f>G605</f>
        <v>0.617</v>
      </c>
      <c r="H604" s="905">
        <f>H605</f>
        <v>0</v>
      </c>
      <c r="P604" s="782"/>
      <c r="Q604" s="782"/>
    </row>
    <row r="605" spans="1:17" ht="15.75" customHeight="1">
      <c r="A605" s="920"/>
      <c r="B605" s="812" t="s">
        <v>118</v>
      </c>
      <c r="C605" s="921">
        <v>30</v>
      </c>
      <c r="D605" s="921"/>
      <c r="E605" s="839">
        <f t="shared" si="18"/>
        <v>20.566666666666666</v>
      </c>
      <c r="F605" s="922">
        <v>0.617</v>
      </c>
      <c r="G605" s="922">
        <v>0.617</v>
      </c>
      <c r="H605" s="923"/>
      <c r="P605" s="782"/>
      <c r="Q605" s="782"/>
    </row>
    <row r="606" spans="1:17" ht="15.75" customHeight="1">
      <c r="A606" s="902">
        <v>23</v>
      </c>
      <c r="B606" s="924" t="s">
        <v>77</v>
      </c>
      <c r="C606" s="903"/>
      <c r="D606" s="903"/>
      <c r="E606" s="825" t="e">
        <f t="shared" si="18"/>
        <v>#DIV/0!</v>
      </c>
      <c r="F606" s="904">
        <f>SUM(F607:F607)</f>
        <v>0.6</v>
      </c>
      <c r="G606" s="904">
        <f>SUM(G607:G607)</f>
        <v>0.6</v>
      </c>
      <c r="H606" s="905">
        <f>SUM(H607:H607)</f>
        <v>0</v>
      </c>
      <c r="I606" s="783"/>
      <c r="P606" s="782"/>
      <c r="Q606" s="782"/>
    </row>
    <row r="607" spans="1:17" ht="15.75" customHeight="1">
      <c r="A607" s="906"/>
      <c r="B607" s="929" t="s">
        <v>136</v>
      </c>
      <c r="C607" s="907">
        <v>180</v>
      </c>
      <c r="D607" s="907"/>
      <c r="E607" s="850">
        <f t="shared" si="18"/>
        <v>3.333333333333333</v>
      </c>
      <c r="F607" s="908">
        <v>0.6</v>
      </c>
      <c r="G607" s="908">
        <v>0.6</v>
      </c>
      <c r="H607" s="909"/>
      <c r="I607" s="783"/>
      <c r="P607" s="782"/>
      <c r="Q607" s="782"/>
    </row>
    <row r="608" spans="1:17" ht="15.75" customHeight="1">
      <c r="A608" s="902">
        <v>24</v>
      </c>
      <c r="B608" s="924" t="s">
        <v>154</v>
      </c>
      <c r="C608" s="903"/>
      <c r="D608" s="903"/>
      <c r="E608" s="825" t="e">
        <f t="shared" si="18"/>
        <v>#DIV/0!</v>
      </c>
      <c r="F608" s="904">
        <f>SUM(F609:F610)</f>
        <v>6.3</v>
      </c>
      <c r="G608" s="904">
        <f>SUM(G609:G610)</f>
        <v>4.8</v>
      </c>
      <c r="H608" s="905">
        <f>SUM(H609:H610)</f>
        <v>0</v>
      </c>
      <c r="P608" s="782"/>
      <c r="Q608" s="782"/>
    </row>
    <row r="609" spans="1:17" ht="15.75" customHeight="1">
      <c r="A609" s="906"/>
      <c r="B609" s="812" t="s">
        <v>116</v>
      </c>
      <c r="C609" s="907">
        <v>1200</v>
      </c>
      <c r="D609" s="907"/>
      <c r="E609" s="814">
        <f t="shared" si="18"/>
        <v>5</v>
      </c>
      <c r="F609" s="908">
        <v>6</v>
      </c>
      <c r="G609" s="908">
        <v>4.8</v>
      </c>
      <c r="H609" s="909"/>
      <c r="P609" s="782"/>
      <c r="Q609" s="782"/>
    </row>
    <row r="610" spans="1:17" ht="15.75" customHeight="1">
      <c r="A610" s="906"/>
      <c r="B610" s="812" t="s">
        <v>117</v>
      </c>
      <c r="C610" s="907"/>
      <c r="D610" s="907"/>
      <c r="E610" s="814" t="e">
        <f t="shared" si="18"/>
        <v>#DIV/0!</v>
      </c>
      <c r="F610" s="908">
        <v>0.3</v>
      </c>
      <c r="G610" s="908"/>
      <c r="H610" s="909"/>
      <c r="P610" s="782"/>
      <c r="Q610" s="782"/>
    </row>
    <row r="611" spans="1:17" ht="15.75" customHeight="1">
      <c r="A611" s="902">
        <v>25</v>
      </c>
      <c r="B611" s="1020" t="s">
        <v>33</v>
      </c>
      <c r="C611" s="903"/>
      <c r="D611" s="903"/>
      <c r="E611" s="825" t="e">
        <f t="shared" si="18"/>
        <v>#DIV/0!</v>
      </c>
      <c r="F611" s="904">
        <f>F612</f>
        <v>0.138</v>
      </c>
      <c r="G611" s="904">
        <f>G612</f>
        <v>0.138</v>
      </c>
      <c r="H611" s="905">
        <f>H612</f>
        <v>0</v>
      </c>
      <c r="J611" s="910"/>
      <c r="K611" s="910"/>
      <c r="L611" s="910"/>
      <c r="M611" s="910"/>
      <c r="N611" s="910"/>
      <c r="O611" s="910"/>
      <c r="P611" s="782"/>
      <c r="Q611" s="782"/>
    </row>
    <row r="612" spans="1:17" ht="15.75" customHeight="1">
      <c r="A612" s="911"/>
      <c r="B612" s="812" t="s">
        <v>118</v>
      </c>
      <c r="C612" s="912">
        <v>3</v>
      </c>
      <c r="D612" s="912"/>
      <c r="E612" s="831">
        <f t="shared" si="18"/>
        <v>46.00000000000001</v>
      </c>
      <c r="F612" s="913">
        <v>0.138</v>
      </c>
      <c r="G612" s="913">
        <v>0.138</v>
      </c>
      <c r="H612" s="914"/>
      <c r="J612" s="783"/>
      <c r="K612" s="782"/>
      <c r="L612" s="782"/>
      <c r="M612" s="782"/>
      <c r="N612" s="782"/>
      <c r="O612" s="782"/>
      <c r="P612" s="782"/>
      <c r="Q612" s="782"/>
    </row>
    <row r="613" spans="1:17" ht="15.75" customHeight="1">
      <c r="A613" s="926">
        <v>26</v>
      </c>
      <c r="B613" s="924" t="s">
        <v>44</v>
      </c>
      <c r="C613" s="931"/>
      <c r="D613" s="931"/>
      <c r="E613" s="825" t="e">
        <f t="shared" si="18"/>
        <v>#DIV/0!</v>
      </c>
      <c r="F613" s="960">
        <f>SUM(F614:F617)</f>
        <v>25.175</v>
      </c>
      <c r="G613" s="960">
        <f>SUM(G614:G617)</f>
        <v>22.935000000000002</v>
      </c>
      <c r="H613" s="961">
        <f>SUM(H614:H617)</f>
        <v>0</v>
      </c>
      <c r="K613" s="782"/>
      <c r="L613" s="782"/>
      <c r="M613" s="782"/>
      <c r="N613" s="782"/>
      <c r="O613" s="782"/>
      <c r="P613" s="782"/>
      <c r="Q613" s="782"/>
    </row>
    <row r="614" spans="1:17" ht="15.75" customHeight="1">
      <c r="A614" s="906"/>
      <c r="B614" s="812" t="s">
        <v>114</v>
      </c>
      <c r="C614" s="907">
        <v>264</v>
      </c>
      <c r="D614" s="907"/>
      <c r="E614" s="850">
        <f t="shared" si="18"/>
        <v>15.90909090909091</v>
      </c>
      <c r="F614" s="908">
        <v>4.2</v>
      </c>
      <c r="G614" s="908">
        <v>4.2</v>
      </c>
      <c r="H614" s="909"/>
      <c r="K614" s="782"/>
      <c r="L614" s="782"/>
      <c r="M614" s="782"/>
      <c r="N614" s="782"/>
      <c r="O614" s="782"/>
      <c r="P614" s="782"/>
      <c r="Q614" s="782"/>
    </row>
    <row r="615" spans="1:17" ht="15.75" customHeight="1">
      <c r="A615" s="906"/>
      <c r="B615" s="812" t="s">
        <v>116</v>
      </c>
      <c r="C615" s="907">
        <v>919</v>
      </c>
      <c r="D615" s="907"/>
      <c r="E615" s="814">
        <f t="shared" si="18"/>
        <v>15.642002176278563</v>
      </c>
      <c r="F615" s="908">
        <v>14.375</v>
      </c>
      <c r="G615" s="908">
        <v>14.335</v>
      </c>
      <c r="H615" s="909"/>
      <c r="K615" s="782"/>
      <c r="L615" s="782"/>
      <c r="M615" s="782"/>
      <c r="N615" s="782"/>
      <c r="O615" s="782"/>
      <c r="P615" s="782"/>
      <c r="Q615" s="782"/>
    </row>
    <row r="616" spans="1:17" ht="15.75" customHeight="1">
      <c r="A616" s="906"/>
      <c r="B616" s="812" t="s">
        <v>117</v>
      </c>
      <c r="C616" s="907"/>
      <c r="D616" s="907"/>
      <c r="E616" s="814">
        <v>5.125576627370579</v>
      </c>
      <c r="F616" s="908">
        <v>3.6</v>
      </c>
      <c r="G616" s="908">
        <v>2.3</v>
      </c>
      <c r="H616" s="909"/>
      <c r="K616" s="782"/>
      <c r="L616" s="782"/>
      <c r="M616" s="782"/>
      <c r="N616" s="782"/>
      <c r="O616" s="782"/>
      <c r="P616" s="782"/>
      <c r="Q616" s="782"/>
    </row>
    <row r="617" spans="1:17" ht="15.75" customHeight="1">
      <c r="A617" s="906"/>
      <c r="B617" s="812" t="s">
        <v>118</v>
      </c>
      <c r="C617" s="907">
        <v>50</v>
      </c>
      <c r="D617" s="907"/>
      <c r="E617" s="814">
        <f t="shared" si="18"/>
        <v>60</v>
      </c>
      <c r="F617" s="908">
        <v>3</v>
      </c>
      <c r="G617" s="908">
        <v>2.1</v>
      </c>
      <c r="H617" s="909">
        <v>0</v>
      </c>
      <c r="J617" s="783"/>
      <c r="K617" s="782"/>
      <c r="L617" s="782"/>
      <c r="M617" s="782"/>
      <c r="N617" s="782"/>
      <c r="O617" s="782"/>
      <c r="P617" s="782"/>
      <c r="Q617" s="782"/>
    </row>
    <row r="618" spans="1:17" ht="15.75" customHeight="1">
      <c r="A618" s="926">
        <v>27</v>
      </c>
      <c r="B618" s="823" t="s">
        <v>74</v>
      </c>
      <c r="C618" s="931"/>
      <c r="D618" s="931"/>
      <c r="E618" s="976">
        <v>4</v>
      </c>
      <c r="F618" s="960">
        <f>F619</f>
        <v>0.288</v>
      </c>
      <c r="G618" s="960"/>
      <c r="H618" s="961"/>
      <c r="K618" s="782"/>
      <c r="L618" s="782"/>
      <c r="M618" s="782"/>
      <c r="N618" s="782"/>
      <c r="O618" s="782"/>
      <c r="P618" s="782"/>
      <c r="Q618" s="782"/>
    </row>
    <row r="619" spans="1:17" ht="15.75" customHeight="1">
      <c r="A619" s="977"/>
      <c r="B619" s="836" t="s">
        <v>117</v>
      </c>
      <c r="C619" s="940"/>
      <c r="D619" s="940"/>
      <c r="E619" s="973">
        <v>3.75</v>
      </c>
      <c r="F619" s="941">
        <v>0.288</v>
      </c>
      <c r="G619" s="941"/>
      <c r="H619" s="942"/>
      <c r="K619" s="782"/>
      <c r="L619" s="782"/>
      <c r="M619" s="782"/>
      <c r="N619" s="782"/>
      <c r="O619" s="782"/>
      <c r="P619" s="782"/>
      <c r="Q619" s="782"/>
    </row>
    <row r="620" spans="1:17" ht="15.75" customHeight="1">
      <c r="A620" s="926">
        <v>28</v>
      </c>
      <c r="B620" s="924" t="s">
        <v>45</v>
      </c>
      <c r="C620" s="931"/>
      <c r="D620" s="931"/>
      <c r="E620" s="976" t="e">
        <f t="shared" si="18"/>
        <v>#DIV/0!</v>
      </c>
      <c r="F620" s="960">
        <f>SUM(F621:F622)</f>
        <v>1.71</v>
      </c>
      <c r="G620" s="960">
        <f>SUM(G621:G622)</f>
        <v>0.32</v>
      </c>
      <c r="H620" s="961">
        <f>SUM(H621:H622)</f>
        <v>0</v>
      </c>
      <c r="K620" s="782"/>
      <c r="L620" s="782"/>
      <c r="M620" s="782"/>
      <c r="N620" s="782"/>
      <c r="O620" s="782"/>
      <c r="P620" s="782"/>
      <c r="Q620" s="782"/>
    </row>
    <row r="621" spans="1:17" ht="15.75" customHeight="1">
      <c r="A621" s="927"/>
      <c r="B621" s="929" t="s">
        <v>117</v>
      </c>
      <c r="C621" s="934"/>
      <c r="D621" s="934"/>
      <c r="E621" s="935">
        <v>40.75471698113208</v>
      </c>
      <c r="F621" s="936">
        <v>1.35</v>
      </c>
      <c r="G621" s="936"/>
      <c r="H621" s="937"/>
      <c r="K621" s="782"/>
      <c r="L621" s="782"/>
      <c r="M621" s="782"/>
      <c r="N621" s="782"/>
      <c r="O621" s="782"/>
      <c r="P621" s="782"/>
      <c r="Q621" s="782"/>
    </row>
    <row r="622" spans="1:17" ht="15.75" customHeight="1">
      <c r="A622" s="977"/>
      <c r="B622" s="812" t="s">
        <v>118</v>
      </c>
      <c r="C622" s="940">
        <v>24</v>
      </c>
      <c r="D622" s="940"/>
      <c r="E622" s="973">
        <f t="shared" si="18"/>
        <v>15</v>
      </c>
      <c r="F622" s="941">
        <v>0.36</v>
      </c>
      <c r="G622" s="941">
        <v>0.32</v>
      </c>
      <c r="H622" s="942"/>
      <c r="K622" s="782"/>
      <c r="L622" s="782"/>
      <c r="M622" s="782"/>
      <c r="N622" s="782"/>
      <c r="O622" s="782"/>
      <c r="P622" s="782"/>
      <c r="Q622" s="782"/>
    </row>
    <row r="623" spans="1:17" ht="15.75" customHeight="1">
      <c r="A623" s="902">
        <v>29</v>
      </c>
      <c r="B623" s="924" t="s">
        <v>48</v>
      </c>
      <c r="C623" s="903"/>
      <c r="D623" s="903"/>
      <c r="E623" s="976" t="e">
        <f t="shared" si="18"/>
        <v>#DIV/0!</v>
      </c>
      <c r="F623" s="904">
        <f>SUM(F624:F625)</f>
        <v>34.027</v>
      </c>
      <c r="G623" s="904">
        <f>SUM(G624:G625)</f>
        <v>3.18</v>
      </c>
      <c r="H623" s="905">
        <f>SUM(H624:H625)</f>
        <v>0</v>
      </c>
      <c r="K623" s="782"/>
      <c r="L623" s="782"/>
      <c r="M623" s="782"/>
      <c r="N623" s="782"/>
      <c r="O623" s="782"/>
      <c r="P623" s="782"/>
      <c r="Q623" s="782"/>
    </row>
    <row r="624" spans="1:17" ht="15.75" customHeight="1">
      <c r="A624" s="906"/>
      <c r="B624" s="812" t="s">
        <v>136</v>
      </c>
      <c r="C624" s="907"/>
      <c r="D624" s="907"/>
      <c r="E624" s="850" t="e">
        <f t="shared" si="18"/>
        <v>#DIV/0!</v>
      </c>
      <c r="F624" s="908">
        <v>12.08</v>
      </c>
      <c r="G624" s="908">
        <v>3.18</v>
      </c>
      <c r="H624" s="909"/>
      <c r="K624" s="782"/>
      <c r="L624" s="782"/>
      <c r="M624" s="782"/>
      <c r="N624" s="782"/>
      <c r="O624" s="782"/>
      <c r="P624" s="782"/>
      <c r="Q624" s="782"/>
    </row>
    <row r="625" spans="1:17" ht="15.75" customHeight="1" thickBot="1">
      <c r="A625" s="911"/>
      <c r="B625" s="836" t="s">
        <v>117</v>
      </c>
      <c r="C625" s="912"/>
      <c r="D625" s="912"/>
      <c r="E625" s="831">
        <v>54.8675</v>
      </c>
      <c r="F625" s="913">
        <v>21.947</v>
      </c>
      <c r="G625" s="913"/>
      <c r="H625" s="914"/>
      <c r="K625" s="782"/>
      <c r="L625" s="782"/>
      <c r="M625" s="782"/>
      <c r="N625" s="782"/>
      <c r="O625" s="782"/>
      <c r="P625" s="782"/>
      <c r="Q625" s="782"/>
    </row>
    <row r="626" spans="1:17" ht="15.75" customHeight="1" thickBot="1">
      <c r="A626" s="952"/>
      <c r="B626" s="953" t="s">
        <v>167</v>
      </c>
      <c r="C626" s="978"/>
      <c r="D626" s="978"/>
      <c r="E626" s="978"/>
      <c r="F626" s="1015">
        <f>F542+F544+F548+F550+F553+F556+F558+F563+F568+F570+F572+F577+F581+F584+F586+F588+F593+F595+F597+F600+F602+F604+F606+F608+F611++F613+F618+F620+F623</f>
        <v>626.3799999999999</v>
      </c>
      <c r="G626" s="1015">
        <f>G542+G544+G548+G550+G553+G556+G558+G563+G568+G570+G572+G577+G581+G584+G586+G588+G593+G595+G597+G600+G602+G604+G606+G608+G611++G613+G618+G620+G623</f>
        <v>506.38200000000006</v>
      </c>
      <c r="H626" s="1159">
        <f>H542+H544+H548+H550+H553+H556+H558+H563+H568+H570+H572+H577+H581+H584+H586+H588+H593+H595+H597+H600+H602+H604+H606+H608+H611++H613+H618+H620+H623</f>
        <v>2.3</v>
      </c>
      <c r="K626" s="782"/>
      <c r="L626" s="782"/>
      <c r="M626" s="782"/>
      <c r="N626" s="782"/>
      <c r="O626" s="782"/>
      <c r="P626" s="782"/>
      <c r="Q626" s="782"/>
    </row>
    <row r="627" spans="1:17" ht="15.75" customHeight="1">
      <c r="A627" s="1021"/>
      <c r="B627" s="1022" t="s">
        <v>60</v>
      </c>
      <c r="C627" s="1023"/>
      <c r="D627" s="1023"/>
      <c r="E627" s="1024" t="e">
        <f t="shared" si="18"/>
        <v>#DIV/0!</v>
      </c>
      <c r="F627" s="1025"/>
      <c r="G627" s="1025"/>
      <c r="H627" s="1026"/>
      <c r="K627" s="782"/>
      <c r="L627" s="782"/>
      <c r="M627" s="782"/>
      <c r="N627" s="782"/>
      <c r="O627" s="782"/>
      <c r="P627" s="782"/>
      <c r="Q627" s="782"/>
    </row>
    <row r="628" spans="1:17" ht="15.75" customHeight="1">
      <c r="A628" s="926">
        <v>1</v>
      </c>
      <c r="B628" s="823" t="s">
        <v>161</v>
      </c>
      <c r="C628" s="903"/>
      <c r="D628" s="903"/>
      <c r="E628" s="825" t="e">
        <f>F628/C628*1000</f>
        <v>#DIV/0!</v>
      </c>
      <c r="F628" s="904">
        <v>0.96</v>
      </c>
      <c r="G628" s="904">
        <v>0.96</v>
      </c>
      <c r="H628" s="905"/>
      <c r="Q628" s="782"/>
    </row>
    <row r="629" spans="1:17" ht="15.75" customHeight="1">
      <c r="A629" s="977"/>
      <c r="B629" s="812" t="s">
        <v>118</v>
      </c>
      <c r="C629" s="912">
        <v>60</v>
      </c>
      <c r="D629" s="912"/>
      <c r="E629" s="831">
        <f>F629/C629*1000</f>
        <v>16</v>
      </c>
      <c r="F629" s="913">
        <v>0.96</v>
      </c>
      <c r="G629" s="913">
        <v>0.96</v>
      </c>
      <c r="H629" s="914"/>
      <c r="Q629" s="782"/>
    </row>
    <row r="630" spans="1:17" ht="15.75" customHeight="1">
      <c r="A630" s="902">
        <v>2</v>
      </c>
      <c r="B630" s="924" t="s">
        <v>201</v>
      </c>
      <c r="C630" s="903"/>
      <c r="D630" s="903"/>
      <c r="E630" s="825" t="e">
        <f>F630/C630*1000</f>
        <v>#DIV/0!</v>
      </c>
      <c r="F630" s="904">
        <f>F631</f>
        <v>2.117</v>
      </c>
      <c r="G630" s="904">
        <f>G631</f>
        <v>2.117</v>
      </c>
      <c r="H630" s="905">
        <f>H631</f>
        <v>0</v>
      </c>
      <c r="Q630" s="782"/>
    </row>
    <row r="631" spans="1:17" ht="15.75" customHeight="1">
      <c r="A631" s="911"/>
      <c r="B631" s="836" t="s">
        <v>114</v>
      </c>
      <c r="C631" s="912">
        <v>91</v>
      </c>
      <c r="D631" s="912"/>
      <c r="E631" s="831">
        <f>F631/C631*1000</f>
        <v>23.263736263736263</v>
      </c>
      <c r="F631" s="913">
        <v>2.117</v>
      </c>
      <c r="G631" s="913">
        <v>2.117</v>
      </c>
      <c r="H631" s="914"/>
      <c r="Q631" s="782"/>
    </row>
    <row r="632" spans="1:17" ht="15.75" customHeight="1">
      <c r="A632" s="926">
        <v>3</v>
      </c>
      <c r="B632" s="1027" t="s">
        <v>203</v>
      </c>
      <c r="C632" s="931"/>
      <c r="D632" s="931"/>
      <c r="E632" s="976">
        <v>20</v>
      </c>
      <c r="F632" s="960">
        <f>SUM(F633:F633)</f>
        <v>2</v>
      </c>
      <c r="G632" s="960">
        <f>SUM(G633:G633)</f>
        <v>0</v>
      </c>
      <c r="H632" s="961">
        <f>SUM(H633:H633)</f>
        <v>0</v>
      </c>
      <c r="Q632" s="782"/>
    </row>
    <row r="633" spans="1:17" ht="15.75" customHeight="1">
      <c r="A633" s="911"/>
      <c r="B633" s="836" t="s">
        <v>117</v>
      </c>
      <c r="C633" s="940"/>
      <c r="D633" s="940"/>
      <c r="E633" s="973">
        <v>20</v>
      </c>
      <c r="F633" s="941">
        <v>2</v>
      </c>
      <c r="G633" s="941"/>
      <c r="H633" s="942"/>
      <c r="J633" s="910"/>
      <c r="K633" s="910"/>
      <c r="L633" s="910"/>
      <c r="M633" s="910"/>
      <c r="N633" s="910"/>
      <c r="O633" s="910"/>
      <c r="P633" s="910"/>
      <c r="Q633" s="782"/>
    </row>
    <row r="634" spans="1:17" ht="15.75" customHeight="1">
      <c r="A634" s="926">
        <v>4</v>
      </c>
      <c r="B634" s="823" t="s">
        <v>105</v>
      </c>
      <c r="C634" s="903"/>
      <c r="D634" s="903"/>
      <c r="E634" s="976" t="e">
        <f>F634/C634*1000</f>
        <v>#DIV/0!</v>
      </c>
      <c r="F634" s="904">
        <f>SUM(F635:F636)</f>
        <v>1.05</v>
      </c>
      <c r="G634" s="904">
        <f>SUM(G635:G636)</f>
        <v>1.05</v>
      </c>
      <c r="H634" s="905">
        <f>SUM(H635:H636)</f>
        <v>0</v>
      </c>
      <c r="Q634" s="782"/>
    </row>
    <row r="635" spans="1:17" ht="15.75" customHeight="1">
      <c r="A635" s="927"/>
      <c r="B635" s="812" t="s">
        <v>114</v>
      </c>
      <c r="C635" s="907">
        <v>18</v>
      </c>
      <c r="D635" s="907"/>
      <c r="E635" s="850">
        <f>F635/C635*1000</f>
        <v>8.333333333333334</v>
      </c>
      <c r="F635" s="908">
        <v>0.15</v>
      </c>
      <c r="G635" s="908">
        <v>0.15</v>
      </c>
      <c r="H635" s="909"/>
      <c r="Q635" s="782"/>
    </row>
    <row r="636" spans="1:17" ht="15.75" customHeight="1">
      <c r="A636" s="927"/>
      <c r="B636" s="812" t="s">
        <v>117</v>
      </c>
      <c r="C636" s="907"/>
      <c r="D636" s="907"/>
      <c r="E636" s="814">
        <v>10</v>
      </c>
      <c r="F636" s="908">
        <v>0.9</v>
      </c>
      <c r="G636" s="908">
        <v>0.9</v>
      </c>
      <c r="H636" s="909"/>
      <c r="Q636" s="782"/>
    </row>
    <row r="637" spans="1:17" ht="15.75" customHeight="1">
      <c r="A637" s="902">
        <v>5</v>
      </c>
      <c r="B637" s="924" t="s">
        <v>140</v>
      </c>
      <c r="C637" s="931"/>
      <c r="D637" s="931"/>
      <c r="E637" s="825" t="e">
        <f>F637/C637*1000</f>
        <v>#DIV/0!</v>
      </c>
      <c r="F637" s="960">
        <f>SUM(F638:F640)</f>
        <v>4.625</v>
      </c>
      <c r="G637" s="960">
        <f>SUM(G638:G640)</f>
        <v>4.6129999999999995</v>
      </c>
      <c r="H637" s="961">
        <f>SUM(H638:H640)</f>
        <v>0</v>
      </c>
      <c r="Q637" s="782"/>
    </row>
    <row r="638" spans="1:17" ht="15.75" customHeight="1">
      <c r="A638" s="906"/>
      <c r="B638" s="812" t="s">
        <v>136</v>
      </c>
      <c r="C638" s="934">
        <v>10</v>
      </c>
      <c r="D638" s="934"/>
      <c r="E638" s="1003">
        <f>F638/C638*1000</f>
        <v>13.500000000000002</v>
      </c>
      <c r="F638" s="936">
        <v>0.135</v>
      </c>
      <c r="G638" s="936">
        <v>0.123</v>
      </c>
      <c r="H638" s="937"/>
      <c r="Q638" s="782"/>
    </row>
    <row r="639" spans="1:17" ht="15.75" customHeight="1">
      <c r="A639" s="906"/>
      <c r="B639" s="812" t="s">
        <v>117</v>
      </c>
      <c r="C639" s="934"/>
      <c r="D639" s="934"/>
      <c r="E639" s="935">
        <v>27</v>
      </c>
      <c r="F639" s="936">
        <v>3.1</v>
      </c>
      <c r="G639" s="936">
        <v>3.1</v>
      </c>
      <c r="H639" s="937"/>
      <c r="Q639" s="782"/>
    </row>
    <row r="640" spans="1:17" ht="15.75" customHeight="1">
      <c r="A640" s="911"/>
      <c r="B640" s="812" t="s">
        <v>118</v>
      </c>
      <c r="C640" s="940">
        <v>100</v>
      </c>
      <c r="D640" s="940"/>
      <c r="E640" s="973">
        <f aca="true" t="shared" si="19" ref="E640:E645">F640/C640*1000</f>
        <v>13.899999999999999</v>
      </c>
      <c r="F640" s="941">
        <v>1.39</v>
      </c>
      <c r="G640" s="941">
        <v>1.39</v>
      </c>
      <c r="H640" s="942"/>
      <c r="Q640" s="782"/>
    </row>
    <row r="641" spans="1:17" ht="15.75" customHeight="1">
      <c r="A641" s="902">
        <v>6</v>
      </c>
      <c r="B641" s="924" t="s">
        <v>46</v>
      </c>
      <c r="C641" s="903"/>
      <c r="D641" s="903"/>
      <c r="E641" s="903" t="e">
        <f t="shared" si="19"/>
        <v>#DIV/0!</v>
      </c>
      <c r="F641" s="904">
        <f>SUM(F642:F643)</f>
        <v>3.214</v>
      </c>
      <c r="G641" s="904">
        <f>SUM(G642:G643)</f>
        <v>3.214</v>
      </c>
      <c r="H641" s="905">
        <f>SUM(H642:H643)</f>
        <v>0</v>
      </c>
      <c r="Q641" s="782"/>
    </row>
    <row r="642" spans="1:8" ht="15.75" customHeight="1">
      <c r="A642" s="906"/>
      <c r="B642" s="812" t="s">
        <v>114</v>
      </c>
      <c r="C642" s="907">
        <v>42</v>
      </c>
      <c r="D642" s="907"/>
      <c r="E642" s="814">
        <f t="shared" si="19"/>
        <v>67</v>
      </c>
      <c r="F642" s="908">
        <v>2.814</v>
      </c>
      <c r="G642" s="908">
        <v>2.814</v>
      </c>
      <c r="H642" s="909"/>
    </row>
    <row r="643" spans="1:8" ht="15.75" customHeight="1">
      <c r="A643" s="911"/>
      <c r="B643" s="836" t="s">
        <v>117</v>
      </c>
      <c r="C643" s="940"/>
      <c r="D643" s="940"/>
      <c r="E643" s="973" t="e">
        <f t="shared" si="19"/>
        <v>#DIV/0!</v>
      </c>
      <c r="F643" s="941">
        <v>0.4</v>
      </c>
      <c r="G643" s="941">
        <v>0.4</v>
      </c>
      <c r="H643" s="942"/>
    </row>
    <row r="644" spans="1:8" ht="15.75" customHeight="1">
      <c r="A644" s="902">
        <v>7</v>
      </c>
      <c r="B644" s="924" t="s">
        <v>13</v>
      </c>
      <c r="C644" s="903"/>
      <c r="D644" s="903"/>
      <c r="E644" s="976" t="e">
        <f t="shared" si="19"/>
        <v>#DIV/0!</v>
      </c>
      <c r="F644" s="904">
        <f>SUM(F645:F647)</f>
        <v>25.305</v>
      </c>
      <c r="G644" s="904">
        <f>SUM(G645:G647)</f>
        <v>25.305</v>
      </c>
      <c r="H644" s="905">
        <f>SUM(H645:H647)</f>
        <v>0</v>
      </c>
    </row>
    <row r="645" spans="1:8" ht="15.75" customHeight="1">
      <c r="A645" s="920"/>
      <c r="B645" s="812" t="s">
        <v>116</v>
      </c>
      <c r="C645" s="921">
        <v>360</v>
      </c>
      <c r="D645" s="921"/>
      <c r="E645" s="814">
        <f t="shared" si="19"/>
        <v>40.55555555555555</v>
      </c>
      <c r="F645" s="922">
        <v>14.6</v>
      </c>
      <c r="G645" s="922">
        <v>14.6</v>
      </c>
      <c r="H645" s="923"/>
    </row>
    <row r="646" spans="1:8" ht="15.75" customHeight="1">
      <c r="A646" s="920"/>
      <c r="B646" s="812" t="s">
        <v>222</v>
      </c>
      <c r="C646" s="921"/>
      <c r="D646" s="921"/>
      <c r="E646" s="839">
        <v>28</v>
      </c>
      <c r="F646" s="922">
        <v>4.9</v>
      </c>
      <c r="G646" s="922">
        <v>4.9</v>
      </c>
      <c r="H646" s="923"/>
    </row>
    <row r="647" spans="1:8" ht="15.75" customHeight="1" thickBot="1">
      <c r="A647" s="911"/>
      <c r="B647" s="812" t="s">
        <v>118</v>
      </c>
      <c r="C647" s="912">
        <v>275</v>
      </c>
      <c r="D647" s="912"/>
      <c r="E647" s="831">
        <f>F647/C647*1000</f>
        <v>21.109090909090906</v>
      </c>
      <c r="F647" s="913">
        <v>5.805</v>
      </c>
      <c r="G647" s="913">
        <v>5.805</v>
      </c>
      <c r="H647" s="914">
        <v>0</v>
      </c>
    </row>
    <row r="648" spans="1:8" ht="15.75" customHeight="1" thickBot="1">
      <c r="A648" s="952"/>
      <c r="B648" s="953" t="s">
        <v>166</v>
      </c>
      <c r="C648" s="954"/>
      <c r="D648" s="954"/>
      <c r="E648" s="954"/>
      <c r="F648" s="1028">
        <f>F628+F630+F632+F634+F637+F641+F644</f>
        <v>39.271</v>
      </c>
      <c r="G648" s="1028">
        <f>G628+G630+G632+G634+G637+G641+G644</f>
        <v>37.259</v>
      </c>
      <c r="H648" s="1029">
        <f>H628+H630+H632+H634+H637+H641+H644</f>
        <v>0</v>
      </c>
    </row>
    <row r="649" spans="1:8" ht="15.75" customHeight="1" thickBot="1">
      <c r="A649" s="1030" t="s">
        <v>214</v>
      </c>
      <c r="B649" s="1031" t="s">
        <v>16</v>
      </c>
      <c r="C649" s="1032"/>
      <c r="D649" s="1032"/>
      <c r="E649" s="1032"/>
      <c r="F649" s="1033">
        <f>F540+F626+F648</f>
        <v>1359.4889999999998</v>
      </c>
      <c r="G649" s="1033">
        <f>G540+G626+G648</f>
        <v>1039.776</v>
      </c>
      <c r="H649" s="1034">
        <f>H540+H626+H648</f>
        <v>12.059999999999999</v>
      </c>
    </row>
    <row r="650" spans="1:8" ht="15.75" customHeight="1">
      <c r="A650" s="1035" t="s">
        <v>54</v>
      </c>
      <c r="B650" s="1036" t="s">
        <v>21</v>
      </c>
      <c r="C650" s="963"/>
      <c r="D650" s="963"/>
      <c r="E650" s="987" t="e">
        <f aca="true" t="shared" si="20" ref="E650:E713">F650/C650*1000</f>
        <v>#DIV/0!</v>
      </c>
      <c r="F650" s="964"/>
      <c r="G650" s="964"/>
      <c r="H650" s="965"/>
    </row>
    <row r="651" spans="1:8" ht="15.75" customHeight="1">
      <c r="A651" s="897"/>
      <c r="B651" s="898" t="s">
        <v>62</v>
      </c>
      <c r="C651" s="899"/>
      <c r="D651" s="899"/>
      <c r="E651" s="860" t="e">
        <f t="shared" si="20"/>
        <v>#DIV/0!</v>
      </c>
      <c r="F651" s="900"/>
      <c r="G651" s="900"/>
      <c r="H651" s="901"/>
    </row>
    <row r="652" spans="1:8" ht="15.75" customHeight="1">
      <c r="A652" s="915">
        <v>1</v>
      </c>
      <c r="B652" s="837" t="s">
        <v>113</v>
      </c>
      <c r="C652" s="917">
        <f>SUM(C653)</f>
        <v>48</v>
      </c>
      <c r="D652" s="917"/>
      <c r="E652" s="861">
        <f t="shared" si="20"/>
        <v>3.75</v>
      </c>
      <c r="F652" s="917">
        <f>SUM(F653)</f>
        <v>0.18</v>
      </c>
      <c r="G652" s="917">
        <f>SUM(G653)</f>
        <v>0.18</v>
      </c>
      <c r="H652" s="919"/>
    </row>
    <row r="653" spans="1:8" ht="15.75" customHeight="1">
      <c r="A653" s="920"/>
      <c r="B653" s="818" t="s">
        <v>136</v>
      </c>
      <c r="C653" s="921">
        <v>48</v>
      </c>
      <c r="D653" s="921"/>
      <c r="E653" s="839">
        <f t="shared" si="20"/>
        <v>3.75</v>
      </c>
      <c r="F653" s="922">
        <v>0.18</v>
      </c>
      <c r="G653" s="922">
        <v>0.18</v>
      </c>
      <c r="H653" s="914"/>
    </row>
    <row r="654" spans="1:8" ht="15.75" customHeight="1">
      <c r="A654" s="902">
        <v>2</v>
      </c>
      <c r="B654" s="823" t="s">
        <v>22</v>
      </c>
      <c r="C654" s="904">
        <f>SUM(C655:C655)</f>
        <v>3092</v>
      </c>
      <c r="D654" s="903"/>
      <c r="E654" s="825">
        <f t="shared" si="20"/>
        <v>19.76875808538163</v>
      </c>
      <c r="F654" s="904">
        <f>SUM(F655:F655)</f>
        <v>61.125</v>
      </c>
      <c r="G654" s="904">
        <f>SUM(G655:G655)</f>
        <v>45.125</v>
      </c>
      <c r="H654" s="905">
        <f>SUM(H655:H655)</f>
        <v>0</v>
      </c>
    </row>
    <row r="655" spans="1:8" ht="15.75" customHeight="1">
      <c r="A655" s="906"/>
      <c r="B655" s="812" t="s">
        <v>116</v>
      </c>
      <c r="C655" s="907">
        <v>3092</v>
      </c>
      <c r="D655" s="907"/>
      <c r="E655" s="814">
        <f t="shared" si="20"/>
        <v>19.76875808538163</v>
      </c>
      <c r="F655" s="908">
        <v>61.125</v>
      </c>
      <c r="G655" s="908">
        <v>45.125</v>
      </c>
      <c r="H655" s="909"/>
    </row>
    <row r="656" spans="1:8" ht="15.75" customHeight="1">
      <c r="A656" s="902">
        <v>3</v>
      </c>
      <c r="B656" s="823" t="s">
        <v>91</v>
      </c>
      <c r="C656" s="903">
        <f>SUM(C657)</f>
        <v>42</v>
      </c>
      <c r="D656" s="903"/>
      <c r="E656" s="825">
        <f t="shared" si="20"/>
        <v>13.571428571428571</v>
      </c>
      <c r="F656" s="903">
        <f>SUM(F657)</f>
        <v>0.57</v>
      </c>
      <c r="G656" s="903">
        <f>SUM(G657)</f>
        <v>0.57</v>
      </c>
      <c r="H656" s="925">
        <f>SUM(H657)</f>
        <v>0</v>
      </c>
    </row>
    <row r="657" spans="1:18" ht="15.75" customHeight="1">
      <c r="A657" s="911"/>
      <c r="B657" s="836" t="s">
        <v>147</v>
      </c>
      <c r="C657" s="912">
        <v>42</v>
      </c>
      <c r="D657" s="912"/>
      <c r="E657" s="831">
        <f t="shared" si="20"/>
        <v>13.571428571428571</v>
      </c>
      <c r="F657" s="913">
        <v>0.57</v>
      </c>
      <c r="G657" s="913">
        <v>0.57</v>
      </c>
      <c r="H657" s="914"/>
      <c r="R657" s="783"/>
    </row>
    <row r="658" spans="1:8" ht="15.75" customHeight="1">
      <c r="A658" s="902">
        <v>4</v>
      </c>
      <c r="B658" s="823" t="s">
        <v>92</v>
      </c>
      <c r="C658" s="903"/>
      <c r="D658" s="903"/>
      <c r="E658" s="903" t="e">
        <f t="shared" si="20"/>
        <v>#DIV/0!</v>
      </c>
      <c r="F658" s="904">
        <f>SUM(F659:F659)</f>
        <v>0.2</v>
      </c>
      <c r="G658" s="904">
        <f>SUM(G659:G659)</f>
        <v>0.2</v>
      </c>
      <c r="H658" s="905">
        <f>SUM(H659:H659)</f>
        <v>0</v>
      </c>
    </row>
    <row r="659" spans="1:8" ht="15.75" customHeight="1">
      <c r="A659" s="911"/>
      <c r="B659" s="836" t="s">
        <v>118</v>
      </c>
      <c r="C659" s="912">
        <v>40</v>
      </c>
      <c r="D659" s="912"/>
      <c r="E659" s="831">
        <f t="shared" si="20"/>
        <v>5</v>
      </c>
      <c r="F659" s="913">
        <v>0.2</v>
      </c>
      <c r="G659" s="913">
        <v>0.2</v>
      </c>
      <c r="H659" s="914"/>
    </row>
    <row r="660" spans="1:8" ht="15.75" customHeight="1">
      <c r="A660" s="902">
        <v>5</v>
      </c>
      <c r="B660" s="823" t="s">
        <v>110</v>
      </c>
      <c r="C660" s="903"/>
      <c r="D660" s="903"/>
      <c r="E660" s="825" t="e">
        <f t="shared" si="20"/>
        <v>#DIV/0!</v>
      </c>
      <c r="F660" s="904">
        <f>SUM(F661:F661)</f>
        <v>0.2</v>
      </c>
      <c r="G660" s="904">
        <f>SUM(G661:G661)</f>
        <v>0.2</v>
      </c>
      <c r="H660" s="905">
        <f>SUM(H661:H661)</f>
        <v>0</v>
      </c>
    </row>
    <row r="661" spans="1:8" ht="15.75" customHeight="1">
      <c r="A661" s="911"/>
      <c r="B661" s="836" t="s">
        <v>118</v>
      </c>
      <c r="C661" s="912">
        <v>25</v>
      </c>
      <c r="D661" s="912"/>
      <c r="E661" s="831">
        <f t="shared" si="20"/>
        <v>8</v>
      </c>
      <c r="F661" s="913">
        <v>0.2</v>
      </c>
      <c r="G661" s="913">
        <v>0.2</v>
      </c>
      <c r="H661" s="914"/>
    </row>
    <row r="662" spans="1:8" ht="15.75" customHeight="1">
      <c r="A662" s="926">
        <v>6</v>
      </c>
      <c r="B662" s="924" t="s">
        <v>57</v>
      </c>
      <c r="C662" s="931"/>
      <c r="D662" s="931"/>
      <c r="E662" s="825" t="e">
        <f t="shared" si="20"/>
        <v>#DIV/0!</v>
      </c>
      <c r="F662" s="960">
        <f>SUM(F663:F663)</f>
        <v>0.099</v>
      </c>
      <c r="G662" s="960">
        <f>SUM(G663:G663)</f>
        <v>0</v>
      </c>
      <c r="H662" s="961">
        <f>SUM(H663:H663)</f>
        <v>0</v>
      </c>
    </row>
    <row r="663" spans="1:8" ht="15.75" customHeight="1">
      <c r="A663" s="911"/>
      <c r="B663" s="836" t="s">
        <v>118</v>
      </c>
      <c r="C663" s="912">
        <v>5</v>
      </c>
      <c r="D663" s="912"/>
      <c r="E663" s="831">
        <f t="shared" si="20"/>
        <v>19.8</v>
      </c>
      <c r="F663" s="913">
        <v>0.099</v>
      </c>
      <c r="G663" s="913"/>
      <c r="H663" s="914"/>
    </row>
    <row r="664" spans="1:8" ht="15.75" customHeight="1">
      <c r="A664" s="1037" t="s">
        <v>234</v>
      </c>
      <c r="B664" s="916" t="s">
        <v>85</v>
      </c>
      <c r="C664" s="1038"/>
      <c r="D664" s="1038"/>
      <c r="E664" s="1039" t="e">
        <f t="shared" si="20"/>
        <v>#DIV/0!</v>
      </c>
      <c r="F664" s="1040">
        <f>SUM(F665:F665)</f>
        <v>0.28</v>
      </c>
      <c r="G664" s="1040">
        <f>SUM(G665:G665)</f>
        <v>0.28</v>
      </c>
      <c r="H664" s="1041">
        <f>SUM(H665:H665)</f>
        <v>0</v>
      </c>
    </row>
    <row r="665" spans="1:8" ht="15.75" customHeight="1">
      <c r="A665" s="1007"/>
      <c r="B665" s="836" t="s">
        <v>118</v>
      </c>
      <c r="C665" s="907">
        <v>100</v>
      </c>
      <c r="D665" s="907"/>
      <c r="E665" s="839">
        <f t="shared" si="20"/>
        <v>2.8000000000000003</v>
      </c>
      <c r="F665" s="908">
        <v>0.28</v>
      </c>
      <c r="G665" s="908">
        <v>0.28</v>
      </c>
      <c r="H665" s="909"/>
    </row>
    <row r="666" spans="1:8" ht="15.75" customHeight="1">
      <c r="A666" s="947" t="s">
        <v>235</v>
      </c>
      <c r="B666" s="924" t="s">
        <v>25</v>
      </c>
      <c r="C666" s="903"/>
      <c r="D666" s="903"/>
      <c r="E666" s="825" t="e">
        <f t="shared" si="20"/>
        <v>#DIV/0!</v>
      </c>
      <c r="F666" s="904">
        <f>SUM(F667:F670)</f>
        <v>217.071</v>
      </c>
      <c r="G666" s="904">
        <f>SUM(G667:G670)</f>
        <v>191.14100000000002</v>
      </c>
      <c r="H666" s="905">
        <f>SUM(H667:H670)</f>
        <v>0</v>
      </c>
    </row>
    <row r="667" spans="1:8" ht="15.75" customHeight="1">
      <c r="A667" s="933"/>
      <c r="B667" s="812" t="s">
        <v>114</v>
      </c>
      <c r="C667" s="907">
        <v>1570</v>
      </c>
      <c r="D667" s="907"/>
      <c r="E667" s="814">
        <f t="shared" si="20"/>
        <v>18.946496815286622</v>
      </c>
      <c r="F667" s="908">
        <v>29.746</v>
      </c>
      <c r="G667" s="908">
        <v>29.746</v>
      </c>
      <c r="H667" s="909"/>
    </row>
    <row r="668" spans="1:18" ht="15.75" customHeight="1">
      <c r="A668" s="933"/>
      <c r="B668" s="812" t="s">
        <v>117</v>
      </c>
      <c r="C668" s="907"/>
      <c r="D668" s="907"/>
      <c r="E668" s="814">
        <v>34.089097303634226</v>
      </c>
      <c r="F668" s="908">
        <v>145.39</v>
      </c>
      <c r="G668" s="908">
        <v>144.24</v>
      </c>
      <c r="H668" s="909"/>
      <c r="R668" s="783"/>
    </row>
    <row r="669" spans="1:8" ht="15.75" customHeight="1">
      <c r="A669" s="933"/>
      <c r="B669" s="818" t="s">
        <v>118</v>
      </c>
      <c r="C669" s="907">
        <v>1045</v>
      </c>
      <c r="D669" s="907"/>
      <c r="E669" s="814">
        <f t="shared" si="20"/>
        <v>39.8421052631579</v>
      </c>
      <c r="F669" s="908">
        <v>41.635</v>
      </c>
      <c r="G669" s="908">
        <v>16.855</v>
      </c>
      <c r="H669" s="909"/>
    </row>
    <row r="670" spans="1:8" ht="15.75" customHeight="1">
      <c r="A670" s="938"/>
      <c r="B670" s="836" t="s">
        <v>119</v>
      </c>
      <c r="C670" s="912">
        <v>30</v>
      </c>
      <c r="D670" s="912"/>
      <c r="E670" s="831">
        <f t="shared" si="20"/>
        <v>10</v>
      </c>
      <c r="F670" s="913">
        <v>0.3</v>
      </c>
      <c r="G670" s="913">
        <v>0.3</v>
      </c>
      <c r="H670" s="914"/>
    </row>
    <row r="671" spans="1:8" ht="15.75" customHeight="1">
      <c r="A671" s="930" t="s">
        <v>231</v>
      </c>
      <c r="B671" s="924" t="s">
        <v>26</v>
      </c>
      <c r="C671" s="903"/>
      <c r="D671" s="903"/>
      <c r="E671" s="825" t="e">
        <f t="shared" si="20"/>
        <v>#DIV/0!</v>
      </c>
      <c r="F671" s="904">
        <f>SUM(F672:F673)</f>
        <v>7.824000000000001</v>
      </c>
      <c r="G671" s="904">
        <f>SUM(G672:G673)</f>
        <v>7.824000000000001</v>
      </c>
      <c r="H671" s="905">
        <f>SUM(H672:H673)</f>
        <v>0</v>
      </c>
    </row>
    <row r="672" spans="1:8" ht="15.75" customHeight="1">
      <c r="A672" s="933"/>
      <c r="B672" s="812" t="s">
        <v>114</v>
      </c>
      <c r="C672" s="907">
        <v>430</v>
      </c>
      <c r="D672" s="907"/>
      <c r="E672" s="850">
        <f t="shared" si="20"/>
        <v>18.08139534883721</v>
      </c>
      <c r="F672" s="908">
        <v>7.775</v>
      </c>
      <c r="G672" s="908">
        <v>7.775</v>
      </c>
      <c r="H672" s="909"/>
    </row>
    <row r="673" spans="1:8" ht="15.75" customHeight="1">
      <c r="A673" s="938"/>
      <c r="B673" s="836" t="s">
        <v>118</v>
      </c>
      <c r="C673" s="912">
        <v>234</v>
      </c>
      <c r="D673" s="912"/>
      <c r="E673" s="831">
        <f t="shared" si="20"/>
        <v>0.20940170940170943</v>
      </c>
      <c r="F673" s="913">
        <v>0.049</v>
      </c>
      <c r="G673" s="913">
        <v>0.049</v>
      </c>
      <c r="H673" s="914"/>
    </row>
    <row r="674" spans="1:17" ht="15.75" customHeight="1">
      <c r="A674" s="947" t="s">
        <v>232</v>
      </c>
      <c r="B674" s="916" t="s">
        <v>84</v>
      </c>
      <c r="C674" s="903"/>
      <c r="D674" s="903"/>
      <c r="E674" s="825" t="e">
        <f t="shared" si="20"/>
        <v>#DIV/0!</v>
      </c>
      <c r="F674" s="904">
        <f>SUM(F675:F675)</f>
        <v>6.345</v>
      </c>
      <c r="G674" s="904">
        <f>SUM(G675:G675)</f>
        <v>2.115</v>
      </c>
      <c r="H674" s="905">
        <f>SUM(H675:H675)</f>
        <v>0</v>
      </c>
      <c r="Q674" s="782"/>
    </row>
    <row r="675" spans="1:17" ht="15.75" customHeight="1">
      <c r="A675" s="938"/>
      <c r="B675" s="836" t="s">
        <v>114</v>
      </c>
      <c r="C675" s="912">
        <v>235</v>
      </c>
      <c r="D675" s="912"/>
      <c r="E675" s="831">
        <f t="shared" si="20"/>
        <v>27</v>
      </c>
      <c r="F675" s="913">
        <v>6.345</v>
      </c>
      <c r="G675" s="913">
        <v>2.115</v>
      </c>
      <c r="H675" s="914"/>
      <c r="Q675" s="782"/>
    </row>
    <row r="676" spans="1:17" ht="15.75" customHeight="1">
      <c r="A676" s="1037" t="s">
        <v>226</v>
      </c>
      <c r="B676" s="916" t="s">
        <v>59</v>
      </c>
      <c r="C676" s="917"/>
      <c r="D676" s="917"/>
      <c r="E676" s="861" t="e">
        <f t="shared" si="20"/>
        <v>#DIV/0!</v>
      </c>
      <c r="F676" s="918">
        <f>SUM(F677:F679)</f>
        <v>14.287</v>
      </c>
      <c r="G676" s="918">
        <f>SUM(G677:G679)</f>
        <v>14.287</v>
      </c>
      <c r="H676" s="919">
        <f>SUM(H677:H679)</f>
        <v>0</v>
      </c>
      <c r="Q676" s="782"/>
    </row>
    <row r="677" spans="1:17" ht="15.75" customHeight="1">
      <c r="A677" s="933"/>
      <c r="B677" s="812" t="s">
        <v>114</v>
      </c>
      <c r="C677" s="907">
        <v>510</v>
      </c>
      <c r="D677" s="907"/>
      <c r="E677" s="814">
        <f t="shared" si="20"/>
        <v>13.72549019607843</v>
      </c>
      <c r="F677" s="908">
        <v>7</v>
      </c>
      <c r="G677" s="908">
        <v>7</v>
      </c>
      <c r="H677" s="909"/>
      <c r="I677" s="910"/>
      <c r="J677" s="910"/>
      <c r="K677" s="910"/>
      <c r="L677" s="910"/>
      <c r="M677" s="910"/>
      <c r="N677" s="910"/>
      <c r="Q677" s="782"/>
    </row>
    <row r="678" spans="1:17" ht="15.75" customHeight="1">
      <c r="A678" s="906"/>
      <c r="B678" s="812" t="s">
        <v>116</v>
      </c>
      <c r="C678" s="907">
        <v>189</v>
      </c>
      <c r="D678" s="907"/>
      <c r="E678" s="814">
        <f t="shared" si="20"/>
        <v>18.000000000000004</v>
      </c>
      <c r="F678" s="908">
        <v>3.402</v>
      </c>
      <c r="G678" s="908">
        <v>3.402</v>
      </c>
      <c r="H678" s="909"/>
      <c r="Q678" s="782"/>
    </row>
    <row r="679" spans="1:17" ht="15.75" customHeight="1">
      <c r="A679" s="933"/>
      <c r="B679" s="812" t="s">
        <v>117</v>
      </c>
      <c r="C679" s="907"/>
      <c r="D679" s="907"/>
      <c r="E679" s="814">
        <v>8.35483870967742</v>
      </c>
      <c r="F679" s="908">
        <v>3.885</v>
      </c>
      <c r="G679" s="908">
        <v>3.885</v>
      </c>
      <c r="H679" s="909"/>
      <c r="Q679" s="782"/>
    </row>
    <row r="680" spans="1:17" ht="15.75" customHeight="1">
      <c r="A680" s="897"/>
      <c r="B680" s="1042" t="s">
        <v>165</v>
      </c>
      <c r="C680" s="1043"/>
      <c r="D680" s="1043"/>
      <c r="E680" s="1043"/>
      <c r="F680" s="1044">
        <f>F652+F654+F656+F658+F660+F662+F664+F666+F671+F674+F676</f>
        <v>308.18100000000004</v>
      </c>
      <c r="G680" s="1044">
        <f>G652+G654+G656+G658+G660+G662+G664+G666+G671+G674+G676</f>
        <v>261.922</v>
      </c>
      <c r="H680" s="1160">
        <f>H652+H654+H656+H658+H660+H662+H664+H666+H671+H674+H676</f>
        <v>0</v>
      </c>
      <c r="K680" s="1045"/>
      <c r="L680" s="1045"/>
      <c r="M680" s="1045"/>
      <c r="N680" s="1046"/>
      <c r="O680" s="1046"/>
      <c r="P680" s="1046"/>
      <c r="Q680" s="782"/>
    </row>
    <row r="681" spans="1:17" ht="15.75" customHeight="1">
      <c r="A681" s="955"/>
      <c r="B681" s="956" t="s">
        <v>63</v>
      </c>
      <c r="C681" s="957"/>
      <c r="D681" s="957"/>
      <c r="E681" s="842" t="e">
        <f t="shared" si="20"/>
        <v>#DIV/0!</v>
      </c>
      <c r="F681" s="958"/>
      <c r="G681" s="958"/>
      <c r="H681" s="959"/>
      <c r="Q681" s="782"/>
    </row>
    <row r="682" spans="1:17" ht="15.75" customHeight="1">
      <c r="A682" s="902">
        <v>1</v>
      </c>
      <c r="B682" s="924" t="s">
        <v>39</v>
      </c>
      <c r="C682" s="903"/>
      <c r="D682" s="903"/>
      <c r="E682" s="825" t="e">
        <f t="shared" si="20"/>
        <v>#DIV/0!</v>
      </c>
      <c r="F682" s="904">
        <f>SUM(F683:F684)</f>
        <v>13.248000000000001</v>
      </c>
      <c r="G682" s="904">
        <f>SUM(G683:G684)</f>
        <v>10.4</v>
      </c>
      <c r="H682" s="905">
        <f>SUM(H683:H684)</f>
        <v>0</v>
      </c>
      <c r="Q682" s="782"/>
    </row>
    <row r="683" spans="1:17" ht="15.75" customHeight="1">
      <c r="A683" s="906"/>
      <c r="B683" s="812" t="s">
        <v>116</v>
      </c>
      <c r="C683" s="907">
        <v>1056</v>
      </c>
      <c r="D683" s="907"/>
      <c r="E683" s="814">
        <f t="shared" si="20"/>
        <v>9.84848484848485</v>
      </c>
      <c r="F683" s="908">
        <v>10.4</v>
      </c>
      <c r="G683" s="908">
        <v>10.4</v>
      </c>
      <c r="H683" s="909"/>
      <c r="Q683" s="782"/>
    </row>
    <row r="684" spans="1:17" ht="15.75" customHeight="1">
      <c r="A684" s="906"/>
      <c r="B684" s="812" t="s">
        <v>117</v>
      </c>
      <c r="C684" s="907"/>
      <c r="D684" s="907"/>
      <c r="E684" s="814">
        <v>19.641379310344828</v>
      </c>
      <c r="F684" s="908">
        <v>2.848</v>
      </c>
      <c r="G684" s="908"/>
      <c r="H684" s="909"/>
      <c r="Q684" s="782"/>
    </row>
    <row r="685" spans="1:17" ht="15.75" customHeight="1">
      <c r="A685" s="902">
        <v>2</v>
      </c>
      <c r="B685" s="924" t="s">
        <v>66</v>
      </c>
      <c r="C685" s="904">
        <f>SUM(C686:C686)</f>
        <v>27</v>
      </c>
      <c r="D685" s="903"/>
      <c r="E685" s="825">
        <f t="shared" si="20"/>
        <v>4.814814814814815</v>
      </c>
      <c r="F685" s="904">
        <f>SUM(F686:F686)</f>
        <v>0.13</v>
      </c>
      <c r="G685" s="904">
        <f>SUM(G686:G686)</f>
        <v>0.13</v>
      </c>
      <c r="H685" s="905">
        <f>SUM(H686:H686)</f>
        <v>0</v>
      </c>
      <c r="Q685" s="782"/>
    </row>
    <row r="686" spans="1:17" ht="15.75" customHeight="1">
      <c r="A686" s="911"/>
      <c r="B686" s="836" t="s">
        <v>136</v>
      </c>
      <c r="C686" s="912">
        <v>27</v>
      </c>
      <c r="D686" s="912"/>
      <c r="E686" s="831">
        <f t="shared" si="20"/>
        <v>4.814814814814815</v>
      </c>
      <c r="F686" s="913">
        <v>0.13</v>
      </c>
      <c r="G686" s="913">
        <v>0.13</v>
      </c>
      <c r="H686" s="914"/>
      <c r="Q686" s="782"/>
    </row>
    <row r="687" spans="1:17" ht="29.25" customHeight="1">
      <c r="A687" s="915">
        <v>3</v>
      </c>
      <c r="B687" s="1047" t="s">
        <v>210</v>
      </c>
      <c r="C687" s="917">
        <v>96</v>
      </c>
      <c r="D687" s="917"/>
      <c r="E687" s="861">
        <f t="shared" si="20"/>
        <v>16.5</v>
      </c>
      <c r="F687" s="918">
        <f>SUM(F688:F688)</f>
        <v>1.584</v>
      </c>
      <c r="G687" s="918">
        <f>SUM(G688:G688)</f>
        <v>1.584</v>
      </c>
      <c r="H687" s="919">
        <f>SUM(H688:H688)</f>
        <v>0</v>
      </c>
      <c r="Q687" s="782"/>
    </row>
    <row r="688" spans="1:17" ht="15.75" customHeight="1">
      <c r="A688" s="920"/>
      <c r="B688" s="818" t="s">
        <v>114</v>
      </c>
      <c r="C688" s="921">
        <v>96</v>
      </c>
      <c r="D688" s="921"/>
      <c r="E688" s="839">
        <f t="shared" si="20"/>
        <v>16.5</v>
      </c>
      <c r="F688" s="922">
        <v>1.584</v>
      </c>
      <c r="G688" s="922">
        <v>1.584</v>
      </c>
      <c r="H688" s="923"/>
      <c r="Q688" s="782"/>
    </row>
    <row r="689" spans="1:8" ht="15.75" customHeight="1">
      <c r="A689" s="902">
        <v>4</v>
      </c>
      <c r="B689" s="823" t="s">
        <v>108</v>
      </c>
      <c r="C689" s="903"/>
      <c r="D689" s="903"/>
      <c r="E689" s="825" t="e">
        <f t="shared" si="20"/>
        <v>#DIV/0!</v>
      </c>
      <c r="F689" s="904">
        <v>0.04</v>
      </c>
      <c r="G689" s="904">
        <v>0.04</v>
      </c>
      <c r="H689" s="905"/>
    </row>
    <row r="690" spans="1:18" ht="15.75" customHeight="1">
      <c r="A690" s="911"/>
      <c r="B690" s="836" t="s">
        <v>117</v>
      </c>
      <c r="C690" s="912"/>
      <c r="D690" s="912"/>
      <c r="E690" s="831" t="e">
        <f t="shared" si="20"/>
        <v>#DIV/0!</v>
      </c>
      <c r="F690" s="913">
        <v>0.04</v>
      </c>
      <c r="G690" s="913">
        <v>0.04</v>
      </c>
      <c r="H690" s="914"/>
      <c r="J690" s="910"/>
      <c r="K690" s="910"/>
      <c r="L690" s="910"/>
      <c r="M690" s="910"/>
      <c r="N690" s="910"/>
      <c r="O690" s="910"/>
      <c r="P690" s="910"/>
      <c r="Q690" s="910"/>
      <c r="R690" s="910"/>
    </row>
    <row r="691" spans="1:8" ht="15.75" customHeight="1">
      <c r="A691" s="902">
        <v>5</v>
      </c>
      <c r="B691" s="924" t="s">
        <v>192</v>
      </c>
      <c r="C691" s="903"/>
      <c r="D691" s="903"/>
      <c r="E691" s="825" t="e">
        <f t="shared" si="20"/>
        <v>#DIV/0!</v>
      </c>
      <c r="F691" s="904">
        <f>SUM(F692:F694)</f>
        <v>2.88</v>
      </c>
      <c r="G691" s="904">
        <f>SUM(G692:G694)</f>
        <v>0.5800000000000001</v>
      </c>
      <c r="H691" s="905">
        <f>SUM(H692:H694)</f>
        <v>0</v>
      </c>
    </row>
    <row r="692" spans="1:8" ht="15.75" customHeight="1">
      <c r="A692" s="906"/>
      <c r="B692" s="812" t="s">
        <v>114</v>
      </c>
      <c r="C692" s="907">
        <v>180</v>
      </c>
      <c r="D692" s="907"/>
      <c r="E692" s="814">
        <f t="shared" si="20"/>
        <v>2.111111111111111</v>
      </c>
      <c r="F692" s="908">
        <v>0.38</v>
      </c>
      <c r="G692" s="908">
        <v>0.38</v>
      </c>
      <c r="H692" s="909"/>
    </row>
    <row r="693" spans="1:8" ht="15.75" customHeight="1">
      <c r="A693" s="906"/>
      <c r="B693" s="812" t="s">
        <v>117</v>
      </c>
      <c r="C693" s="907"/>
      <c r="D693" s="907"/>
      <c r="E693" s="814">
        <v>38.33333333333333</v>
      </c>
      <c r="F693" s="908">
        <v>2.3</v>
      </c>
      <c r="G693" s="908"/>
      <c r="H693" s="909"/>
    </row>
    <row r="694" spans="1:18" ht="15.75" customHeight="1">
      <c r="A694" s="911"/>
      <c r="B694" s="836" t="s">
        <v>118</v>
      </c>
      <c r="C694" s="912">
        <v>50</v>
      </c>
      <c r="D694" s="912"/>
      <c r="E694" s="831">
        <f t="shared" si="20"/>
        <v>4</v>
      </c>
      <c r="F694" s="913">
        <v>0.2</v>
      </c>
      <c r="G694" s="913">
        <v>0.2</v>
      </c>
      <c r="H694" s="914"/>
      <c r="R694" s="783"/>
    </row>
    <row r="695" spans="1:8" ht="15.75" customHeight="1">
      <c r="A695" s="915">
        <v>6</v>
      </c>
      <c r="B695" s="837" t="s">
        <v>120</v>
      </c>
      <c r="C695" s="917"/>
      <c r="D695" s="917"/>
      <c r="E695" s="825">
        <v>40</v>
      </c>
      <c r="F695" s="918">
        <f>SUM(F696:F696)</f>
        <v>1.2</v>
      </c>
      <c r="G695" s="918">
        <f>SUM(G696:G696)</f>
        <v>0.2</v>
      </c>
      <c r="H695" s="919">
        <f>SUM(H696:H696)</f>
        <v>0</v>
      </c>
    </row>
    <row r="696" spans="1:8" ht="15.75" customHeight="1">
      <c r="A696" s="955"/>
      <c r="B696" s="1048" t="s">
        <v>117</v>
      </c>
      <c r="C696" s="957"/>
      <c r="D696" s="957"/>
      <c r="E696" s="850">
        <v>40</v>
      </c>
      <c r="F696" s="958">
        <v>1.2</v>
      </c>
      <c r="G696" s="958">
        <v>0.2</v>
      </c>
      <c r="H696" s="959"/>
    </row>
    <row r="697" spans="1:8" ht="15.75" customHeight="1">
      <c r="A697" s="902">
        <v>7</v>
      </c>
      <c r="B697" s="924" t="s">
        <v>27</v>
      </c>
      <c r="C697" s="903"/>
      <c r="D697" s="903"/>
      <c r="E697" s="825" t="e">
        <f t="shared" si="20"/>
        <v>#DIV/0!</v>
      </c>
      <c r="F697" s="904">
        <f>SUM(F698:F699)</f>
        <v>33.99</v>
      </c>
      <c r="G697" s="904">
        <f>SUM(G698:G699)</f>
        <v>0.97</v>
      </c>
      <c r="H697" s="905">
        <f>SUM(H698:H699)</f>
        <v>0</v>
      </c>
    </row>
    <row r="698" spans="1:8" ht="15.75" customHeight="1">
      <c r="A698" s="906"/>
      <c r="B698" s="812" t="s">
        <v>114</v>
      </c>
      <c r="C698" s="907">
        <v>2560</v>
      </c>
      <c r="D698" s="907"/>
      <c r="E698" s="814">
        <f t="shared" si="20"/>
        <v>12.83203125</v>
      </c>
      <c r="F698" s="908">
        <v>32.85</v>
      </c>
      <c r="G698" s="908"/>
      <c r="H698" s="909"/>
    </row>
    <row r="699" spans="1:8" ht="15.75" customHeight="1">
      <c r="A699" s="911"/>
      <c r="B699" s="836" t="s">
        <v>118</v>
      </c>
      <c r="C699" s="912">
        <v>60</v>
      </c>
      <c r="D699" s="912"/>
      <c r="E699" s="831">
        <f t="shared" si="20"/>
        <v>19</v>
      </c>
      <c r="F699" s="913">
        <v>1.14</v>
      </c>
      <c r="G699" s="913">
        <v>0.97</v>
      </c>
      <c r="H699" s="914"/>
    </row>
    <row r="700" spans="1:8" ht="15.75" customHeight="1">
      <c r="A700" s="902">
        <v>8</v>
      </c>
      <c r="B700" s="924" t="s">
        <v>168</v>
      </c>
      <c r="C700" s="903"/>
      <c r="D700" s="903"/>
      <c r="E700" s="825" t="e">
        <f t="shared" si="20"/>
        <v>#DIV/0!</v>
      </c>
      <c r="F700" s="904">
        <f>SUM(F701:F701)</f>
        <v>3</v>
      </c>
      <c r="G700" s="904">
        <f>SUM(G701:G701)</f>
        <v>3</v>
      </c>
      <c r="H700" s="905">
        <f>SUM(H701:H701)</f>
        <v>0</v>
      </c>
    </row>
    <row r="701" spans="1:8" ht="15.75" customHeight="1">
      <c r="A701" s="911"/>
      <c r="B701" s="836" t="s">
        <v>118</v>
      </c>
      <c r="C701" s="912">
        <v>100</v>
      </c>
      <c r="D701" s="912"/>
      <c r="E701" s="831">
        <f t="shared" si="20"/>
        <v>30</v>
      </c>
      <c r="F701" s="913">
        <v>3</v>
      </c>
      <c r="G701" s="913">
        <v>3</v>
      </c>
      <c r="H701" s="914"/>
    </row>
    <row r="702" spans="1:8" ht="15.75" customHeight="1">
      <c r="A702" s="915">
        <v>9</v>
      </c>
      <c r="B702" s="916" t="s">
        <v>28</v>
      </c>
      <c r="C702" s="917"/>
      <c r="D702" s="917"/>
      <c r="E702" s="861" t="e">
        <f t="shared" si="20"/>
        <v>#DIV/0!</v>
      </c>
      <c r="F702" s="918">
        <f>SUM(F703:F704)</f>
        <v>3.299</v>
      </c>
      <c r="G702" s="918">
        <f>SUM(G703:G704)</f>
        <v>3</v>
      </c>
      <c r="H702" s="919">
        <f>SUM(H703:H704)</f>
        <v>0</v>
      </c>
    </row>
    <row r="703" spans="1:8" ht="15.75" customHeight="1">
      <c r="A703" s="906"/>
      <c r="B703" s="812" t="s">
        <v>116</v>
      </c>
      <c r="C703" s="907">
        <v>11</v>
      </c>
      <c r="D703" s="907"/>
      <c r="E703" s="850">
        <f t="shared" si="20"/>
        <v>27.181818181818183</v>
      </c>
      <c r="F703" s="908">
        <v>0.299</v>
      </c>
      <c r="G703" s="908"/>
      <c r="H703" s="909"/>
    </row>
    <row r="704" spans="1:8" ht="15.75" customHeight="1">
      <c r="A704" s="920"/>
      <c r="B704" s="818" t="s">
        <v>118</v>
      </c>
      <c r="C704" s="921">
        <v>100</v>
      </c>
      <c r="D704" s="921"/>
      <c r="E704" s="839">
        <f t="shared" si="20"/>
        <v>30</v>
      </c>
      <c r="F704" s="922">
        <v>3</v>
      </c>
      <c r="G704" s="922">
        <v>3</v>
      </c>
      <c r="H704" s="923">
        <v>0</v>
      </c>
    </row>
    <row r="705" spans="1:17" ht="15.75" customHeight="1">
      <c r="A705" s="902">
        <v>10</v>
      </c>
      <c r="B705" s="924" t="s">
        <v>40</v>
      </c>
      <c r="C705" s="903"/>
      <c r="D705" s="903"/>
      <c r="E705" s="825" t="e">
        <f t="shared" si="20"/>
        <v>#DIV/0!</v>
      </c>
      <c r="F705" s="904">
        <f>SUM(F706:F706)</f>
        <v>0.81</v>
      </c>
      <c r="G705" s="904">
        <f>SUM(G706:G706)</f>
        <v>0.81</v>
      </c>
      <c r="H705" s="905">
        <f>SUM(H706:H706)</f>
        <v>0</v>
      </c>
      <c r="K705" s="782"/>
      <c r="L705" s="782"/>
      <c r="M705" s="782"/>
      <c r="N705" s="782"/>
      <c r="O705" s="782"/>
      <c r="P705" s="782"/>
      <c r="Q705" s="782"/>
    </row>
    <row r="706" spans="1:17" ht="15.75" customHeight="1">
      <c r="A706" s="906"/>
      <c r="B706" s="812" t="s">
        <v>118</v>
      </c>
      <c r="C706" s="907">
        <v>72</v>
      </c>
      <c r="D706" s="907"/>
      <c r="E706" s="814">
        <f t="shared" si="20"/>
        <v>11.250000000000002</v>
      </c>
      <c r="F706" s="908">
        <v>0.81</v>
      </c>
      <c r="G706" s="908">
        <v>0.81</v>
      </c>
      <c r="H706" s="909">
        <v>0</v>
      </c>
      <c r="K706" s="782"/>
      <c r="L706" s="782"/>
      <c r="M706" s="782"/>
      <c r="N706" s="782"/>
      <c r="O706" s="782"/>
      <c r="P706" s="782"/>
      <c r="Q706" s="782"/>
    </row>
    <row r="707" spans="1:17" ht="15.75" customHeight="1">
      <c r="A707" s="902">
        <v>11</v>
      </c>
      <c r="B707" s="924" t="s">
        <v>29</v>
      </c>
      <c r="C707" s="903"/>
      <c r="D707" s="903"/>
      <c r="E707" s="825" t="e">
        <f t="shared" si="20"/>
        <v>#DIV/0!</v>
      </c>
      <c r="F707" s="904">
        <f>SUM(F708:F709)</f>
        <v>28.7</v>
      </c>
      <c r="G707" s="904">
        <f>SUM(G708:G709)</f>
        <v>18.7</v>
      </c>
      <c r="H707" s="905">
        <f>SUM(H708:H709)</f>
        <v>0</v>
      </c>
      <c r="K707" s="782"/>
      <c r="L707" s="782"/>
      <c r="M707" s="782"/>
      <c r="N707" s="782"/>
      <c r="O707" s="782"/>
      <c r="P707" s="782"/>
      <c r="Q707" s="782"/>
    </row>
    <row r="708" spans="1:17" ht="15.75" customHeight="1">
      <c r="A708" s="906"/>
      <c r="B708" s="812" t="s">
        <v>116</v>
      </c>
      <c r="C708" s="934">
        <v>1700</v>
      </c>
      <c r="D708" s="934"/>
      <c r="E708" s="814">
        <f t="shared" si="20"/>
        <v>11</v>
      </c>
      <c r="F708" s="936">
        <v>18.7</v>
      </c>
      <c r="G708" s="936">
        <v>18.7</v>
      </c>
      <c r="H708" s="937"/>
      <c r="K708" s="782"/>
      <c r="L708" s="782"/>
      <c r="M708" s="782"/>
      <c r="N708" s="782"/>
      <c r="O708" s="782"/>
      <c r="P708" s="782"/>
      <c r="Q708" s="782"/>
    </row>
    <row r="709" spans="1:17" ht="15.75" customHeight="1">
      <c r="A709" s="906"/>
      <c r="B709" s="812" t="s">
        <v>117</v>
      </c>
      <c r="C709" s="907"/>
      <c r="D709" s="907"/>
      <c r="E709" s="814">
        <v>22.42152466367713</v>
      </c>
      <c r="F709" s="908">
        <v>10</v>
      </c>
      <c r="G709" s="908"/>
      <c r="H709" s="909"/>
      <c r="K709" s="782"/>
      <c r="L709" s="782"/>
      <c r="M709" s="782"/>
      <c r="N709" s="782"/>
      <c r="O709" s="782"/>
      <c r="P709" s="782"/>
      <c r="Q709" s="782"/>
    </row>
    <row r="710" spans="1:17" ht="15.75" customHeight="1">
      <c r="A710" s="902">
        <v>12</v>
      </c>
      <c r="B710" s="924" t="s">
        <v>73</v>
      </c>
      <c r="C710" s="903"/>
      <c r="D710" s="903"/>
      <c r="E710" s="825" t="e">
        <f t="shared" si="20"/>
        <v>#DIV/0!</v>
      </c>
      <c r="F710" s="904">
        <f>SUM(F711:F711)</f>
        <v>63.174</v>
      </c>
      <c r="G710" s="904">
        <f>SUM(G711:G711)</f>
        <v>48</v>
      </c>
      <c r="H710" s="905">
        <f>SUM(H711:H711)</f>
        <v>0</v>
      </c>
      <c r="K710" s="782"/>
      <c r="L710" s="782"/>
      <c r="M710" s="782"/>
      <c r="N710" s="782"/>
      <c r="O710" s="782"/>
      <c r="P710" s="782"/>
      <c r="Q710" s="782"/>
    </row>
    <row r="711" spans="1:17" ht="15.75" customHeight="1">
      <c r="A711" s="906"/>
      <c r="B711" s="812" t="s">
        <v>116</v>
      </c>
      <c r="C711" s="934">
        <v>8602</v>
      </c>
      <c r="D711" s="934"/>
      <c r="E711" s="814">
        <f t="shared" si="20"/>
        <v>7.344106021855382</v>
      </c>
      <c r="F711" s="936">
        <v>63.174</v>
      </c>
      <c r="G711" s="936">
        <v>48</v>
      </c>
      <c r="H711" s="937"/>
      <c r="K711" s="782"/>
      <c r="L711" s="782"/>
      <c r="M711" s="782"/>
      <c r="N711" s="782"/>
      <c r="O711" s="782"/>
      <c r="P711" s="782"/>
      <c r="Q711" s="782"/>
    </row>
    <row r="712" spans="1:17" ht="15.75" customHeight="1">
      <c r="A712" s="926">
        <v>13</v>
      </c>
      <c r="B712" s="924" t="s">
        <v>76</v>
      </c>
      <c r="C712" s="904">
        <f>SUM(C713:C713)</f>
        <v>26</v>
      </c>
      <c r="D712" s="903"/>
      <c r="E712" s="825">
        <f t="shared" si="20"/>
        <v>14</v>
      </c>
      <c r="F712" s="904">
        <f>SUM(F713:F713)</f>
        <v>0.364</v>
      </c>
      <c r="G712" s="904">
        <f>SUM(G713:G713)</f>
        <v>0</v>
      </c>
      <c r="H712" s="905">
        <f>SUM(H713:H713)</f>
        <v>0</v>
      </c>
      <c r="K712" s="782"/>
      <c r="L712" s="782"/>
      <c r="M712" s="782"/>
      <c r="N712" s="782"/>
      <c r="O712" s="782"/>
      <c r="P712" s="782"/>
      <c r="Q712" s="782"/>
    </row>
    <row r="713" spans="1:17" ht="15.75" customHeight="1">
      <c r="A713" s="977"/>
      <c r="B713" s="836" t="s">
        <v>136</v>
      </c>
      <c r="C713" s="912">
        <v>26</v>
      </c>
      <c r="D713" s="912"/>
      <c r="E713" s="831">
        <f t="shared" si="20"/>
        <v>14</v>
      </c>
      <c r="F713" s="913">
        <v>0.364</v>
      </c>
      <c r="G713" s="913"/>
      <c r="H713" s="914"/>
      <c r="K713" s="782"/>
      <c r="L713" s="782"/>
      <c r="M713" s="782"/>
      <c r="N713" s="782"/>
      <c r="O713" s="782"/>
      <c r="P713" s="782"/>
      <c r="Q713" s="782"/>
    </row>
    <row r="714" spans="1:17" ht="15.75" customHeight="1">
      <c r="A714" s="926">
        <v>14</v>
      </c>
      <c r="B714" s="924" t="s">
        <v>42</v>
      </c>
      <c r="C714" s="931"/>
      <c r="D714" s="931"/>
      <c r="E714" s="976" t="e">
        <f>F714/C714*1000</f>
        <v>#DIV/0!</v>
      </c>
      <c r="F714" s="960">
        <f>SUM(F715:F717)</f>
        <v>4.250000000000001</v>
      </c>
      <c r="G714" s="960">
        <f>SUM(G715:G717)</f>
        <v>3.98</v>
      </c>
      <c r="H714" s="905">
        <f>SUM(H715:H717)</f>
        <v>0</v>
      </c>
      <c r="K714" s="782"/>
      <c r="L714" s="782"/>
      <c r="M714" s="782"/>
      <c r="N714" s="782"/>
      <c r="O714" s="782"/>
      <c r="P714" s="782"/>
      <c r="Q714" s="782"/>
    </row>
    <row r="715" spans="1:17" ht="15.75" customHeight="1">
      <c r="A715" s="906"/>
      <c r="B715" s="812" t="s">
        <v>114</v>
      </c>
      <c r="C715" s="907">
        <v>480</v>
      </c>
      <c r="D715" s="907"/>
      <c r="E715" s="814">
        <f>F715/C715*1000</f>
        <v>8.0625</v>
      </c>
      <c r="F715" s="908">
        <v>3.87</v>
      </c>
      <c r="G715" s="908">
        <v>3.87</v>
      </c>
      <c r="H715" s="909"/>
      <c r="K715" s="782"/>
      <c r="L715" s="782"/>
      <c r="M715" s="782"/>
      <c r="N715" s="782"/>
      <c r="O715" s="782"/>
      <c r="P715" s="782"/>
      <c r="Q715" s="782"/>
    </row>
    <row r="716" spans="1:17" ht="15.75" customHeight="1">
      <c r="A716" s="906"/>
      <c r="B716" s="812" t="s">
        <v>117</v>
      </c>
      <c r="C716" s="907"/>
      <c r="D716" s="907"/>
      <c r="E716" s="814">
        <v>16.75</v>
      </c>
      <c r="F716" s="908">
        <v>0.27</v>
      </c>
      <c r="G716" s="908"/>
      <c r="H716" s="909"/>
      <c r="K716" s="782"/>
      <c r="L716" s="782"/>
      <c r="M716" s="782"/>
      <c r="N716" s="782"/>
      <c r="O716" s="782"/>
      <c r="P716" s="782"/>
      <c r="Q716" s="782"/>
    </row>
    <row r="717" spans="1:17" ht="15.75" customHeight="1">
      <c r="A717" s="911"/>
      <c r="B717" s="836" t="s">
        <v>119</v>
      </c>
      <c r="C717" s="912">
        <v>20</v>
      </c>
      <c r="D717" s="912"/>
      <c r="E717" s="831">
        <f>F717/C717*1000</f>
        <v>5.5</v>
      </c>
      <c r="F717" s="913">
        <v>0.11</v>
      </c>
      <c r="G717" s="913">
        <v>0.11</v>
      </c>
      <c r="H717" s="914"/>
      <c r="K717" s="782"/>
      <c r="L717" s="782"/>
      <c r="M717" s="782"/>
      <c r="N717" s="782"/>
      <c r="O717" s="782"/>
      <c r="P717" s="782"/>
      <c r="Q717" s="782"/>
    </row>
    <row r="718" spans="1:17" ht="15.75" customHeight="1">
      <c r="A718" s="902">
        <v>15</v>
      </c>
      <c r="B718" s="924" t="s">
        <v>30</v>
      </c>
      <c r="C718" s="903"/>
      <c r="D718" s="903"/>
      <c r="E718" s="852">
        <v>20</v>
      </c>
      <c r="F718" s="1049">
        <f>SUM(F719:F719)</f>
        <v>0.1</v>
      </c>
      <c r="G718" s="904">
        <f>SUM(G719:G719)</f>
        <v>0</v>
      </c>
      <c r="H718" s="905">
        <f>SUM(H719:H719)</f>
        <v>0</v>
      </c>
      <c r="K718" s="782"/>
      <c r="L718" s="782"/>
      <c r="M718" s="782"/>
      <c r="N718" s="782"/>
      <c r="O718" s="782"/>
      <c r="P718" s="782"/>
      <c r="Q718" s="782"/>
    </row>
    <row r="719" spans="1:17" ht="15.75" customHeight="1">
      <c r="A719" s="911"/>
      <c r="B719" s="836" t="s">
        <v>117</v>
      </c>
      <c r="C719" s="912"/>
      <c r="D719" s="912"/>
      <c r="E719" s="1050">
        <v>20.4</v>
      </c>
      <c r="F719" s="1051">
        <v>0.1</v>
      </c>
      <c r="G719" s="913"/>
      <c r="H719" s="914"/>
      <c r="K719" s="782"/>
      <c r="L719" s="782"/>
      <c r="M719" s="782"/>
      <c r="N719" s="782"/>
      <c r="O719" s="782"/>
      <c r="P719" s="782"/>
      <c r="Q719" s="782"/>
    </row>
    <row r="720" spans="1:17" ht="15.75" customHeight="1">
      <c r="A720" s="902">
        <v>16</v>
      </c>
      <c r="B720" s="924" t="s">
        <v>31</v>
      </c>
      <c r="C720" s="903"/>
      <c r="D720" s="903"/>
      <c r="E720" s="825" t="e">
        <f>F720/C720*1000</f>
        <v>#DIV/0!</v>
      </c>
      <c r="F720" s="904">
        <f>SUM(F721:F721)</f>
        <v>2.845</v>
      </c>
      <c r="G720" s="904">
        <f>SUM(G721:G721)</f>
        <v>0</v>
      </c>
      <c r="H720" s="905">
        <f>SUM(H721:H721)</f>
        <v>0</v>
      </c>
      <c r="K720" s="782"/>
      <c r="L720" s="782"/>
      <c r="M720" s="782"/>
      <c r="N720" s="782"/>
      <c r="O720" s="782"/>
      <c r="P720" s="782"/>
      <c r="Q720" s="782"/>
    </row>
    <row r="721" spans="1:17" ht="15.75" customHeight="1">
      <c r="A721" s="906"/>
      <c r="B721" s="812" t="s">
        <v>117</v>
      </c>
      <c r="C721" s="907"/>
      <c r="D721" s="907"/>
      <c r="E721" s="814">
        <v>31.61111111111111</v>
      </c>
      <c r="F721" s="908">
        <v>2.845</v>
      </c>
      <c r="G721" s="908"/>
      <c r="H721" s="909"/>
      <c r="I721" s="783"/>
      <c r="K721" s="782"/>
      <c r="L721" s="782"/>
      <c r="M721" s="782"/>
      <c r="N721" s="782"/>
      <c r="O721" s="782"/>
      <c r="P721" s="782"/>
      <c r="Q721" s="782"/>
    </row>
    <row r="722" spans="1:17" ht="15.75" customHeight="1">
      <c r="A722" s="902">
        <v>17</v>
      </c>
      <c r="B722" s="924" t="s">
        <v>32</v>
      </c>
      <c r="C722" s="903"/>
      <c r="D722" s="903"/>
      <c r="E722" s="825" t="e">
        <f>F722/C722*1000</f>
        <v>#DIV/0!</v>
      </c>
      <c r="F722" s="904">
        <f>SUM(F723:F724)</f>
        <v>4.372</v>
      </c>
      <c r="G722" s="904">
        <f>SUM(G723:G724)</f>
        <v>0</v>
      </c>
      <c r="H722" s="905">
        <f>SUM(H723:H724)</f>
        <v>0</v>
      </c>
      <c r="K722" s="782"/>
      <c r="L722" s="782"/>
      <c r="M722" s="782"/>
      <c r="N722" s="782"/>
      <c r="O722" s="782"/>
      <c r="P722" s="782"/>
      <c r="Q722" s="782"/>
    </row>
    <row r="723" spans="1:17" ht="15.75" customHeight="1">
      <c r="A723" s="906"/>
      <c r="B723" s="812" t="s">
        <v>116</v>
      </c>
      <c r="C723" s="907">
        <v>2</v>
      </c>
      <c r="D723" s="907"/>
      <c r="E723" s="814">
        <f>F723/C723*1000</f>
        <v>36</v>
      </c>
      <c r="F723" s="908">
        <v>0.072</v>
      </c>
      <c r="G723" s="908"/>
      <c r="H723" s="909"/>
      <c r="K723" s="782"/>
      <c r="L723" s="782"/>
      <c r="M723" s="782"/>
      <c r="N723" s="782"/>
      <c r="O723" s="782"/>
      <c r="P723" s="782"/>
      <c r="Q723" s="782"/>
    </row>
    <row r="724" spans="1:17" ht="15.75" customHeight="1">
      <c r="A724" s="977"/>
      <c r="B724" s="836" t="s">
        <v>117</v>
      </c>
      <c r="C724" s="940"/>
      <c r="D724" s="940"/>
      <c r="E724" s="973">
        <v>36</v>
      </c>
      <c r="F724" s="941">
        <v>4.3</v>
      </c>
      <c r="G724" s="941"/>
      <c r="H724" s="942"/>
      <c r="K724" s="782"/>
      <c r="L724" s="782"/>
      <c r="M724" s="782"/>
      <c r="N724" s="782"/>
      <c r="O724" s="782"/>
      <c r="P724" s="782"/>
      <c r="Q724" s="782"/>
    </row>
    <row r="725" spans="1:17" ht="15.75" customHeight="1">
      <c r="A725" s="902">
        <v>18</v>
      </c>
      <c r="B725" s="924" t="s">
        <v>47</v>
      </c>
      <c r="C725" s="903"/>
      <c r="D725" s="903"/>
      <c r="E725" s="825" t="e">
        <f>F725/C725*1000</f>
        <v>#DIV/0!</v>
      </c>
      <c r="F725" s="904">
        <f>SUM(F726:F726)</f>
        <v>3.29</v>
      </c>
      <c r="G725" s="904">
        <f>SUM(G726:G726)</f>
        <v>0.9</v>
      </c>
      <c r="H725" s="905">
        <f>SUM(H726:H726)</f>
        <v>0</v>
      </c>
      <c r="K725" s="782"/>
      <c r="L725" s="782"/>
      <c r="M725" s="782"/>
      <c r="N725" s="782"/>
      <c r="O725" s="782"/>
      <c r="P725" s="782"/>
      <c r="Q725" s="782"/>
    </row>
    <row r="726" spans="1:17" ht="15.75" customHeight="1">
      <c r="A726" s="911"/>
      <c r="B726" s="836" t="s">
        <v>117</v>
      </c>
      <c r="C726" s="912"/>
      <c r="D726" s="912"/>
      <c r="E726" s="831">
        <v>6.514851485148514</v>
      </c>
      <c r="F726" s="913">
        <v>3.29</v>
      </c>
      <c r="G726" s="913">
        <v>0.9</v>
      </c>
      <c r="H726" s="914"/>
      <c r="K726" s="782"/>
      <c r="L726" s="782"/>
      <c r="M726" s="782"/>
      <c r="N726" s="782"/>
      <c r="O726" s="782"/>
      <c r="P726" s="782"/>
      <c r="Q726" s="782"/>
    </row>
    <row r="727" spans="1:17" ht="15.75" customHeight="1">
      <c r="A727" s="902">
        <v>19</v>
      </c>
      <c r="B727" s="924" t="s">
        <v>43</v>
      </c>
      <c r="C727" s="903"/>
      <c r="D727" s="903"/>
      <c r="E727" s="825" t="e">
        <f>F727/C727*1000</f>
        <v>#DIV/0!</v>
      </c>
      <c r="F727" s="904">
        <f>SUM(F728:F730)</f>
        <v>121.527</v>
      </c>
      <c r="G727" s="904">
        <f>SUM(G728:G730)</f>
        <v>119.63</v>
      </c>
      <c r="H727" s="905">
        <f>SUM(H728:H730)</f>
        <v>0</v>
      </c>
      <c r="K727" s="782"/>
      <c r="L727" s="782"/>
      <c r="M727" s="782"/>
      <c r="N727" s="782"/>
      <c r="O727" s="782"/>
      <c r="P727" s="782"/>
      <c r="Q727" s="782"/>
    </row>
    <row r="728" spans="1:17" ht="15.75" customHeight="1">
      <c r="A728" s="906"/>
      <c r="B728" s="812" t="s">
        <v>116</v>
      </c>
      <c r="C728" s="907">
        <v>9000</v>
      </c>
      <c r="D728" s="907"/>
      <c r="E728" s="814">
        <f>F728/C728*1000</f>
        <v>13.055555555555557</v>
      </c>
      <c r="F728" s="908">
        <v>117.5</v>
      </c>
      <c r="G728" s="908">
        <v>117.5</v>
      </c>
      <c r="H728" s="909"/>
      <c r="K728" s="782"/>
      <c r="L728" s="782"/>
      <c r="M728" s="782"/>
      <c r="N728" s="782"/>
      <c r="O728" s="782"/>
      <c r="P728" s="782"/>
      <c r="Q728" s="782"/>
    </row>
    <row r="729" spans="1:17" ht="15.75" customHeight="1">
      <c r="A729" s="906"/>
      <c r="B729" s="812" t="s">
        <v>117</v>
      </c>
      <c r="C729" s="907"/>
      <c r="D729" s="907"/>
      <c r="E729" s="814">
        <v>1.623279098873592</v>
      </c>
      <c r="F729" s="908">
        <v>1.297</v>
      </c>
      <c r="G729" s="908"/>
      <c r="H729" s="909"/>
      <c r="K729" s="782"/>
      <c r="L729" s="782"/>
      <c r="M729" s="782"/>
      <c r="N729" s="782"/>
      <c r="O729" s="782"/>
      <c r="P729" s="782"/>
      <c r="Q729" s="782"/>
    </row>
    <row r="730" spans="1:17" ht="15.75" customHeight="1">
      <c r="A730" s="906"/>
      <c r="B730" s="812" t="s">
        <v>118</v>
      </c>
      <c r="C730" s="907">
        <v>270</v>
      </c>
      <c r="D730" s="907"/>
      <c r="E730" s="814">
        <f>F730/C730*1000</f>
        <v>10.11111111111111</v>
      </c>
      <c r="F730" s="908">
        <v>2.73</v>
      </c>
      <c r="G730" s="908">
        <v>2.13</v>
      </c>
      <c r="H730" s="909"/>
      <c r="K730" s="782"/>
      <c r="L730" s="782"/>
      <c r="M730" s="782"/>
      <c r="N730" s="782"/>
      <c r="O730" s="782"/>
      <c r="P730" s="782"/>
      <c r="Q730" s="782"/>
    </row>
    <row r="731" spans="1:17" ht="15.75" customHeight="1">
      <c r="A731" s="902">
        <v>20</v>
      </c>
      <c r="B731" s="924" t="s">
        <v>50</v>
      </c>
      <c r="C731" s="903"/>
      <c r="D731" s="903"/>
      <c r="E731" s="825" t="e">
        <f>F731/C731*1000</f>
        <v>#DIV/0!</v>
      </c>
      <c r="F731" s="904">
        <f>SUM(F732:F733)</f>
        <v>7.724</v>
      </c>
      <c r="G731" s="904">
        <f>SUM(G732:G733)</f>
        <v>7.654</v>
      </c>
      <c r="H731" s="905">
        <f>SUM(H732:H733)</f>
        <v>0</v>
      </c>
      <c r="K731" s="782"/>
      <c r="L731" s="782"/>
      <c r="M731" s="782"/>
      <c r="N731" s="782"/>
      <c r="O731" s="782"/>
      <c r="P731" s="782"/>
      <c r="Q731" s="782"/>
    </row>
    <row r="732" spans="1:17" ht="15.75" customHeight="1">
      <c r="A732" s="906"/>
      <c r="B732" s="812" t="s">
        <v>136</v>
      </c>
      <c r="C732" s="907">
        <v>7</v>
      </c>
      <c r="D732" s="907"/>
      <c r="E732" s="850">
        <f>F732/C732*1000</f>
        <v>10</v>
      </c>
      <c r="F732" s="908">
        <v>0.07</v>
      </c>
      <c r="G732" s="908"/>
      <c r="H732" s="909"/>
      <c r="K732" s="782"/>
      <c r="L732" s="782"/>
      <c r="M732" s="782"/>
      <c r="N732" s="782"/>
      <c r="O732" s="782"/>
      <c r="P732" s="782"/>
      <c r="Q732" s="782"/>
    </row>
    <row r="733" spans="1:17" ht="15.75" customHeight="1">
      <c r="A733" s="906"/>
      <c r="B733" s="929" t="s">
        <v>118</v>
      </c>
      <c r="C733" s="907">
        <v>198</v>
      </c>
      <c r="D733" s="907"/>
      <c r="E733" s="814">
        <f>F733/C733*1000</f>
        <v>38.656565656565654</v>
      </c>
      <c r="F733" s="908">
        <v>7.654</v>
      </c>
      <c r="G733" s="908">
        <v>7.654</v>
      </c>
      <c r="H733" s="909"/>
      <c r="K733" s="782"/>
      <c r="L733" s="782"/>
      <c r="M733" s="782"/>
      <c r="N733" s="782"/>
      <c r="O733" s="782"/>
      <c r="P733" s="782"/>
      <c r="Q733" s="782"/>
    </row>
    <row r="734" spans="1:17" ht="15.75" customHeight="1">
      <c r="A734" s="902">
        <v>21</v>
      </c>
      <c r="B734" s="924" t="s">
        <v>49</v>
      </c>
      <c r="C734" s="903"/>
      <c r="D734" s="903"/>
      <c r="E734" s="825" t="e">
        <f>F734/C734*1000</f>
        <v>#DIV/0!</v>
      </c>
      <c r="F734" s="904">
        <f>SUM(F735:F736)</f>
        <v>7.074</v>
      </c>
      <c r="G734" s="904">
        <f>SUM(G735:G736)</f>
        <v>4.68</v>
      </c>
      <c r="H734" s="905">
        <f>SUM(H735:H736)</f>
        <v>0</v>
      </c>
      <c r="Q734" s="782"/>
    </row>
    <row r="735" spans="1:17" ht="15.75" customHeight="1">
      <c r="A735" s="906"/>
      <c r="B735" s="929" t="s">
        <v>117</v>
      </c>
      <c r="C735" s="907"/>
      <c r="D735" s="907"/>
      <c r="E735" s="850">
        <v>20.46153846153846</v>
      </c>
      <c r="F735" s="908">
        <v>2.394</v>
      </c>
      <c r="G735" s="908"/>
      <c r="H735" s="909"/>
      <c r="Q735" s="782"/>
    </row>
    <row r="736" spans="1:17" ht="15.75" customHeight="1">
      <c r="A736" s="911"/>
      <c r="B736" s="836" t="s">
        <v>118</v>
      </c>
      <c r="C736" s="912">
        <v>280</v>
      </c>
      <c r="D736" s="912"/>
      <c r="E736" s="831">
        <f>F736/C736*1000</f>
        <v>16.71428571428571</v>
      </c>
      <c r="F736" s="913">
        <v>4.68</v>
      </c>
      <c r="G736" s="913">
        <v>4.68</v>
      </c>
      <c r="H736" s="914"/>
      <c r="Q736" s="782"/>
    </row>
    <row r="737" spans="1:17" ht="15.75" customHeight="1">
      <c r="A737" s="902">
        <v>22</v>
      </c>
      <c r="B737" s="924" t="s">
        <v>89</v>
      </c>
      <c r="C737" s="903"/>
      <c r="D737" s="903"/>
      <c r="E737" s="825" t="e">
        <f>F737/C737*1000</f>
        <v>#DIV/0!</v>
      </c>
      <c r="F737" s="904">
        <f>SUM(F738:F738)</f>
        <v>0.857</v>
      </c>
      <c r="G737" s="904">
        <f>SUM(G738:G738)</f>
        <v>0.7</v>
      </c>
      <c r="H737" s="905">
        <f>SUM(H738:H738)</f>
        <v>0</v>
      </c>
      <c r="Q737" s="782"/>
    </row>
    <row r="738" spans="1:17" ht="15.75" customHeight="1">
      <c r="A738" s="911"/>
      <c r="B738" s="939" t="s">
        <v>117</v>
      </c>
      <c r="C738" s="912"/>
      <c r="D738" s="912"/>
      <c r="E738" s="831">
        <v>2.393854748603352</v>
      </c>
      <c r="F738" s="913">
        <v>0.857</v>
      </c>
      <c r="G738" s="913">
        <v>0.7</v>
      </c>
      <c r="H738" s="914"/>
      <c r="Q738" s="782"/>
    </row>
    <row r="739" spans="1:17" ht="15.75" customHeight="1">
      <c r="A739" s="902">
        <v>23</v>
      </c>
      <c r="B739" s="924" t="s">
        <v>191</v>
      </c>
      <c r="C739" s="903"/>
      <c r="D739" s="903"/>
      <c r="E739" s="845" t="e">
        <f aca="true" t="shared" si="21" ref="E739:E801">F739/C739*1000</f>
        <v>#DIV/0!</v>
      </c>
      <c r="F739" s="904">
        <f>SUM(F740:F740)</f>
        <v>0.2</v>
      </c>
      <c r="G739" s="904">
        <f>SUM(G740:G740)</f>
        <v>0.2</v>
      </c>
      <c r="H739" s="905">
        <f>SUM(H740:H740)</f>
        <v>0</v>
      </c>
      <c r="Q739" s="782"/>
    </row>
    <row r="740" spans="1:17" ht="15.75" customHeight="1">
      <c r="A740" s="911"/>
      <c r="B740" s="939" t="s">
        <v>136</v>
      </c>
      <c r="C740" s="912">
        <v>60</v>
      </c>
      <c r="D740" s="912"/>
      <c r="E740" s="880">
        <f t="shared" si="21"/>
        <v>3.3333333333333335</v>
      </c>
      <c r="F740" s="913">
        <v>0.2</v>
      </c>
      <c r="G740" s="913">
        <v>0.2</v>
      </c>
      <c r="H740" s="914"/>
      <c r="Q740" s="782"/>
    </row>
    <row r="741" spans="1:17" ht="15.75" customHeight="1">
      <c r="A741" s="915">
        <v>24</v>
      </c>
      <c r="B741" s="916" t="s">
        <v>154</v>
      </c>
      <c r="C741" s="918">
        <f>SUM(C742:C744)</f>
        <v>1755</v>
      </c>
      <c r="D741" s="917"/>
      <c r="E741" s="861">
        <f t="shared" si="21"/>
        <v>8.826210826210826</v>
      </c>
      <c r="F741" s="918">
        <f>SUM(F742:F744)</f>
        <v>15.49</v>
      </c>
      <c r="G741" s="918">
        <f>SUM(G742:G744)</f>
        <v>14.59</v>
      </c>
      <c r="H741" s="919">
        <f>SUM(H742:H744)</f>
        <v>0</v>
      </c>
      <c r="J741" s="910"/>
      <c r="K741" s="910"/>
      <c r="L741" s="910"/>
      <c r="M741" s="910"/>
      <c r="N741" s="910"/>
      <c r="Q741" s="782"/>
    </row>
    <row r="742" spans="1:17" ht="15.75" customHeight="1">
      <c r="A742" s="906"/>
      <c r="B742" s="812" t="s">
        <v>116</v>
      </c>
      <c r="C742" s="907">
        <v>1500</v>
      </c>
      <c r="D742" s="907"/>
      <c r="E742" s="814">
        <f t="shared" si="21"/>
        <v>8</v>
      </c>
      <c r="F742" s="908">
        <v>12</v>
      </c>
      <c r="G742" s="908">
        <v>12</v>
      </c>
      <c r="H742" s="909"/>
      <c r="Q742" s="782"/>
    </row>
    <row r="743" spans="1:17" ht="15.75" customHeight="1">
      <c r="A743" s="906"/>
      <c r="B743" s="929" t="s">
        <v>117</v>
      </c>
      <c r="C743" s="907"/>
      <c r="D743" s="907"/>
      <c r="E743" s="814">
        <v>12.857142857142858</v>
      </c>
      <c r="F743" s="908">
        <v>0.9</v>
      </c>
      <c r="G743" s="908"/>
      <c r="H743" s="909"/>
      <c r="Q743" s="782"/>
    </row>
    <row r="744" spans="1:17" ht="15.75" customHeight="1">
      <c r="A744" s="906"/>
      <c r="B744" s="812" t="s">
        <v>118</v>
      </c>
      <c r="C744" s="907">
        <v>255</v>
      </c>
      <c r="D744" s="907"/>
      <c r="E744" s="814">
        <f t="shared" si="21"/>
        <v>10.156862745098039</v>
      </c>
      <c r="F744" s="908">
        <v>2.59</v>
      </c>
      <c r="G744" s="908">
        <v>2.59</v>
      </c>
      <c r="H744" s="909"/>
      <c r="Q744" s="782"/>
    </row>
    <row r="745" spans="1:17" ht="15.75" customHeight="1">
      <c r="A745" s="902">
        <v>25</v>
      </c>
      <c r="B745" s="1020" t="s">
        <v>33</v>
      </c>
      <c r="C745" s="903"/>
      <c r="D745" s="903"/>
      <c r="E745" s="825" t="e">
        <f t="shared" si="21"/>
        <v>#DIV/0!</v>
      </c>
      <c r="F745" s="904">
        <f>SUM(F746:F746)</f>
        <v>5.82</v>
      </c>
      <c r="G745" s="904">
        <f>SUM(G746:G746)</f>
        <v>0</v>
      </c>
      <c r="H745" s="905">
        <f>SUM(H746:H746)</f>
        <v>0</v>
      </c>
      <c r="Q745" s="782"/>
    </row>
    <row r="746" spans="1:17" ht="15.75" customHeight="1">
      <c r="A746" s="906"/>
      <c r="B746" s="812" t="s">
        <v>117</v>
      </c>
      <c r="C746" s="907"/>
      <c r="D746" s="907"/>
      <c r="E746" s="814">
        <v>29.246231155778894</v>
      </c>
      <c r="F746" s="908">
        <v>5.82</v>
      </c>
      <c r="G746" s="908"/>
      <c r="H746" s="909"/>
      <c r="J746" s="910"/>
      <c r="K746" s="910"/>
      <c r="L746" s="910"/>
      <c r="M746" s="910"/>
      <c r="N746" s="910"/>
      <c r="O746" s="910"/>
      <c r="P746" s="910"/>
      <c r="Q746" s="782"/>
    </row>
    <row r="747" spans="1:17" ht="15.75" customHeight="1">
      <c r="A747" s="926">
        <v>26</v>
      </c>
      <c r="B747" s="924" t="s">
        <v>44</v>
      </c>
      <c r="C747" s="931"/>
      <c r="D747" s="931"/>
      <c r="E747" s="825" t="e">
        <f t="shared" si="21"/>
        <v>#DIV/0!</v>
      </c>
      <c r="F747" s="960">
        <f>SUM(F748:F749)</f>
        <v>24.369999999999997</v>
      </c>
      <c r="G747" s="960">
        <f>SUM(G748:G749)</f>
        <v>10.2</v>
      </c>
      <c r="H747" s="961">
        <f>SUM(H748:H749)</f>
        <v>0</v>
      </c>
      <c r="Q747" s="782"/>
    </row>
    <row r="748" spans="1:17" ht="15.75" customHeight="1">
      <c r="A748" s="906"/>
      <c r="B748" s="812" t="s">
        <v>116</v>
      </c>
      <c r="C748" s="907">
        <v>990</v>
      </c>
      <c r="D748" s="907"/>
      <c r="E748" s="814">
        <f t="shared" si="21"/>
        <v>10.303030303030301</v>
      </c>
      <c r="F748" s="908">
        <v>10.2</v>
      </c>
      <c r="G748" s="908">
        <v>10.2</v>
      </c>
      <c r="H748" s="909"/>
      <c r="Q748" s="782"/>
    </row>
    <row r="749" spans="1:17" ht="15.75" customHeight="1">
      <c r="A749" s="906"/>
      <c r="B749" s="812" t="s">
        <v>117</v>
      </c>
      <c r="C749" s="907"/>
      <c r="D749" s="907"/>
      <c r="E749" s="814">
        <v>17.846347607052895</v>
      </c>
      <c r="F749" s="908">
        <v>14.17</v>
      </c>
      <c r="G749" s="908"/>
      <c r="H749" s="909"/>
      <c r="Q749" s="782"/>
    </row>
    <row r="750" spans="1:17" ht="15.75" customHeight="1">
      <c r="A750" s="902">
        <v>27</v>
      </c>
      <c r="B750" s="924" t="s">
        <v>111</v>
      </c>
      <c r="C750" s="903">
        <v>36</v>
      </c>
      <c r="D750" s="903"/>
      <c r="E750" s="825">
        <f t="shared" si="21"/>
        <v>7</v>
      </c>
      <c r="F750" s="904">
        <f>SUM(F751:F751)</f>
        <v>0.252</v>
      </c>
      <c r="G750" s="904">
        <f>SUM(G751:G751)</f>
        <v>0.252</v>
      </c>
      <c r="H750" s="905">
        <f>SUM(H751:H751)</f>
        <v>0</v>
      </c>
      <c r="K750" s="782"/>
      <c r="L750" s="782"/>
      <c r="M750" s="782"/>
      <c r="N750" s="782"/>
      <c r="O750" s="782"/>
      <c r="P750" s="782"/>
      <c r="Q750" s="782"/>
    </row>
    <row r="751" spans="1:17" ht="15.75" customHeight="1">
      <c r="A751" s="977"/>
      <c r="B751" s="836" t="s">
        <v>114</v>
      </c>
      <c r="C751" s="940">
        <v>36</v>
      </c>
      <c r="D751" s="940"/>
      <c r="E751" s="973">
        <f t="shared" si="21"/>
        <v>7</v>
      </c>
      <c r="F751" s="941">
        <v>0.252</v>
      </c>
      <c r="G751" s="941">
        <v>0.252</v>
      </c>
      <c r="H751" s="942"/>
      <c r="K751" s="782"/>
      <c r="L751" s="782"/>
      <c r="M751" s="782"/>
      <c r="N751" s="782"/>
      <c r="O751" s="782"/>
      <c r="P751" s="782"/>
      <c r="Q751" s="782"/>
    </row>
    <row r="752" spans="1:17" ht="15.75" customHeight="1">
      <c r="A752" s="902">
        <v>28</v>
      </c>
      <c r="B752" s="924" t="s">
        <v>130</v>
      </c>
      <c r="C752" s="903">
        <v>18</v>
      </c>
      <c r="D752" s="903"/>
      <c r="E752" s="825">
        <f t="shared" si="21"/>
        <v>14</v>
      </c>
      <c r="F752" s="904">
        <f>SUM(F753:F753)</f>
        <v>0.252</v>
      </c>
      <c r="G752" s="904">
        <f>SUM(G753:G753)</f>
        <v>0.252</v>
      </c>
      <c r="H752" s="905"/>
      <c r="K752" s="782"/>
      <c r="L752" s="782"/>
      <c r="M752" s="782"/>
      <c r="N752" s="782"/>
      <c r="O752" s="782"/>
      <c r="P752" s="782"/>
      <c r="Q752" s="782"/>
    </row>
    <row r="753" spans="1:17" ht="15.75" customHeight="1">
      <c r="A753" s="977"/>
      <c r="B753" s="836" t="s">
        <v>114</v>
      </c>
      <c r="C753" s="940">
        <v>18</v>
      </c>
      <c r="D753" s="940"/>
      <c r="E753" s="973">
        <f t="shared" si="21"/>
        <v>14</v>
      </c>
      <c r="F753" s="941">
        <v>0.252</v>
      </c>
      <c r="G753" s="941">
        <v>0.252</v>
      </c>
      <c r="H753" s="942"/>
      <c r="K753" s="782"/>
      <c r="L753" s="782"/>
      <c r="M753" s="782"/>
      <c r="N753" s="782"/>
      <c r="O753" s="782"/>
      <c r="P753" s="782"/>
      <c r="Q753" s="782"/>
    </row>
    <row r="754" spans="1:17" ht="15.75" customHeight="1">
      <c r="A754" s="926">
        <v>29</v>
      </c>
      <c r="B754" s="823" t="s">
        <v>162</v>
      </c>
      <c r="C754" s="931"/>
      <c r="D754" s="931"/>
      <c r="E754" s="976" t="e">
        <f t="shared" si="21"/>
        <v>#DIV/0!</v>
      </c>
      <c r="F754" s="960">
        <f>F755</f>
        <v>0.314</v>
      </c>
      <c r="G754" s="960">
        <f>G755</f>
        <v>0.314</v>
      </c>
      <c r="H754" s="961">
        <f>H755</f>
        <v>0</v>
      </c>
      <c r="K754" s="782"/>
      <c r="L754" s="782"/>
      <c r="M754" s="782"/>
      <c r="N754" s="782"/>
      <c r="O754" s="782"/>
      <c r="P754" s="782"/>
      <c r="Q754" s="782"/>
    </row>
    <row r="755" spans="1:17" ht="15.75" customHeight="1">
      <c r="A755" s="977"/>
      <c r="B755" s="836" t="s">
        <v>118</v>
      </c>
      <c r="C755" s="940">
        <v>40</v>
      </c>
      <c r="D755" s="940"/>
      <c r="E755" s="973">
        <f t="shared" si="21"/>
        <v>7.85</v>
      </c>
      <c r="F755" s="941">
        <v>0.314</v>
      </c>
      <c r="G755" s="941">
        <v>0.314</v>
      </c>
      <c r="H755" s="942">
        <v>0</v>
      </c>
      <c r="K755" s="782"/>
      <c r="L755" s="782"/>
      <c r="M755" s="782"/>
      <c r="N755" s="782"/>
      <c r="O755" s="782"/>
      <c r="P755" s="782"/>
      <c r="Q755" s="782"/>
    </row>
    <row r="756" spans="1:17" ht="15.75" customHeight="1">
      <c r="A756" s="902">
        <v>30</v>
      </c>
      <c r="B756" s="924" t="s">
        <v>48</v>
      </c>
      <c r="C756" s="903"/>
      <c r="D756" s="903"/>
      <c r="E756" s="825" t="e">
        <f t="shared" si="21"/>
        <v>#DIV/0!</v>
      </c>
      <c r="F756" s="904">
        <f>SUM(F757:F757)</f>
        <v>2.797</v>
      </c>
      <c r="G756" s="904">
        <f>SUM(G757:G757)</f>
        <v>0</v>
      </c>
      <c r="H756" s="905">
        <f>SUM(H757:H757)</f>
        <v>0</v>
      </c>
      <c r="K756" s="782"/>
      <c r="L756" s="782"/>
      <c r="M756" s="782"/>
      <c r="N756" s="782"/>
      <c r="O756" s="782"/>
      <c r="P756" s="782"/>
      <c r="Q756" s="782"/>
    </row>
    <row r="757" spans="1:17" ht="15.75" customHeight="1" thickBot="1">
      <c r="A757" s="911"/>
      <c r="B757" s="836" t="s">
        <v>117</v>
      </c>
      <c r="C757" s="912"/>
      <c r="D757" s="912"/>
      <c r="E757" s="831">
        <v>39.957142857142856</v>
      </c>
      <c r="F757" s="913">
        <v>2.797</v>
      </c>
      <c r="G757" s="913"/>
      <c r="H757" s="914"/>
      <c r="K757" s="782"/>
      <c r="L757" s="782"/>
      <c r="M757" s="782"/>
      <c r="N757" s="782"/>
      <c r="O757" s="782"/>
      <c r="P757" s="782"/>
      <c r="Q757" s="782"/>
    </row>
    <row r="758" spans="1:17" ht="15.75" customHeight="1" thickBot="1">
      <c r="A758" s="952"/>
      <c r="B758" s="953" t="s">
        <v>167</v>
      </c>
      <c r="C758" s="954"/>
      <c r="D758" s="954"/>
      <c r="E758" s="954"/>
      <c r="F758" s="1028">
        <f>F682+F685+F687+F689+F691+F695+F697+F700+F702+F705+F707+F710+F712+F714+F718+F720+F722+F725+F727+F731+F734+F737+F739+F741+F745+F747+F750+F752+F754+F756</f>
        <v>353.9530000000001</v>
      </c>
      <c r="G758" s="1028">
        <f>G682+G685+G687+G689+G691+G695+G697+G700+G702+G705+G707+G710+G712+G714+G718+G720+G722+G725+G727+G731+G734+G737+G739+G741+G745+G747+G750+G752+G754+G756</f>
        <v>250.766</v>
      </c>
      <c r="H758" s="1029">
        <f>H682+H685+H687+H689+H691+H695+H697+H700+H702+H705+H707+H710+H712+H714+H718+H720+H722+H725+H727+H731+H734+H737+H739+H741+H745+H747+H750+H752+H754+H756</f>
        <v>0</v>
      </c>
      <c r="K758" s="782"/>
      <c r="L758" s="782"/>
      <c r="M758" s="782"/>
      <c r="N758" s="782"/>
      <c r="O758" s="782"/>
      <c r="P758" s="782"/>
      <c r="Q758" s="782"/>
    </row>
    <row r="759" spans="1:17" ht="15.75" customHeight="1">
      <c r="A759" s="1021"/>
      <c r="B759" s="1022" t="s">
        <v>60</v>
      </c>
      <c r="C759" s="1023"/>
      <c r="D759" s="1023"/>
      <c r="E759" s="1024" t="e">
        <f t="shared" si="21"/>
        <v>#DIV/0!</v>
      </c>
      <c r="F759" s="1025"/>
      <c r="G759" s="1025"/>
      <c r="H759" s="1026"/>
      <c r="K759" s="782"/>
      <c r="L759" s="782"/>
      <c r="M759" s="782"/>
      <c r="N759" s="782"/>
      <c r="O759" s="782"/>
      <c r="P759" s="782"/>
      <c r="Q759" s="782"/>
    </row>
    <row r="760" spans="1:17" ht="15.75" customHeight="1">
      <c r="A760" s="980">
        <v>1</v>
      </c>
      <c r="B760" s="916" t="s">
        <v>87</v>
      </c>
      <c r="C760" s="1038"/>
      <c r="D760" s="1038"/>
      <c r="E760" s="1039" t="e">
        <f t="shared" si="21"/>
        <v>#DIV/0!</v>
      </c>
      <c r="F760" s="1040">
        <f>F761</f>
        <v>0.8</v>
      </c>
      <c r="G760" s="1040">
        <f>G761</f>
        <v>0.8</v>
      </c>
      <c r="H760" s="1041">
        <v>0</v>
      </c>
      <c r="K760" s="782"/>
      <c r="L760" s="782"/>
      <c r="M760" s="782"/>
      <c r="N760" s="782"/>
      <c r="O760" s="782"/>
      <c r="P760" s="782"/>
      <c r="Q760" s="782"/>
    </row>
    <row r="761" spans="1:17" ht="15.75" customHeight="1">
      <c r="A761" s="977"/>
      <c r="B761" s="836" t="s">
        <v>118</v>
      </c>
      <c r="C761" s="940">
        <v>50</v>
      </c>
      <c r="D761" s="940"/>
      <c r="E761" s="973">
        <f t="shared" si="21"/>
        <v>16</v>
      </c>
      <c r="F761" s="941">
        <v>0.8</v>
      </c>
      <c r="G761" s="941">
        <v>0.8</v>
      </c>
      <c r="H761" s="942"/>
      <c r="K761" s="782"/>
      <c r="L761" s="782"/>
      <c r="M761" s="782"/>
      <c r="N761" s="782"/>
      <c r="O761" s="782"/>
      <c r="P761" s="782"/>
      <c r="Q761" s="782"/>
    </row>
    <row r="762" spans="1:17" ht="15.75" customHeight="1">
      <c r="A762" s="915">
        <v>2</v>
      </c>
      <c r="B762" s="916" t="s">
        <v>201</v>
      </c>
      <c r="C762" s="917"/>
      <c r="D762" s="917"/>
      <c r="E762" s="861" t="e">
        <f t="shared" si="21"/>
        <v>#DIV/0!</v>
      </c>
      <c r="F762" s="918">
        <f>SUM(F763:F763)</f>
        <v>0.789</v>
      </c>
      <c r="G762" s="918">
        <f>SUM(G763:G763)</f>
        <v>0.789</v>
      </c>
      <c r="H762" s="919">
        <f>SUM(H763:H763)</f>
        <v>0</v>
      </c>
      <c r="K762" s="782"/>
      <c r="L762" s="782"/>
      <c r="M762" s="782"/>
      <c r="N762" s="782"/>
      <c r="O762" s="782"/>
      <c r="P762" s="782"/>
      <c r="Q762" s="782"/>
    </row>
    <row r="763" spans="1:17" ht="15.75" customHeight="1">
      <c r="A763" s="920"/>
      <c r="B763" s="818" t="s">
        <v>118</v>
      </c>
      <c r="C763" s="921">
        <v>60</v>
      </c>
      <c r="D763" s="921"/>
      <c r="E763" s="839">
        <f t="shared" si="21"/>
        <v>13.15</v>
      </c>
      <c r="F763" s="922">
        <v>0.789</v>
      </c>
      <c r="G763" s="922">
        <v>0.789</v>
      </c>
      <c r="H763" s="923"/>
      <c r="K763" s="782"/>
      <c r="L763" s="782"/>
      <c r="M763" s="782"/>
      <c r="N763" s="782"/>
      <c r="O763" s="782"/>
      <c r="P763" s="782"/>
      <c r="Q763" s="782"/>
    </row>
    <row r="764" spans="1:17" ht="15.75" customHeight="1">
      <c r="A764" s="902">
        <v>3</v>
      </c>
      <c r="B764" s="924" t="s">
        <v>137</v>
      </c>
      <c r="C764" s="903">
        <f>SUM(C765)</f>
        <v>45</v>
      </c>
      <c r="D764" s="903"/>
      <c r="E764" s="825">
        <f t="shared" si="21"/>
        <v>4.444444444444445</v>
      </c>
      <c r="F764" s="903">
        <f>SUM(F765)</f>
        <v>0.2</v>
      </c>
      <c r="G764" s="903">
        <f>SUM(G765)</f>
        <v>0.2</v>
      </c>
      <c r="H764" s="905"/>
      <c r="K764" s="782"/>
      <c r="L764" s="782"/>
      <c r="M764" s="782"/>
      <c r="N764" s="782"/>
      <c r="O764" s="782"/>
      <c r="P764" s="782"/>
      <c r="Q764" s="782"/>
    </row>
    <row r="765" spans="1:17" ht="15.75" customHeight="1">
      <c r="A765" s="911"/>
      <c r="B765" s="836" t="s">
        <v>136</v>
      </c>
      <c r="C765" s="912">
        <v>45</v>
      </c>
      <c r="D765" s="912"/>
      <c r="E765" s="831">
        <f t="shared" si="21"/>
        <v>4.444444444444445</v>
      </c>
      <c r="F765" s="913">
        <v>0.2</v>
      </c>
      <c r="G765" s="913">
        <v>0.2</v>
      </c>
      <c r="H765" s="914"/>
      <c r="K765" s="782"/>
      <c r="L765" s="782"/>
      <c r="M765" s="782"/>
      <c r="N765" s="782"/>
      <c r="O765" s="782"/>
      <c r="P765" s="782"/>
      <c r="Q765" s="782"/>
    </row>
    <row r="766" spans="1:8" ht="15.75" customHeight="1">
      <c r="A766" s="902">
        <v>4</v>
      </c>
      <c r="B766" s="924" t="s">
        <v>203</v>
      </c>
      <c r="C766" s="903"/>
      <c r="D766" s="903"/>
      <c r="E766" s="825" t="e">
        <f t="shared" si="21"/>
        <v>#DIV/0!</v>
      </c>
      <c r="F766" s="904">
        <f>SUM(F767:F767)</f>
        <v>0.013</v>
      </c>
      <c r="G766" s="904">
        <f>SUM(G767:G767)</f>
        <v>0.013</v>
      </c>
      <c r="H766" s="905">
        <f>SUM(H767:H767)</f>
        <v>0</v>
      </c>
    </row>
    <row r="767" spans="1:8" ht="15.75" customHeight="1">
      <c r="A767" s="911"/>
      <c r="B767" s="836" t="s">
        <v>117</v>
      </c>
      <c r="C767" s="912"/>
      <c r="D767" s="912"/>
      <c r="E767" s="831">
        <v>2.5</v>
      </c>
      <c r="F767" s="913">
        <v>0.013</v>
      </c>
      <c r="G767" s="913">
        <v>0.013</v>
      </c>
      <c r="H767" s="914"/>
    </row>
    <row r="768" spans="1:8" ht="15.75" customHeight="1">
      <c r="A768" s="926">
        <v>5</v>
      </c>
      <c r="B768" s="823" t="s">
        <v>163</v>
      </c>
      <c r="C768" s="931"/>
      <c r="D768" s="931"/>
      <c r="E768" s="976" t="e">
        <f t="shared" si="21"/>
        <v>#DIV/0!</v>
      </c>
      <c r="F768" s="960">
        <f>F769</f>
        <v>1.885</v>
      </c>
      <c r="G768" s="960">
        <f>G769</f>
        <v>1.885</v>
      </c>
      <c r="H768" s="961"/>
    </row>
    <row r="769" spans="1:8" ht="15.75" customHeight="1">
      <c r="A769" s="911"/>
      <c r="B769" s="836" t="s">
        <v>117</v>
      </c>
      <c r="C769" s="940"/>
      <c r="D769" s="940"/>
      <c r="E769" s="973">
        <v>40.1063829787234</v>
      </c>
      <c r="F769" s="941">
        <v>1.885</v>
      </c>
      <c r="G769" s="941">
        <v>1.885</v>
      </c>
      <c r="H769" s="942"/>
    </row>
    <row r="770" spans="1:8" ht="15.75" customHeight="1">
      <c r="A770" s="927">
        <v>6</v>
      </c>
      <c r="B770" s="999" t="s">
        <v>123</v>
      </c>
      <c r="C770" s="967"/>
      <c r="D770" s="967"/>
      <c r="E770" s="995" t="e">
        <f t="shared" si="21"/>
        <v>#DIV/0!</v>
      </c>
      <c r="F770" s="968">
        <f>F771</f>
        <v>1.6</v>
      </c>
      <c r="G770" s="968">
        <f>G771</f>
        <v>1.6</v>
      </c>
      <c r="H770" s="969"/>
    </row>
    <row r="771" spans="1:8" ht="15.75" customHeight="1">
      <c r="A771" s="1017"/>
      <c r="B771" s="818" t="s">
        <v>119</v>
      </c>
      <c r="C771" s="921">
        <v>40</v>
      </c>
      <c r="D771" s="921"/>
      <c r="E771" s="839">
        <f t="shared" si="21"/>
        <v>40</v>
      </c>
      <c r="F771" s="922">
        <v>1.6</v>
      </c>
      <c r="G771" s="922">
        <v>1.6</v>
      </c>
      <c r="H771" s="923"/>
    </row>
    <row r="772" spans="1:8" ht="15.75" customHeight="1">
      <c r="A772" s="902">
        <v>7</v>
      </c>
      <c r="B772" s="924" t="s">
        <v>46</v>
      </c>
      <c r="C772" s="903"/>
      <c r="D772" s="903"/>
      <c r="E772" s="825" t="e">
        <f t="shared" si="21"/>
        <v>#DIV/0!</v>
      </c>
      <c r="F772" s="904">
        <f>SUM(F773:F773)</f>
        <v>1.008</v>
      </c>
      <c r="G772" s="904">
        <f>SUM(G773:G773)</f>
        <v>1.008</v>
      </c>
      <c r="H772" s="905">
        <f>SUM(H773:H773)</f>
        <v>0</v>
      </c>
    </row>
    <row r="773" spans="1:8" ht="15.75" customHeight="1">
      <c r="A773" s="911"/>
      <c r="B773" s="836" t="s">
        <v>117</v>
      </c>
      <c r="C773" s="912"/>
      <c r="D773" s="912"/>
      <c r="E773" s="831">
        <v>28.8</v>
      </c>
      <c r="F773" s="913">
        <v>1.008</v>
      </c>
      <c r="G773" s="913">
        <v>1.008</v>
      </c>
      <c r="H773" s="914"/>
    </row>
    <row r="774" spans="1:18" ht="15.75" customHeight="1">
      <c r="A774" s="926">
        <v>8</v>
      </c>
      <c r="B774" s="924" t="s">
        <v>90</v>
      </c>
      <c r="C774" s="931"/>
      <c r="D774" s="931"/>
      <c r="E774" s="976" t="e">
        <f t="shared" si="21"/>
        <v>#DIV/0!</v>
      </c>
      <c r="F774" s="960">
        <f>SUM(F775:F775)</f>
        <v>1.91</v>
      </c>
      <c r="G774" s="960">
        <f>SUM(G775:G775)</f>
        <v>1.91</v>
      </c>
      <c r="H774" s="961">
        <f>SUM(H775:H775)</f>
        <v>0</v>
      </c>
      <c r="R774" s="783"/>
    </row>
    <row r="775" spans="1:8" ht="15.75" customHeight="1">
      <c r="A775" s="977"/>
      <c r="B775" s="836" t="s">
        <v>117</v>
      </c>
      <c r="C775" s="940"/>
      <c r="D775" s="940"/>
      <c r="E775" s="973">
        <v>43.40909090909091</v>
      </c>
      <c r="F775" s="941">
        <v>1.91</v>
      </c>
      <c r="G775" s="941">
        <v>1.91</v>
      </c>
      <c r="H775" s="942"/>
    </row>
    <row r="776" spans="1:8" ht="15.75" customHeight="1">
      <c r="A776" s="902">
        <v>9</v>
      </c>
      <c r="B776" s="924" t="s">
        <v>13</v>
      </c>
      <c r="C776" s="903"/>
      <c r="D776" s="903"/>
      <c r="E776" s="976" t="e">
        <f t="shared" si="21"/>
        <v>#DIV/0!</v>
      </c>
      <c r="F776" s="904">
        <f>SUM(F777:F779)</f>
        <v>29.247799999999998</v>
      </c>
      <c r="G776" s="904">
        <f>SUM(G777:G779)</f>
        <v>5.718</v>
      </c>
      <c r="H776" s="905">
        <f>SUM(H777:H779)</f>
        <v>0</v>
      </c>
    </row>
    <row r="777" spans="1:8" ht="15.75" customHeight="1">
      <c r="A777" s="906"/>
      <c r="B777" s="812" t="s">
        <v>136</v>
      </c>
      <c r="C777" s="907">
        <v>1108</v>
      </c>
      <c r="D777" s="907"/>
      <c r="E777" s="850">
        <f t="shared" si="21"/>
        <v>23.501805054151625</v>
      </c>
      <c r="F777" s="908">
        <v>26.04</v>
      </c>
      <c r="G777" s="908">
        <v>2.511</v>
      </c>
      <c r="H777" s="909"/>
    </row>
    <row r="778" spans="1:16" ht="15.75" customHeight="1">
      <c r="A778" s="906"/>
      <c r="B778" s="812" t="s">
        <v>117</v>
      </c>
      <c r="C778" s="907"/>
      <c r="D778" s="907"/>
      <c r="E778" s="814">
        <v>50.93684210526315</v>
      </c>
      <c r="F778" s="908">
        <v>0.9678</v>
      </c>
      <c r="G778" s="908">
        <v>0.967</v>
      </c>
      <c r="H778" s="909"/>
      <c r="J778" s="910"/>
      <c r="K778" s="910"/>
      <c r="L778" s="910"/>
      <c r="M778" s="910"/>
      <c r="N778" s="910"/>
      <c r="O778" s="910"/>
      <c r="P778" s="910"/>
    </row>
    <row r="779" spans="1:8" ht="15.75" customHeight="1">
      <c r="A779" s="906"/>
      <c r="B779" s="812" t="s">
        <v>118</v>
      </c>
      <c r="C779" s="907">
        <v>80</v>
      </c>
      <c r="D779" s="907"/>
      <c r="E779" s="814">
        <f t="shared" si="21"/>
        <v>28.000000000000004</v>
      </c>
      <c r="F779" s="908">
        <v>2.24</v>
      </c>
      <c r="G779" s="908">
        <v>2.24</v>
      </c>
      <c r="H779" s="909"/>
    </row>
    <row r="780" spans="1:8" ht="15.75" customHeight="1">
      <c r="A780" s="926">
        <v>10</v>
      </c>
      <c r="B780" s="924" t="s">
        <v>204</v>
      </c>
      <c r="C780" s="931"/>
      <c r="D780" s="931"/>
      <c r="E780" s="976" t="e">
        <f t="shared" si="21"/>
        <v>#DIV/0!</v>
      </c>
      <c r="F780" s="960">
        <f>SUM(F781:F781)</f>
        <v>0.806</v>
      </c>
      <c r="G780" s="960">
        <f>SUM(G781:G781)</f>
        <v>0.806</v>
      </c>
      <c r="H780" s="961">
        <f>SUM(H781:H781)</f>
        <v>0</v>
      </c>
    </row>
    <row r="781" spans="1:8" ht="15.75" customHeight="1" thickBot="1">
      <c r="A781" s="1017"/>
      <c r="B781" s="818" t="s">
        <v>117</v>
      </c>
      <c r="C781" s="1052"/>
      <c r="D781" s="1052"/>
      <c r="E781" s="1019">
        <v>40.3</v>
      </c>
      <c r="F781" s="1053">
        <v>0.806</v>
      </c>
      <c r="G781" s="1053">
        <v>0.806</v>
      </c>
      <c r="H781" s="1054"/>
    </row>
    <row r="782" spans="1:8" ht="15.75" customHeight="1" thickBot="1">
      <c r="A782" s="952"/>
      <c r="B782" s="953" t="s">
        <v>166</v>
      </c>
      <c r="C782" s="954"/>
      <c r="D782" s="954"/>
      <c r="E782" s="954"/>
      <c r="F782" s="1028">
        <f>F760+F762+F764+F766+F768+F770+F772+F774+F776+F780</f>
        <v>38.258799999999994</v>
      </c>
      <c r="G782" s="1028">
        <f>G760+G762+G764+G766+G768+G770+G772+G774+G776+G780</f>
        <v>14.729</v>
      </c>
      <c r="H782" s="1029">
        <f>H760+H762+H764+H766+H768+H770+H772+H774+H776+H780</f>
        <v>0</v>
      </c>
    </row>
    <row r="783" spans="1:8" ht="15.75" customHeight="1" thickBot="1">
      <c r="A783" s="1055" t="s">
        <v>54</v>
      </c>
      <c r="B783" s="1056" t="s">
        <v>17</v>
      </c>
      <c r="C783" s="1032"/>
      <c r="D783" s="1032"/>
      <c r="E783" s="1032"/>
      <c r="F783" s="1033">
        <f>F680+F758+F782</f>
        <v>700.3928000000001</v>
      </c>
      <c r="G783" s="1033">
        <f>G680+G758+G782</f>
        <v>527.417</v>
      </c>
      <c r="H783" s="1034">
        <f>H680+H758+H782</f>
        <v>0</v>
      </c>
    </row>
    <row r="784" spans="1:8" ht="15.75" customHeight="1">
      <c r="A784" s="1057" t="s">
        <v>55</v>
      </c>
      <c r="B784" s="1058" t="s">
        <v>51</v>
      </c>
      <c r="C784" s="1059"/>
      <c r="D784" s="1059"/>
      <c r="E784" s="1060"/>
      <c r="F784" s="1061"/>
      <c r="G784" s="1061"/>
      <c r="H784" s="1062"/>
    </row>
    <row r="785" spans="1:17" s="853" customFormat="1" ht="15.75" customHeight="1">
      <c r="A785" s="1063"/>
      <c r="B785" s="1064" t="s">
        <v>62</v>
      </c>
      <c r="C785" s="983"/>
      <c r="D785" s="983"/>
      <c r="E785" s="1065"/>
      <c r="F785" s="1066"/>
      <c r="G785" s="1066"/>
      <c r="H785" s="1067"/>
      <c r="K785" s="854"/>
      <c r="L785" s="854"/>
      <c r="M785" s="854"/>
      <c r="N785" s="854"/>
      <c r="O785" s="854"/>
      <c r="P785" s="854"/>
      <c r="Q785" s="854"/>
    </row>
    <row r="786" spans="1:17" s="853" customFormat="1" ht="15.75" customHeight="1">
      <c r="A786" s="926">
        <v>1</v>
      </c>
      <c r="B786" s="1068" t="s">
        <v>22</v>
      </c>
      <c r="C786" s="931"/>
      <c r="D786" s="931"/>
      <c r="E786" s="931" t="e">
        <f t="shared" si="21"/>
        <v>#DIV/0!</v>
      </c>
      <c r="F786" s="960">
        <f>SUM(F787:F787)</f>
        <v>52.875</v>
      </c>
      <c r="G786" s="960">
        <f>SUM(G787:G787)</f>
        <v>52.875</v>
      </c>
      <c r="H786" s="961">
        <f>SUM(H787:H787)</f>
        <v>0</v>
      </c>
      <c r="K786" s="854"/>
      <c r="L786" s="854"/>
      <c r="M786" s="854"/>
      <c r="N786" s="854"/>
      <c r="O786" s="854"/>
      <c r="P786" s="854"/>
      <c r="Q786" s="854"/>
    </row>
    <row r="787" spans="1:17" s="853" customFormat="1" ht="15.75" customHeight="1">
      <c r="A787" s="927"/>
      <c r="B787" s="1069" t="s">
        <v>136</v>
      </c>
      <c r="C787" s="934">
        <v>1248</v>
      </c>
      <c r="D787" s="934"/>
      <c r="E787" s="935">
        <f t="shared" si="21"/>
        <v>42.36778846153847</v>
      </c>
      <c r="F787" s="936">
        <v>52.875</v>
      </c>
      <c r="G787" s="936">
        <v>52.875</v>
      </c>
      <c r="H787" s="937"/>
      <c r="K787" s="854"/>
      <c r="L787" s="854"/>
      <c r="M787" s="854"/>
      <c r="N787" s="854"/>
      <c r="O787" s="854"/>
      <c r="P787" s="854"/>
      <c r="Q787" s="854"/>
    </row>
    <row r="788" spans="1:17" s="853" customFormat="1" ht="15.75" customHeight="1">
      <c r="A788" s="926">
        <v>2</v>
      </c>
      <c r="B788" s="1068" t="s">
        <v>70</v>
      </c>
      <c r="C788" s="931"/>
      <c r="D788" s="931"/>
      <c r="E788" s="976" t="e">
        <f t="shared" si="21"/>
        <v>#DIV/0!</v>
      </c>
      <c r="F788" s="960">
        <v>1.31</v>
      </c>
      <c r="G788" s="960">
        <v>1.31</v>
      </c>
      <c r="H788" s="961"/>
      <c r="K788" s="854"/>
      <c r="L788" s="854"/>
      <c r="M788" s="854"/>
      <c r="N788" s="854"/>
      <c r="O788" s="854"/>
      <c r="P788" s="854"/>
      <c r="Q788" s="854"/>
    </row>
    <row r="789" spans="1:17" s="853" customFormat="1" ht="15.75" customHeight="1">
      <c r="A789" s="977"/>
      <c r="B789" s="1070" t="s">
        <v>117</v>
      </c>
      <c r="C789" s="940"/>
      <c r="D789" s="940"/>
      <c r="E789" s="973">
        <v>33</v>
      </c>
      <c r="F789" s="941">
        <v>1.31</v>
      </c>
      <c r="G789" s="941">
        <v>1.31</v>
      </c>
      <c r="H789" s="942"/>
      <c r="K789" s="854"/>
      <c r="L789" s="854"/>
      <c r="M789" s="854"/>
      <c r="N789" s="854"/>
      <c r="O789" s="854"/>
      <c r="P789" s="854"/>
      <c r="Q789" s="854"/>
    </row>
    <row r="790" spans="1:17" s="853" customFormat="1" ht="15.75" customHeight="1">
      <c r="A790" s="926">
        <v>3</v>
      </c>
      <c r="B790" s="1068" t="s">
        <v>134</v>
      </c>
      <c r="C790" s="931"/>
      <c r="D790" s="931"/>
      <c r="E790" s="931" t="e">
        <f t="shared" si="21"/>
        <v>#DIV/0!</v>
      </c>
      <c r="F790" s="960">
        <f>SUM(F791:F792)</f>
        <v>37.959999999999994</v>
      </c>
      <c r="G790" s="960">
        <f>SUM(G791:G792)</f>
        <v>37.559999999999995</v>
      </c>
      <c r="H790" s="961">
        <f>SUM(H791:H792)</f>
        <v>0</v>
      </c>
      <c r="K790" s="854"/>
      <c r="L790" s="854"/>
      <c r="M790" s="854"/>
      <c r="N790" s="854"/>
      <c r="O790" s="854"/>
      <c r="P790" s="854"/>
      <c r="Q790" s="854"/>
    </row>
    <row r="791" spans="1:8" ht="15.75" customHeight="1">
      <c r="A791" s="980"/>
      <c r="B791" s="1071" t="s">
        <v>117</v>
      </c>
      <c r="C791" s="1002"/>
      <c r="D791" s="1002"/>
      <c r="E791" s="935">
        <v>31.760683760683765</v>
      </c>
      <c r="F791" s="1004">
        <v>37.16</v>
      </c>
      <c r="G791" s="1004">
        <v>36.76</v>
      </c>
      <c r="H791" s="1005"/>
    </row>
    <row r="792" spans="1:17" s="853" customFormat="1" ht="15.75" customHeight="1">
      <c r="A792" s="977"/>
      <c r="B792" s="1070" t="s">
        <v>118</v>
      </c>
      <c r="C792" s="940">
        <v>100</v>
      </c>
      <c r="D792" s="940"/>
      <c r="E792" s="1072">
        <f t="shared" si="21"/>
        <v>8</v>
      </c>
      <c r="F792" s="941">
        <v>0.8</v>
      </c>
      <c r="G792" s="941">
        <v>0.8</v>
      </c>
      <c r="H792" s="942"/>
      <c r="K792" s="854"/>
      <c r="L792" s="854"/>
      <c r="M792" s="854"/>
      <c r="N792" s="854"/>
      <c r="O792" s="854"/>
      <c r="P792" s="854"/>
      <c r="Q792" s="854"/>
    </row>
    <row r="793" spans="1:8" ht="15.75" customHeight="1">
      <c r="A793" s="926">
        <v>4</v>
      </c>
      <c r="B793" s="1068" t="s">
        <v>124</v>
      </c>
      <c r="C793" s="931"/>
      <c r="D793" s="931"/>
      <c r="E793" s="931" t="e">
        <f t="shared" si="21"/>
        <v>#DIV/0!</v>
      </c>
      <c r="F793" s="960">
        <f>SUM(F794:F795)</f>
        <v>8.35</v>
      </c>
      <c r="G793" s="960">
        <f>SUM(G794:G795)</f>
        <v>6.35</v>
      </c>
      <c r="H793" s="961">
        <f>SUM(H794:H795)</f>
        <v>0</v>
      </c>
    </row>
    <row r="794" spans="1:8" ht="15.75" customHeight="1">
      <c r="A794" s="927"/>
      <c r="B794" s="1069" t="s">
        <v>114</v>
      </c>
      <c r="C794" s="934">
        <v>25</v>
      </c>
      <c r="D794" s="934"/>
      <c r="E794" s="935">
        <f t="shared" si="21"/>
        <v>13.999999999999998</v>
      </c>
      <c r="F794" s="936">
        <v>0.35</v>
      </c>
      <c r="G794" s="936">
        <v>0.35</v>
      </c>
      <c r="H794" s="937"/>
    </row>
    <row r="795" spans="1:8" ht="15.75" customHeight="1">
      <c r="A795" s="927"/>
      <c r="B795" s="1069" t="s">
        <v>118</v>
      </c>
      <c r="C795" s="934">
        <v>320</v>
      </c>
      <c r="D795" s="934"/>
      <c r="E795" s="935">
        <f t="shared" si="21"/>
        <v>25</v>
      </c>
      <c r="F795" s="936">
        <v>8</v>
      </c>
      <c r="G795" s="936">
        <v>6</v>
      </c>
      <c r="H795" s="937"/>
    </row>
    <row r="796" spans="1:8" ht="15.75" customHeight="1">
      <c r="A796" s="926">
        <v>5</v>
      </c>
      <c r="B796" s="1068" t="s">
        <v>58</v>
      </c>
      <c r="C796" s="931"/>
      <c r="D796" s="931"/>
      <c r="E796" s="976" t="e">
        <f t="shared" si="21"/>
        <v>#DIV/0!</v>
      </c>
      <c r="F796" s="960">
        <v>0.533</v>
      </c>
      <c r="G796" s="960">
        <v>0.533</v>
      </c>
      <c r="H796" s="961"/>
    </row>
    <row r="797" spans="1:8" ht="15.75" customHeight="1">
      <c r="A797" s="977"/>
      <c r="B797" s="1070" t="s">
        <v>117</v>
      </c>
      <c r="C797" s="940"/>
      <c r="D797" s="940"/>
      <c r="E797" s="973">
        <v>11</v>
      </c>
      <c r="F797" s="941">
        <v>0.533</v>
      </c>
      <c r="G797" s="941">
        <v>0.533</v>
      </c>
      <c r="H797" s="942"/>
    </row>
    <row r="798" spans="1:8" ht="15.75" customHeight="1">
      <c r="A798" s="926">
        <v>6</v>
      </c>
      <c r="B798" s="1068" t="s">
        <v>24</v>
      </c>
      <c r="C798" s="931">
        <v>120</v>
      </c>
      <c r="D798" s="931"/>
      <c r="E798" s="931">
        <f t="shared" si="21"/>
        <v>0.6166666666666666</v>
      </c>
      <c r="F798" s="960">
        <f>SUM(F799:F799)</f>
        <v>0.074</v>
      </c>
      <c r="G798" s="960">
        <f>SUM(G799:G799)</f>
        <v>0.074</v>
      </c>
      <c r="H798" s="961">
        <f>SUM(H799:H799)</f>
        <v>0</v>
      </c>
    </row>
    <row r="799" spans="1:8" ht="15.75" customHeight="1">
      <c r="A799" s="927"/>
      <c r="B799" s="1069" t="s">
        <v>114</v>
      </c>
      <c r="C799" s="934">
        <v>120</v>
      </c>
      <c r="D799" s="934"/>
      <c r="E799" s="935">
        <f t="shared" si="21"/>
        <v>0.6166666666666666</v>
      </c>
      <c r="F799" s="936">
        <v>0.074</v>
      </c>
      <c r="G799" s="936">
        <v>0.074</v>
      </c>
      <c r="H799" s="937"/>
    </row>
    <row r="800" spans="1:8" ht="15.75" customHeight="1">
      <c r="A800" s="926">
        <v>7</v>
      </c>
      <c r="B800" s="1068" t="s">
        <v>125</v>
      </c>
      <c r="C800" s="931"/>
      <c r="D800" s="931"/>
      <c r="E800" s="931" t="e">
        <f t="shared" si="21"/>
        <v>#DIV/0!</v>
      </c>
      <c r="F800" s="960">
        <f>SUM(F801:F802)</f>
        <v>165.639</v>
      </c>
      <c r="G800" s="960">
        <f>SUM(G801:G802)</f>
        <v>158.55899999999997</v>
      </c>
      <c r="H800" s="961">
        <f>SUM(H801:H802)</f>
        <v>0</v>
      </c>
    </row>
    <row r="801" spans="1:17" ht="15.75" customHeight="1">
      <c r="A801" s="927"/>
      <c r="B801" s="1069" t="s">
        <v>114</v>
      </c>
      <c r="C801" s="934">
        <v>2848</v>
      </c>
      <c r="D801" s="934"/>
      <c r="E801" s="935">
        <f t="shared" si="21"/>
        <v>27.937148876404493</v>
      </c>
      <c r="F801" s="936">
        <v>79.565</v>
      </c>
      <c r="G801" s="936">
        <v>79.565</v>
      </c>
      <c r="H801" s="937"/>
      <c r="J801" s="910"/>
      <c r="K801" s="910"/>
      <c r="L801" s="910"/>
      <c r="M801" s="910"/>
      <c r="N801" s="910"/>
      <c r="O801" s="910"/>
      <c r="P801" s="910"/>
      <c r="Q801" s="910"/>
    </row>
    <row r="802" spans="1:8" ht="15.75" customHeight="1">
      <c r="A802" s="927"/>
      <c r="B802" s="1069" t="s">
        <v>117</v>
      </c>
      <c r="C802" s="934"/>
      <c r="D802" s="934"/>
      <c r="E802" s="935">
        <v>52.03990326481257</v>
      </c>
      <c r="F802" s="936">
        <v>86.074</v>
      </c>
      <c r="G802" s="936">
        <v>78.99399999999999</v>
      </c>
      <c r="H802" s="937"/>
    </row>
    <row r="803" spans="1:8" ht="15.75" customHeight="1">
      <c r="A803" s="926">
        <v>8</v>
      </c>
      <c r="B803" s="1068" t="s">
        <v>132</v>
      </c>
      <c r="C803" s="931">
        <f>SUM(C804)</f>
        <v>30</v>
      </c>
      <c r="D803" s="931"/>
      <c r="E803" s="976">
        <f aca="true" t="shared" si="22" ref="E803:E839">F803/C803*1000</f>
        <v>23</v>
      </c>
      <c r="F803" s="931">
        <f>SUM(F804)</f>
        <v>0.69</v>
      </c>
      <c r="G803" s="931">
        <f>SUM(G804)</f>
        <v>0.69</v>
      </c>
      <c r="H803" s="932">
        <f>SUM(H804)</f>
        <v>0</v>
      </c>
    </row>
    <row r="804" spans="1:8" ht="15.75" customHeight="1">
      <c r="A804" s="977"/>
      <c r="B804" s="1070" t="s">
        <v>114</v>
      </c>
      <c r="C804" s="940">
        <v>30</v>
      </c>
      <c r="D804" s="940"/>
      <c r="E804" s="973">
        <f t="shared" si="22"/>
        <v>23</v>
      </c>
      <c r="F804" s="941">
        <v>0.69</v>
      </c>
      <c r="G804" s="941">
        <v>0.69</v>
      </c>
      <c r="H804" s="942"/>
    </row>
    <row r="805" spans="1:8" ht="15.75" customHeight="1">
      <c r="A805" s="926">
        <v>9</v>
      </c>
      <c r="B805" s="1068" t="s">
        <v>59</v>
      </c>
      <c r="C805" s="931"/>
      <c r="D805" s="931"/>
      <c r="E805" s="931" t="e">
        <f t="shared" si="22"/>
        <v>#DIV/0!</v>
      </c>
      <c r="F805" s="960">
        <f>SUM(F806:F808)</f>
        <v>18.035</v>
      </c>
      <c r="G805" s="960">
        <f>SUM(G806:G808)</f>
        <v>18.035</v>
      </c>
      <c r="H805" s="961">
        <f>SUM(H806:H808)</f>
        <v>0</v>
      </c>
    </row>
    <row r="806" spans="1:8" ht="15.75" customHeight="1">
      <c r="A806" s="927"/>
      <c r="B806" s="1069" t="s">
        <v>114</v>
      </c>
      <c r="C806" s="934">
        <v>720</v>
      </c>
      <c r="D806" s="934"/>
      <c r="E806" s="935">
        <f t="shared" si="22"/>
        <v>9.708333333333334</v>
      </c>
      <c r="F806" s="936">
        <v>6.99</v>
      </c>
      <c r="G806" s="936">
        <v>6.99</v>
      </c>
      <c r="H806" s="937"/>
    </row>
    <row r="807" spans="1:8" ht="15.75" customHeight="1">
      <c r="A807" s="927"/>
      <c r="B807" s="1069" t="s">
        <v>117</v>
      </c>
      <c r="C807" s="934"/>
      <c r="D807" s="934"/>
      <c r="E807" s="935">
        <v>12</v>
      </c>
      <c r="F807" s="936">
        <v>5.29</v>
      </c>
      <c r="G807" s="936">
        <v>5.29</v>
      </c>
      <c r="H807" s="937"/>
    </row>
    <row r="808" spans="1:8" ht="15.75" customHeight="1" thickBot="1">
      <c r="A808" s="1017"/>
      <c r="B808" s="1073" t="s">
        <v>119</v>
      </c>
      <c r="C808" s="1052">
        <v>167</v>
      </c>
      <c r="D808" s="1052"/>
      <c r="E808" s="1019">
        <f t="shared" si="22"/>
        <v>34.461077844311376</v>
      </c>
      <c r="F808" s="1053">
        <v>5.755</v>
      </c>
      <c r="G808" s="1053">
        <v>5.755</v>
      </c>
      <c r="H808" s="1054"/>
    </row>
    <row r="809" spans="1:8" ht="15.75" customHeight="1" thickBot="1">
      <c r="A809" s="1030"/>
      <c r="B809" s="1031" t="s">
        <v>165</v>
      </c>
      <c r="C809" s="1032"/>
      <c r="D809" s="1032"/>
      <c r="E809" s="1032" t="e">
        <f t="shared" si="22"/>
        <v>#DIV/0!</v>
      </c>
      <c r="F809" s="1033">
        <f>F786+F788+F790+F793+F796+F798+F800+F803+F805</f>
        <v>285.466</v>
      </c>
      <c r="G809" s="1033">
        <f>G786+G788+G790+G793+G796+G798+G800+G803+G805</f>
        <v>275.986</v>
      </c>
      <c r="H809" s="1034">
        <f>H786+H788+H790+H793+H796+H798+H800+H803+H805</f>
        <v>0</v>
      </c>
    </row>
    <row r="810" spans="1:17" s="853" customFormat="1" ht="15.75" customHeight="1">
      <c r="A810" s="1074"/>
      <c r="B810" s="1075" t="s">
        <v>63</v>
      </c>
      <c r="C810" s="1059"/>
      <c r="D810" s="1059"/>
      <c r="E810" s="1076" t="e">
        <f t="shared" si="22"/>
        <v>#DIV/0!</v>
      </c>
      <c r="F810" s="1061"/>
      <c r="G810" s="1061"/>
      <c r="H810" s="1062"/>
      <c r="K810" s="854"/>
      <c r="L810" s="854"/>
      <c r="M810" s="854"/>
      <c r="N810" s="854"/>
      <c r="O810" s="854"/>
      <c r="P810" s="854"/>
      <c r="Q810" s="854"/>
    </row>
    <row r="811" spans="1:8" ht="15.75" customHeight="1">
      <c r="A811" s="926">
        <v>1</v>
      </c>
      <c r="B811" s="1068" t="s">
        <v>197</v>
      </c>
      <c r="C811" s="931">
        <f>SUM(C812)</f>
        <v>120</v>
      </c>
      <c r="D811" s="1077"/>
      <c r="E811" s="1078">
        <f t="shared" si="22"/>
        <v>6.15</v>
      </c>
      <c r="F811" s="960">
        <f>SUM(F812)</f>
        <v>0.738</v>
      </c>
      <c r="G811" s="960">
        <f>SUM(G812)</f>
        <v>0.738</v>
      </c>
      <c r="H811" s="932">
        <f>SUM(H812)</f>
        <v>0</v>
      </c>
    </row>
    <row r="812" spans="1:8" ht="15.75" customHeight="1">
      <c r="A812" s="977"/>
      <c r="B812" s="1070" t="s">
        <v>147</v>
      </c>
      <c r="C812" s="940">
        <v>120</v>
      </c>
      <c r="D812" s="940"/>
      <c r="E812" s="973">
        <f t="shared" si="22"/>
        <v>6.15</v>
      </c>
      <c r="F812" s="941">
        <v>0.738</v>
      </c>
      <c r="G812" s="941">
        <v>0.738</v>
      </c>
      <c r="H812" s="942"/>
    </row>
    <row r="813" spans="1:8" ht="15.75" customHeight="1">
      <c r="A813" s="926">
        <v>2</v>
      </c>
      <c r="B813" s="1068" t="s">
        <v>120</v>
      </c>
      <c r="C813" s="931"/>
      <c r="D813" s="931"/>
      <c r="E813" s="931" t="e">
        <f t="shared" si="22"/>
        <v>#DIV/0!</v>
      </c>
      <c r="F813" s="960">
        <f>SUM(F814:F814)</f>
        <v>0.18</v>
      </c>
      <c r="G813" s="960">
        <f>SUM(G814:G814)</f>
        <v>0</v>
      </c>
      <c r="H813" s="961">
        <f>SUM(H814:H814)</f>
        <v>0</v>
      </c>
    </row>
    <row r="814" spans="1:9" ht="15.75" customHeight="1">
      <c r="A814" s="927"/>
      <c r="B814" s="1069" t="s">
        <v>117</v>
      </c>
      <c r="C814" s="934"/>
      <c r="D814" s="934"/>
      <c r="E814" s="935">
        <v>9</v>
      </c>
      <c r="F814" s="936">
        <v>0.18</v>
      </c>
      <c r="G814" s="936"/>
      <c r="H814" s="937"/>
      <c r="I814" s="783"/>
    </row>
    <row r="815" spans="1:8" ht="15.75" customHeight="1">
      <c r="A815" s="926">
        <v>3</v>
      </c>
      <c r="B815" s="1068" t="s">
        <v>101</v>
      </c>
      <c r="C815" s="931"/>
      <c r="D815" s="931"/>
      <c r="E815" s="976" t="e">
        <f t="shared" si="22"/>
        <v>#DIV/0!</v>
      </c>
      <c r="F815" s="960">
        <f>F816</f>
        <v>0.26</v>
      </c>
      <c r="G815" s="960"/>
      <c r="H815" s="961"/>
    </row>
    <row r="816" spans="1:8" ht="15.75" customHeight="1">
      <c r="A816" s="977"/>
      <c r="B816" s="1070" t="s">
        <v>117</v>
      </c>
      <c r="C816" s="940"/>
      <c r="D816" s="940"/>
      <c r="E816" s="973">
        <v>19.615384615384613</v>
      </c>
      <c r="F816" s="941">
        <v>0.26</v>
      </c>
      <c r="G816" s="941"/>
      <c r="H816" s="942"/>
    </row>
    <row r="817" spans="1:17" s="853" customFormat="1" ht="15.75" customHeight="1">
      <c r="A817" s="926">
        <v>4</v>
      </c>
      <c r="B817" s="1068" t="s">
        <v>86</v>
      </c>
      <c r="C817" s="931"/>
      <c r="D817" s="931"/>
      <c r="E817" s="931" t="e">
        <f t="shared" si="22"/>
        <v>#DIV/0!</v>
      </c>
      <c r="F817" s="960">
        <f>SUM(F818:F818)</f>
        <v>0.162</v>
      </c>
      <c r="G817" s="960">
        <f>SUM(G818:G818)</f>
        <v>0.162</v>
      </c>
      <c r="H817" s="961">
        <f>SUM(H818:H818)</f>
        <v>0</v>
      </c>
      <c r="K817" s="854"/>
      <c r="L817" s="854"/>
      <c r="M817" s="854"/>
      <c r="N817" s="854"/>
      <c r="O817" s="854"/>
      <c r="P817" s="854"/>
      <c r="Q817" s="854"/>
    </row>
    <row r="818" spans="1:8" ht="15.75" customHeight="1">
      <c r="A818" s="980"/>
      <c r="B818" s="1071" t="s">
        <v>147</v>
      </c>
      <c r="C818" s="1002">
        <v>30</v>
      </c>
      <c r="D818" s="1002"/>
      <c r="E818" s="1002">
        <f t="shared" si="22"/>
        <v>5.4</v>
      </c>
      <c r="F818" s="1004">
        <v>0.162</v>
      </c>
      <c r="G818" s="1004">
        <v>0.162</v>
      </c>
      <c r="H818" s="1005"/>
    </row>
    <row r="819" spans="1:8" ht="15.75" customHeight="1">
      <c r="A819" s="926">
        <v>5</v>
      </c>
      <c r="B819" s="1068" t="s">
        <v>170</v>
      </c>
      <c r="C819" s="931"/>
      <c r="D819" s="931"/>
      <c r="E819" s="976" t="e">
        <f t="shared" si="22"/>
        <v>#DIV/0!</v>
      </c>
      <c r="F819" s="960">
        <f>F820</f>
        <v>0.769</v>
      </c>
      <c r="G819" s="960"/>
      <c r="H819" s="961"/>
    </row>
    <row r="820" spans="1:8" ht="15.75" customHeight="1">
      <c r="A820" s="977"/>
      <c r="B820" s="1070" t="s">
        <v>117</v>
      </c>
      <c r="C820" s="940"/>
      <c r="D820" s="940"/>
      <c r="E820" s="973">
        <v>192.25</v>
      </c>
      <c r="F820" s="941">
        <v>0.769</v>
      </c>
      <c r="G820" s="941"/>
      <c r="H820" s="942"/>
    </row>
    <row r="821" spans="1:8" ht="15.75" customHeight="1">
      <c r="A821" s="926">
        <v>6</v>
      </c>
      <c r="B821" s="1068" t="s">
        <v>43</v>
      </c>
      <c r="C821" s="931"/>
      <c r="D821" s="931"/>
      <c r="E821" s="931" t="e">
        <f t="shared" si="22"/>
        <v>#DIV/0!</v>
      </c>
      <c r="F821" s="960">
        <f>SUM(F822:F822)</f>
        <v>1.944</v>
      </c>
      <c r="G821" s="960">
        <f>SUM(G822:G822)</f>
        <v>0</v>
      </c>
      <c r="H821" s="961">
        <f>SUM(H822:H822)</f>
        <v>0</v>
      </c>
    </row>
    <row r="822" spans="1:8" ht="15.75" customHeight="1">
      <c r="A822" s="927"/>
      <c r="B822" s="1069" t="s">
        <v>117</v>
      </c>
      <c r="C822" s="934"/>
      <c r="D822" s="934"/>
      <c r="E822" s="935">
        <v>9.969230769230768</v>
      </c>
      <c r="F822" s="936">
        <v>1.944</v>
      </c>
      <c r="G822" s="936"/>
      <c r="H822" s="937"/>
    </row>
    <row r="823" spans="1:17" s="853" customFormat="1" ht="15.75" customHeight="1">
      <c r="A823" s="926">
        <v>7</v>
      </c>
      <c r="B823" s="1068" t="s">
        <v>77</v>
      </c>
      <c r="C823" s="931"/>
      <c r="D823" s="931"/>
      <c r="E823" s="931" t="e">
        <f t="shared" si="22"/>
        <v>#DIV/0!</v>
      </c>
      <c r="F823" s="960">
        <f>SUM(F824:F824)</f>
        <v>0.08</v>
      </c>
      <c r="G823" s="960">
        <f>SUM(G824:G824)</f>
        <v>0</v>
      </c>
      <c r="H823" s="961">
        <f>SUM(H824:H824)</f>
        <v>0</v>
      </c>
      <c r="K823" s="854"/>
      <c r="L823" s="854"/>
      <c r="M823" s="854"/>
      <c r="N823" s="854"/>
      <c r="O823" s="854"/>
      <c r="P823" s="854"/>
      <c r="Q823" s="854"/>
    </row>
    <row r="824" spans="1:8" ht="15.75" customHeight="1">
      <c r="A824" s="977"/>
      <c r="B824" s="1070" t="s">
        <v>117</v>
      </c>
      <c r="C824" s="940"/>
      <c r="D824" s="940"/>
      <c r="E824" s="973">
        <v>4.475</v>
      </c>
      <c r="F824" s="941">
        <v>0.08</v>
      </c>
      <c r="G824" s="941"/>
      <c r="H824" s="942"/>
    </row>
    <row r="825" spans="1:17" s="853" customFormat="1" ht="15.75" customHeight="1">
      <c r="A825" s="926">
        <v>8</v>
      </c>
      <c r="B825" s="1068" t="s">
        <v>138</v>
      </c>
      <c r="C825" s="931"/>
      <c r="D825" s="931"/>
      <c r="E825" s="931" t="e">
        <f t="shared" si="22"/>
        <v>#DIV/0!</v>
      </c>
      <c r="F825" s="960">
        <f>SUM(F826:F826)</f>
        <v>4.984</v>
      </c>
      <c r="G825" s="960">
        <f>SUM(G826:G826)</f>
        <v>0</v>
      </c>
      <c r="H825" s="961">
        <f>SUM(H826:H826)</f>
        <v>0</v>
      </c>
      <c r="K825" s="854"/>
      <c r="L825" s="854"/>
      <c r="M825" s="854"/>
      <c r="N825" s="854"/>
      <c r="O825" s="854"/>
      <c r="P825" s="854"/>
      <c r="Q825" s="854"/>
    </row>
    <row r="826" spans="1:8" ht="15.75" customHeight="1">
      <c r="A826" s="977"/>
      <c r="B826" s="1070" t="s">
        <v>117</v>
      </c>
      <c r="C826" s="940"/>
      <c r="D826" s="940"/>
      <c r="E826" s="973">
        <v>17.186206896551724</v>
      </c>
      <c r="F826" s="941">
        <v>4.984</v>
      </c>
      <c r="G826" s="941"/>
      <c r="H826" s="942"/>
    </row>
    <row r="827" spans="1:17" s="853" customFormat="1" ht="15.75" customHeight="1">
      <c r="A827" s="926">
        <v>9</v>
      </c>
      <c r="B827" s="1068" t="s">
        <v>139</v>
      </c>
      <c r="C827" s="931"/>
      <c r="D827" s="931"/>
      <c r="E827" s="931" t="e">
        <f t="shared" si="22"/>
        <v>#DIV/0!</v>
      </c>
      <c r="F827" s="960">
        <f>SUM(F828:F828)</f>
        <v>15.671999999999999</v>
      </c>
      <c r="G827" s="960">
        <f>SUM(G828:G828)</f>
        <v>0</v>
      </c>
      <c r="H827" s="961">
        <f>SUM(H828:H828)</f>
        <v>0</v>
      </c>
      <c r="K827" s="854"/>
      <c r="L827" s="854"/>
      <c r="M827" s="854"/>
      <c r="N827" s="854"/>
      <c r="O827" s="854"/>
      <c r="P827" s="854"/>
      <c r="Q827" s="854"/>
    </row>
    <row r="828" spans="1:8" ht="15.75" customHeight="1">
      <c r="A828" s="977"/>
      <c r="B828" s="1070" t="s">
        <v>117</v>
      </c>
      <c r="C828" s="940"/>
      <c r="D828" s="940"/>
      <c r="E828" s="973">
        <v>21.827298050139273</v>
      </c>
      <c r="F828" s="941">
        <v>15.671999999999999</v>
      </c>
      <c r="G828" s="941"/>
      <c r="H828" s="942"/>
    </row>
    <row r="829" spans="1:8" ht="15.75" customHeight="1">
      <c r="A829" s="926">
        <v>10</v>
      </c>
      <c r="B829" s="1068" t="s">
        <v>45</v>
      </c>
      <c r="C829" s="931"/>
      <c r="D829" s="931"/>
      <c r="E829" s="976" t="e">
        <f t="shared" si="22"/>
        <v>#DIV/0!</v>
      </c>
      <c r="F829" s="960">
        <f>F830</f>
        <v>11.869</v>
      </c>
      <c r="G829" s="960"/>
      <c r="H829" s="961"/>
    </row>
    <row r="830" spans="1:8" ht="15.75" customHeight="1" thickBot="1">
      <c r="A830" s="977"/>
      <c r="B830" s="1070" t="s">
        <v>117</v>
      </c>
      <c r="C830" s="940"/>
      <c r="D830" s="940"/>
      <c r="E830" s="973">
        <v>16.25890410958904</v>
      </c>
      <c r="F830" s="941">
        <v>11.869</v>
      </c>
      <c r="G830" s="941"/>
      <c r="H830" s="942"/>
    </row>
    <row r="831" spans="1:8" ht="15.75" customHeight="1" thickBot="1">
      <c r="A831" s="1030"/>
      <c r="B831" s="1031" t="s">
        <v>167</v>
      </c>
      <c r="C831" s="1032"/>
      <c r="D831" s="1032"/>
      <c r="E831" s="1032" t="e">
        <f t="shared" si="22"/>
        <v>#DIV/0!</v>
      </c>
      <c r="F831" s="1033">
        <f>F811+F813+F815+F817+F819+F821+F823+F825+F827+F829</f>
        <v>36.658</v>
      </c>
      <c r="G831" s="1033">
        <f>G811+G813+G815+G817+G819+G821+G823+G825+G827+G829</f>
        <v>0.9</v>
      </c>
      <c r="H831" s="1034">
        <f>H811+H813+H815+H817+H819+H821+H823+H825+H827+H829</f>
        <v>0</v>
      </c>
    </row>
    <row r="832" spans="1:8" ht="15.75" customHeight="1">
      <c r="A832" s="985"/>
      <c r="B832" s="986" t="s">
        <v>60</v>
      </c>
      <c r="C832" s="963"/>
      <c r="D832" s="963"/>
      <c r="E832" s="987" t="e">
        <f t="shared" si="22"/>
        <v>#DIV/0!</v>
      </c>
      <c r="F832" s="964"/>
      <c r="G832" s="964"/>
      <c r="H832" s="1079"/>
    </row>
    <row r="833" spans="1:8" ht="15.75" customHeight="1">
      <c r="A833" s="926">
        <v>1</v>
      </c>
      <c r="B833" s="1068" t="s">
        <v>61</v>
      </c>
      <c r="C833" s="931"/>
      <c r="D833" s="931"/>
      <c r="E833" s="976" t="e">
        <f t="shared" si="22"/>
        <v>#DIV/0!</v>
      </c>
      <c r="F833" s="960">
        <f>F834</f>
        <v>0.521</v>
      </c>
      <c r="G833" s="960">
        <f>G834</f>
        <v>0.52</v>
      </c>
      <c r="H833" s="961"/>
    </row>
    <row r="834" spans="1:8" ht="15.75" customHeight="1">
      <c r="A834" s="977"/>
      <c r="B834" s="1070" t="s">
        <v>117</v>
      </c>
      <c r="C834" s="940"/>
      <c r="D834" s="940"/>
      <c r="E834" s="973">
        <v>13.025</v>
      </c>
      <c r="F834" s="941">
        <v>0.521</v>
      </c>
      <c r="G834" s="941">
        <v>0.52</v>
      </c>
      <c r="H834" s="942"/>
    </row>
    <row r="835" spans="1:17" s="853" customFormat="1" ht="15.75" customHeight="1">
      <c r="A835" s="926">
        <v>2</v>
      </c>
      <c r="B835" s="1068" t="s">
        <v>140</v>
      </c>
      <c r="C835" s="931"/>
      <c r="D835" s="931"/>
      <c r="E835" s="931" t="e">
        <f t="shared" si="22"/>
        <v>#DIV/0!</v>
      </c>
      <c r="F835" s="960">
        <f>SUM(F836:F836)</f>
        <v>0.525</v>
      </c>
      <c r="G835" s="960">
        <f>SUM(G836:G836)</f>
        <v>0.525</v>
      </c>
      <c r="H835" s="961">
        <f>SUM(H836:H836)</f>
        <v>0</v>
      </c>
      <c r="K835" s="854"/>
      <c r="L835" s="854"/>
      <c r="M835" s="854"/>
      <c r="N835" s="854"/>
      <c r="O835" s="854"/>
      <c r="P835" s="854"/>
      <c r="Q835" s="854"/>
    </row>
    <row r="836" spans="1:9" ht="15.75" customHeight="1">
      <c r="A836" s="977"/>
      <c r="B836" s="1070" t="s">
        <v>118</v>
      </c>
      <c r="C836" s="940">
        <v>35</v>
      </c>
      <c r="D836" s="940"/>
      <c r="E836" s="973">
        <f t="shared" si="22"/>
        <v>15.000000000000002</v>
      </c>
      <c r="F836" s="941">
        <v>0.525</v>
      </c>
      <c r="G836" s="941">
        <v>0.525</v>
      </c>
      <c r="H836" s="942"/>
      <c r="I836" s="783"/>
    </row>
    <row r="837" spans="1:17" s="853" customFormat="1" ht="15.75" customHeight="1">
      <c r="A837" s="926">
        <v>3</v>
      </c>
      <c r="B837" s="1068" t="s">
        <v>46</v>
      </c>
      <c r="C837" s="931"/>
      <c r="D837" s="931"/>
      <c r="E837" s="1078" t="e">
        <f t="shared" si="22"/>
        <v>#DIV/0!</v>
      </c>
      <c r="F837" s="960">
        <f>F838</f>
        <v>0.66</v>
      </c>
      <c r="G837" s="960"/>
      <c r="H837" s="961"/>
      <c r="K837" s="854"/>
      <c r="L837" s="854"/>
      <c r="M837" s="854"/>
      <c r="N837" s="854"/>
      <c r="O837" s="854"/>
      <c r="P837" s="854"/>
      <c r="Q837" s="854"/>
    </row>
    <row r="838" spans="1:8" ht="15.75" customHeight="1">
      <c r="A838" s="977"/>
      <c r="B838" s="1070" t="s">
        <v>117</v>
      </c>
      <c r="C838" s="940"/>
      <c r="D838" s="940"/>
      <c r="E838" s="973">
        <v>11</v>
      </c>
      <c r="F838" s="941">
        <v>0.66</v>
      </c>
      <c r="G838" s="941"/>
      <c r="H838" s="942"/>
    </row>
    <row r="839" spans="1:8" ht="15.75" customHeight="1">
      <c r="A839" s="985">
        <v>4</v>
      </c>
      <c r="B839" s="986" t="s">
        <v>13</v>
      </c>
      <c r="C839" s="1080"/>
      <c r="D839" s="1080"/>
      <c r="E839" s="1080" t="e">
        <f t="shared" si="22"/>
        <v>#DIV/0!</v>
      </c>
      <c r="F839" s="1081">
        <f>SUM(F840:F840)</f>
        <v>0.17</v>
      </c>
      <c r="G839" s="1081"/>
      <c r="H839" s="1082">
        <f>SUM(H840:H840)</f>
        <v>0</v>
      </c>
    </row>
    <row r="840" spans="1:8" ht="15.75" customHeight="1" thickBot="1">
      <c r="A840" s="1017"/>
      <c r="B840" s="1073" t="s">
        <v>117</v>
      </c>
      <c r="C840" s="1052"/>
      <c r="D840" s="1052"/>
      <c r="E840" s="1019">
        <v>17</v>
      </c>
      <c r="F840" s="1053">
        <v>0.17</v>
      </c>
      <c r="G840" s="1053"/>
      <c r="H840" s="1054"/>
    </row>
    <row r="841" spans="1:8" ht="15.75" customHeight="1" thickBot="1">
      <c r="A841" s="1030"/>
      <c r="B841" s="1031" t="s">
        <v>166</v>
      </c>
      <c r="C841" s="1032"/>
      <c r="D841" s="1032"/>
      <c r="E841" s="1032"/>
      <c r="F841" s="1033">
        <f>F833+F835+F837+F839</f>
        <v>1.876</v>
      </c>
      <c r="G841" s="1033">
        <f>G833+G835+G837+G839</f>
        <v>1.045</v>
      </c>
      <c r="H841" s="1034">
        <f>H833+H835+H837+H839</f>
        <v>0</v>
      </c>
    </row>
    <row r="842" spans="1:8" ht="15.75" customHeight="1" thickBot="1">
      <c r="A842" s="1030" t="s">
        <v>55</v>
      </c>
      <c r="B842" s="1031" t="s">
        <v>79</v>
      </c>
      <c r="C842" s="1032"/>
      <c r="D842" s="1032"/>
      <c r="E842" s="1032"/>
      <c r="F842" s="1033">
        <f>F809+F831+F841</f>
        <v>324</v>
      </c>
      <c r="G842" s="1033">
        <f>G809+G831+G841</f>
        <v>277.931</v>
      </c>
      <c r="H842" s="1034">
        <f>H809+H831+H841</f>
        <v>0</v>
      </c>
    </row>
    <row r="843" spans="1:8" ht="15.75" customHeight="1">
      <c r="A843" s="1074" t="s">
        <v>82</v>
      </c>
      <c r="B843" s="1075" t="s">
        <v>94</v>
      </c>
      <c r="C843" s="1083"/>
      <c r="D843" s="1083"/>
      <c r="E843" s="1076"/>
      <c r="F843" s="1084"/>
      <c r="G843" s="1084"/>
      <c r="H843" s="1085"/>
    </row>
    <row r="844" spans="1:8" ht="15.75" customHeight="1">
      <c r="A844" s="988"/>
      <c r="B844" s="989" t="s">
        <v>126</v>
      </c>
      <c r="C844" s="990"/>
      <c r="D844" s="990"/>
      <c r="E844" s="991"/>
      <c r="F844" s="992"/>
      <c r="G844" s="992"/>
      <c r="H844" s="993"/>
    </row>
    <row r="845" spans="1:8" ht="15.75" customHeight="1">
      <c r="A845" s="926">
        <v>1</v>
      </c>
      <c r="B845" s="1068" t="s">
        <v>36</v>
      </c>
      <c r="C845" s="960">
        <f>SUM(C846:C846)</f>
        <v>907</v>
      </c>
      <c r="D845" s="931"/>
      <c r="E845" s="931">
        <f aca="true" t="shared" si="23" ref="E845:E908">F845/C845*1000</f>
        <v>21</v>
      </c>
      <c r="F845" s="960">
        <f>SUM(F846:F846)</f>
        <v>19.047</v>
      </c>
      <c r="G845" s="960">
        <f>SUM(G846:G846)</f>
        <v>19.047</v>
      </c>
      <c r="H845" s="961">
        <f>SUM(H846:H846)</f>
        <v>0</v>
      </c>
    </row>
    <row r="846" spans="1:8" ht="15.75" customHeight="1">
      <c r="A846" s="927"/>
      <c r="B846" s="1069" t="s">
        <v>136</v>
      </c>
      <c r="C846" s="934">
        <v>907</v>
      </c>
      <c r="D846" s="934"/>
      <c r="E846" s="935">
        <f t="shared" si="23"/>
        <v>21</v>
      </c>
      <c r="F846" s="936">
        <v>19.047</v>
      </c>
      <c r="G846" s="936">
        <v>19.047</v>
      </c>
      <c r="H846" s="937"/>
    </row>
    <row r="847" spans="1:10" ht="15.75" customHeight="1">
      <c r="A847" s="926">
        <v>2</v>
      </c>
      <c r="B847" s="1068" t="s">
        <v>23</v>
      </c>
      <c r="C847" s="931"/>
      <c r="D847" s="931"/>
      <c r="E847" s="931" t="e">
        <f t="shared" si="23"/>
        <v>#DIV/0!</v>
      </c>
      <c r="F847" s="960">
        <f>SUM(F848:F849)</f>
        <v>1.955</v>
      </c>
      <c r="G847" s="960">
        <f>SUM(G848:G849)</f>
        <v>0.675</v>
      </c>
      <c r="H847" s="961">
        <f>SUM(H848:H849)</f>
        <v>0</v>
      </c>
      <c r="J847" s="910"/>
    </row>
    <row r="848" spans="1:8" ht="15.75" customHeight="1">
      <c r="A848" s="927"/>
      <c r="B848" s="1069" t="s">
        <v>114</v>
      </c>
      <c r="C848" s="934">
        <v>25</v>
      </c>
      <c r="D848" s="934"/>
      <c r="E848" s="935">
        <f t="shared" si="23"/>
        <v>27.000000000000004</v>
      </c>
      <c r="F848" s="936">
        <v>0.675</v>
      </c>
      <c r="G848" s="936">
        <v>0.675</v>
      </c>
      <c r="H848" s="937"/>
    </row>
    <row r="849" spans="1:18" ht="15.75" customHeight="1">
      <c r="A849" s="977"/>
      <c r="B849" s="1070" t="s">
        <v>118</v>
      </c>
      <c r="C849" s="940">
        <v>160</v>
      </c>
      <c r="D849" s="940"/>
      <c r="E849" s="973">
        <f t="shared" si="23"/>
        <v>8</v>
      </c>
      <c r="F849" s="941">
        <v>1.28</v>
      </c>
      <c r="G849" s="941"/>
      <c r="H849" s="942"/>
      <c r="J849" s="910"/>
      <c r="K849" s="910"/>
      <c r="L849" s="910"/>
      <c r="M849" s="910"/>
      <c r="N849" s="910"/>
      <c r="R849" s="783"/>
    </row>
    <row r="850" spans="1:17" s="853" customFormat="1" ht="15.75" customHeight="1">
      <c r="A850" s="926">
        <v>3</v>
      </c>
      <c r="B850" s="1068" t="s">
        <v>24</v>
      </c>
      <c r="C850" s="931"/>
      <c r="D850" s="931"/>
      <c r="E850" s="1078" t="e">
        <f t="shared" si="23"/>
        <v>#DIV/0!</v>
      </c>
      <c r="F850" s="960">
        <f>F851</f>
        <v>1</v>
      </c>
      <c r="G850" s="960"/>
      <c r="H850" s="961"/>
      <c r="K850" s="854"/>
      <c r="L850" s="854"/>
      <c r="M850" s="854"/>
      <c r="N850" s="854"/>
      <c r="O850" s="854"/>
      <c r="P850" s="854"/>
      <c r="Q850" s="854"/>
    </row>
    <row r="851" spans="1:8" ht="15.75" customHeight="1">
      <c r="A851" s="977"/>
      <c r="B851" s="1070" t="s">
        <v>117</v>
      </c>
      <c r="C851" s="940"/>
      <c r="D851" s="940"/>
      <c r="E851" s="973" t="e">
        <f t="shared" si="23"/>
        <v>#DIV/0!</v>
      </c>
      <c r="F851" s="941">
        <v>1</v>
      </c>
      <c r="G851" s="941"/>
      <c r="H851" s="942"/>
    </row>
    <row r="852" spans="1:17" s="853" customFormat="1" ht="15.75" customHeight="1">
      <c r="A852" s="926">
        <v>4</v>
      </c>
      <c r="B852" s="1068" t="s">
        <v>25</v>
      </c>
      <c r="C852" s="931"/>
      <c r="D852" s="931"/>
      <c r="E852" s="1078" t="e">
        <f t="shared" si="23"/>
        <v>#DIV/0!</v>
      </c>
      <c r="F852" s="960">
        <f>F853</f>
        <v>15.8</v>
      </c>
      <c r="G852" s="960"/>
      <c r="H852" s="961"/>
      <c r="K852" s="854"/>
      <c r="L852" s="854"/>
      <c r="M852" s="854"/>
      <c r="N852" s="854"/>
      <c r="O852" s="854"/>
      <c r="P852" s="854"/>
      <c r="Q852" s="854"/>
    </row>
    <row r="853" spans="1:8" ht="15.75" customHeight="1">
      <c r="A853" s="977"/>
      <c r="B853" s="1070" t="s">
        <v>117</v>
      </c>
      <c r="C853" s="940"/>
      <c r="D853" s="940"/>
      <c r="E853" s="973" t="e">
        <f t="shared" si="23"/>
        <v>#DIV/0!</v>
      </c>
      <c r="F853" s="941">
        <v>15.8</v>
      </c>
      <c r="G853" s="941"/>
      <c r="H853" s="942"/>
    </row>
    <row r="854" spans="1:17" s="853" customFormat="1" ht="15.75" customHeight="1">
      <c r="A854" s="926">
        <v>5</v>
      </c>
      <c r="B854" s="1068" t="s">
        <v>59</v>
      </c>
      <c r="C854" s="931"/>
      <c r="D854" s="931"/>
      <c r="E854" s="931" t="e">
        <f t="shared" si="23"/>
        <v>#DIV/0!</v>
      </c>
      <c r="F854" s="960">
        <f>SUM(F855:F856)</f>
        <v>8.581999999999999</v>
      </c>
      <c r="G854" s="960">
        <f>SUM(G855:G856)</f>
        <v>8.562</v>
      </c>
      <c r="H854" s="961">
        <f>SUM(H855:H856)</f>
        <v>0</v>
      </c>
      <c r="K854" s="854"/>
      <c r="L854" s="854"/>
      <c r="M854" s="854"/>
      <c r="N854" s="854"/>
      <c r="O854" s="854"/>
      <c r="P854" s="854"/>
      <c r="Q854" s="854"/>
    </row>
    <row r="855" spans="1:8" ht="15.75" customHeight="1">
      <c r="A855" s="927"/>
      <c r="B855" s="1069" t="s">
        <v>114</v>
      </c>
      <c r="C855" s="934">
        <v>900</v>
      </c>
      <c r="D855" s="934"/>
      <c r="E855" s="935">
        <f t="shared" si="23"/>
        <v>9.513333333333332</v>
      </c>
      <c r="F855" s="936">
        <v>8.562</v>
      </c>
      <c r="G855" s="936">
        <v>8.562</v>
      </c>
      <c r="H855" s="937"/>
    </row>
    <row r="856" spans="1:8" ht="15.75" customHeight="1" thickBot="1">
      <c r="A856" s="927"/>
      <c r="B856" s="1069" t="s">
        <v>118</v>
      </c>
      <c r="C856" s="934">
        <v>30</v>
      </c>
      <c r="D856" s="934"/>
      <c r="E856" s="935">
        <f t="shared" si="23"/>
        <v>0.6666666666666666</v>
      </c>
      <c r="F856" s="936">
        <v>0.02</v>
      </c>
      <c r="G856" s="936"/>
      <c r="H856" s="937"/>
    </row>
    <row r="857" spans="1:8" ht="15.75" customHeight="1" thickBot="1">
      <c r="A857" s="1030"/>
      <c r="B857" s="1031" t="s">
        <v>165</v>
      </c>
      <c r="C857" s="1032"/>
      <c r="D857" s="1032"/>
      <c r="E857" s="1032" t="e">
        <f t="shared" si="23"/>
        <v>#DIV/0!</v>
      </c>
      <c r="F857" s="1033">
        <f>F845+F847+F850+F852+F854</f>
        <v>46.38400000000001</v>
      </c>
      <c r="G857" s="1033">
        <f>G845+G847+G850+G852+G854</f>
        <v>28.284</v>
      </c>
      <c r="H857" s="1034">
        <f>H845+H847+H850+H852+H854</f>
        <v>0</v>
      </c>
    </row>
    <row r="858" spans="1:8" ht="15.75" customHeight="1">
      <c r="A858" s="1074"/>
      <c r="B858" s="1075" t="s">
        <v>63</v>
      </c>
      <c r="C858" s="1083"/>
      <c r="D858" s="1083"/>
      <c r="E858" s="1076" t="e">
        <f t="shared" si="23"/>
        <v>#DIV/0!</v>
      </c>
      <c r="F858" s="1084"/>
      <c r="G858" s="1084"/>
      <c r="H858" s="1085"/>
    </row>
    <row r="859" spans="1:17" s="853" customFormat="1" ht="15.75" customHeight="1">
      <c r="A859" s="926">
        <v>1</v>
      </c>
      <c r="B859" s="1068" t="s">
        <v>177</v>
      </c>
      <c r="C859" s="931">
        <f>SUM(C860)</f>
        <v>4420</v>
      </c>
      <c r="D859" s="931"/>
      <c r="E859" s="1078">
        <f t="shared" si="23"/>
        <v>3.4615384615384617</v>
      </c>
      <c r="F859" s="931">
        <f>SUM(F860)</f>
        <v>15.3</v>
      </c>
      <c r="G859" s="931">
        <f>SUM(G860)</f>
        <v>0</v>
      </c>
      <c r="H859" s="961"/>
      <c r="K859" s="854"/>
      <c r="L859" s="854"/>
      <c r="M859" s="854"/>
      <c r="N859" s="854"/>
      <c r="O859" s="854"/>
      <c r="P859" s="854"/>
      <c r="Q859" s="854"/>
    </row>
    <row r="860" spans="1:17" ht="15.75" customHeight="1">
      <c r="A860" s="977"/>
      <c r="B860" s="1070" t="s">
        <v>136</v>
      </c>
      <c r="C860" s="940">
        <v>4420</v>
      </c>
      <c r="D860" s="940"/>
      <c r="E860" s="973">
        <f t="shared" si="23"/>
        <v>3.4615384615384617</v>
      </c>
      <c r="F860" s="941">
        <v>15.3</v>
      </c>
      <c r="G860" s="941"/>
      <c r="H860" s="942"/>
      <c r="J860" s="910"/>
      <c r="K860" s="910"/>
      <c r="L860" s="910"/>
      <c r="M860" s="910"/>
      <c r="N860" s="910"/>
      <c r="O860" s="910"/>
      <c r="P860" s="910"/>
      <c r="Q860" s="910"/>
    </row>
    <row r="861" spans="1:17" s="853" customFormat="1" ht="15.75" customHeight="1">
      <c r="A861" s="926">
        <v>2</v>
      </c>
      <c r="B861" s="1068" t="s">
        <v>74</v>
      </c>
      <c r="C861" s="960">
        <f>SUM(C862:C862)</f>
        <v>315</v>
      </c>
      <c r="D861" s="931"/>
      <c r="E861" s="976">
        <f t="shared" si="23"/>
        <v>13.333333333333334</v>
      </c>
      <c r="F861" s="960">
        <f>SUM(F862:F862)</f>
        <v>4.2</v>
      </c>
      <c r="G861" s="960">
        <f>SUM(G862:G862)</f>
        <v>0</v>
      </c>
      <c r="H861" s="961">
        <f>SUM(H862:H862)</f>
        <v>0</v>
      </c>
      <c r="K861" s="854"/>
      <c r="L861" s="854"/>
      <c r="M861" s="854"/>
      <c r="N861" s="854"/>
      <c r="O861" s="854"/>
      <c r="P861" s="854"/>
      <c r="Q861" s="854"/>
    </row>
    <row r="862" spans="1:8" ht="15.75" customHeight="1">
      <c r="A862" s="977"/>
      <c r="B862" s="1070" t="s">
        <v>136</v>
      </c>
      <c r="C862" s="940">
        <v>315</v>
      </c>
      <c r="D862" s="940"/>
      <c r="E862" s="973">
        <f t="shared" si="23"/>
        <v>13.333333333333334</v>
      </c>
      <c r="F862" s="941">
        <v>4.2</v>
      </c>
      <c r="G862" s="941"/>
      <c r="H862" s="942"/>
    </row>
    <row r="863" spans="1:17" s="853" customFormat="1" ht="15.75" customHeight="1">
      <c r="A863" s="926">
        <v>3</v>
      </c>
      <c r="B863" s="1068" t="s">
        <v>45</v>
      </c>
      <c r="C863" s="960">
        <f>SUM(C864:C864)</f>
        <v>180</v>
      </c>
      <c r="D863" s="931"/>
      <c r="E863" s="976">
        <f t="shared" si="23"/>
        <v>15.000000000000002</v>
      </c>
      <c r="F863" s="960">
        <f>SUM(F864:F864)</f>
        <v>2.7</v>
      </c>
      <c r="G863" s="960">
        <f>SUM(G864:G864)</f>
        <v>0</v>
      </c>
      <c r="H863" s="961">
        <f>SUM(H864:H864)</f>
        <v>0</v>
      </c>
      <c r="K863" s="854"/>
      <c r="L863" s="854"/>
      <c r="M863" s="854"/>
      <c r="N863" s="854"/>
      <c r="O863" s="854"/>
      <c r="P863" s="854"/>
      <c r="Q863" s="854"/>
    </row>
    <row r="864" spans="1:8" ht="15.75" customHeight="1" thickBot="1">
      <c r="A864" s="927"/>
      <c r="B864" s="1069" t="s">
        <v>136</v>
      </c>
      <c r="C864" s="934">
        <v>180</v>
      </c>
      <c r="D864" s="934"/>
      <c r="E864" s="935">
        <f t="shared" si="23"/>
        <v>15.000000000000002</v>
      </c>
      <c r="F864" s="936">
        <v>2.7</v>
      </c>
      <c r="G864" s="936"/>
      <c r="H864" s="937"/>
    </row>
    <row r="865" spans="1:17" s="853" customFormat="1" ht="15.75" customHeight="1" thickBot="1">
      <c r="A865" s="1030"/>
      <c r="B865" s="1031" t="s">
        <v>167</v>
      </c>
      <c r="C865" s="1032"/>
      <c r="D865" s="1032"/>
      <c r="E865" s="1032" t="e">
        <f t="shared" si="23"/>
        <v>#DIV/0!</v>
      </c>
      <c r="F865" s="1033">
        <f>F859+F861+F863</f>
        <v>22.2</v>
      </c>
      <c r="G865" s="1033">
        <f>G859+G861+G863</f>
        <v>0</v>
      </c>
      <c r="H865" s="1034">
        <f>H859+H861+H863</f>
        <v>0</v>
      </c>
      <c r="K865" s="854"/>
      <c r="L865" s="854"/>
      <c r="M865" s="854"/>
      <c r="N865" s="854"/>
      <c r="O865" s="854"/>
      <c r="P865" s="854"/>
      <c r="Q865" s="854"/>
    </row>
    <row r="866" spans="1:8" ht="15.75" customHeight="1" thickBot="1">
      <c r="A866" s="1074"/>
      <c r="B866" s="1075" t="s">
        <v>60</v>
      </c>
      <c r="C866" s="1083"/>
      <c r="D866" s="1083"/>
      <c r="E866" s="1076" t="e">
        <f t="shared" si="23"/>
        <v>#DIV/0!</v>
      </c>
      <c r="F866" s="1084"/>
      <c r="G866" s="1084"/>
      <c r="H866" s="1085"/>
    </row>
    <row r="867" spans="1:8" ht="15.75" customHeight="1" thickBot="1">
      <c r="A867" s="1030"/>
      <c r="B867" s="1031" t="s">
        <v>166</v>
      </c>
      <c r="C867" s="1032"/>
      <c r="D867" s="1032"/>
      <c r="E867" s="1032" t="e">
        <f t="shared" si="23"/>
        <v>#DIV/0!</v>
      </c>
      <c r="F867" s="1033">
        <v>0</v>
      </c>
      <c r="G867" s="1033">
        <v>0</v>
      </c>
      <c r="H867" s="1034">
        <v>0</v>
      </c>
    </row>
    <row r="868" spans="1:8" ht="15.75" customHeight="1" thickBot="1">
      <c r="A868" s="1030" t="s">
        <v>82</v>
      </c>
      <c r="B868" s="1031" t="s">
        <v>93</v>
      </c>
      <c r="C868" s="1086"/>
      <c r="D868" s="1086"/>
      <c r="E868" s="1086" t="e">
        <f t="shared" si="23"/>
        <v>#DIV/0!</v>
      </c>
      <c r="F868" s="1087">
        <f>F857+F865</f>
        <v>68.584</v>
      </c>
      <c r="G868" s="1087">
        <f>G857+G865</f>
        <v>28.284</v>
      </c>
      <c r="H868" s="1161">
        <f>H857+H865</f>
        <v>0</v>
      </c>
    </row>
    <row r="869" spans="1:8" ht="15.75" customHeight="1">
      <c r="A869" s="1074" t="s">
        <v>109</v>
      </c>
      <c r="B869" s="1075" t="s">
        <v>103</v>
      </c>
      <c r="C869" s="1083"/>
      <c r="D869" s="1083"/>
      <c r="E869" s="1076" t="e">
        <f t="shared" si="23"/>
        <v>#DIV/0!</v>
      </c>
      <c r="F869" s="1084"/>
      <c r="G869" s="1084"/>
      <c r="H869" s="1085"/>
    </row>
    <row r="870" spans="1:8" ht="15.75" customHeight="1">
      <c r="A870" s="988"/>
      <c r="B870" s="989" t="s">
        <v>126</v>
      </c>
      <c r="C870" s="990"/>
      <c r="D870" s="990"/>
      <c r="E870" s="991" t="e">
        <f t="shared" si="23"/>
        <v>#DIV/0!</v>
      </c>
      <c r="F870" s="992"/>
      <c r="G870" s="992"/>
      <c r="H870" s="993"/>
    </row>
    <row r="871" spans="1:8" ht="15.75" customHeight="1">
      <c r="A871" s="926">
        <v>1</v>
      </c>
      <c r="B871" s="1068" t="s">
        <v>92</v>
      </c>
      <c r="C871" s="931">
        <f>SUM(C872)</f>
        <v>180</v>
      </c>
      <c r="D871" s="931"/>
      <c r="E871" s="976">
        <f t="shared" si="23"/>
        <v>30.000000000000004</v>
      </c>
      <c r="F871" s="931">
        <f>SUM(F872)</f>
        <v>5.4</v>
      </c>
      <c r="G871" s="931">
        <f>SUM(G872)</f>
        <v>4.68</v>
      </c>
      <c r="H871" s="932">
        <f>SUM(H872)</f>
        <v>0</v>
      </c>
    </row>
    <row r="872" spans="1:10" ht="15.75" customHeight="1">
      <c r="A872" s="977"/>
      <c r="B872" s="1070" t="s">
        <v>114</v>
      </c>
      <c r="C872" s="940">
        <v>180</v>
      </c>
      <c r="D872" s="940"/>
      <c r="E872" s="973">
        <f t="shared" si="23"/>
        <v>30.000000000000004</v>
      </c>
      <c r="F872" s="941">
        <v>5.4</v>
      </c>
      <c r="G872" s="941">
        <v>4.68</v>
      </c>
      <c r="H872" s="942"/>
      <c r="J872" s="783"/>
    </row>
    <row r="873" spans="1:8" ht="15.75" customHeight="1">
      <c r="A873" s="926">
        <v>2</v>
      </c>
      <c r="B873" s="1068" t="s">
        <v>23</v>
      </c>
      <c r="C873" s="931"/>
      <c r="D873" s="931"/>
      <c r="E873" s="931" t="e">
        <f t="shared" si="23"/>
        <v>#DIV/0!</v>
      </c>
      <c r="F873" s="960">
        <f>SUM(F874:F874)</f>
        <v>0.55</v>
      </c>
      <c r="G873" s="960">
        <f>SUM(G874:G874)</f>
        <v>0.55</v>
      </c>
      <c r="H873" s="961">
        <f>SUM(H874:H874)</f>
        <v>0</v>
      </c>
    </row>
    <row r="874" spans="1:8" ht="15.75" customHeight="1">
      <c r="A874" s="927"/>
      <c r="B874" s="1069" t="s">
        <v>114</v>
      </c>
      <c r="C874" s="934">
        <v>20</v>
      </c>
      <c r="D874" s="934"/>
      <c r="E874" s="935">
        <f t="shared" si="23"/>
        <v>27.500000000000004</v>
      </c>
      <c r="F874" s="936">
        <v>0.55</v>
      </c>
      <c r="G874" s="936">
        <v>0.55</v>
      </c>
      <c r="H874" s="937"/>
    </row>
    <row r="875" spans="1:8" ht="15.75" customHeight="1">
      <c r="A875" s="926">
        <v>3</v>
      </c>
      <c r="B875" s="1068" t="s">
        <v>88</v>
      </c>
      <c r="C875" s="931">
        <v>10</v>
      </c>
      <c r="D875" s="931"/>
      <c r="E875" s="976">
        <f t="shared" si="23"/>
        <v>58.1</v>
      </c>
      <c r="F875" s="960">
        <f>SUM(F876:F876)</f>
        <v>0.581</v>
      </c>
      <c r="G875" s="960">
        <f>SUM(G876:G876)</f>
        <v>0.581</v>
      </c>
      <c r="H875" s="961">
        <f>SUM(H876:H876)</f>
        <v>0</v>
      </c>
    </row>
    <row r="876" spans="1:8" ht="15.75" customHeight="1">
      <c r="A876" s="927"/>
      <c r="B876" s="1069" t="s">
        <v>114</v>
      </c>
      <c r="C876" s="934">
        <v>10</v>
      </c>
      <c r="D876" s="934"/>
      <c r="E876" s="935">
        <f t="shared" si="23"/>
        <v>58.1</v>
      </c>
      <c r="F876" s="936">
        <v>0.581</v>
      </c>
      <c r="G876" s="936">
        <v>0.581</v>
      </c>
      <c r="H876" s="937"/>
    </row>
    <row r="877" spans="1:8" ht="15.75" customHeight="1">
      <c r="A877" s="926">
        <v>4</v>
      </c>
      <c r="B877" s="1068" t="s">
        <v>158</v>
      </c>
      <c r="C877" s="931"/>
      <c r="D877" s="931"/>
      <c r="E877" s="1078" t="e">
        <f t="shared" si="23"/>
        <v>#DIV/0!</v>
      </c>
      <c r="F877" s="960">
        <f>F878</f>
        <v>0.14</v>
      </c>
      <c r="G877" s="960">
        <f>G878</f>
        <v>0.14</v>
      </c>
      <c r="H877" s="961">
        <f>H878</f>
        <v>0</v>
      </c>
    </row>
    <row r="878" spans="1:8" ht="15.75" customHeight="1" thickBot="1">
      <c r="A878" s="977"/>
      <c r="B878" s="1070" t="s">
        <v>118</v>
      </c>
      <c r="C878" s="940">
        <v>20</v>
      </c>
      <c r="D878" s="940"/>
      <c r="E878" s="973">
        <f t="shared" si="23"/>
        <v>7.000000000000001</v>
      </c>
      <c r="F878" s="941">
        <v>0.14</v>
      </c>
      <c r="G878" s="941">
        <v>0.14</v>
      </c>
      <c r="H878" s="942"/>
    </row>
    <row r="879" spans="1:8" ht="15.75" customHeight="1" thickBot="1">
      <c r="A879" s="1030"/>
      <c r="B879" s="1031" t="s">
        <v>165</v>
      </c>
      <c r="C879" s="1032"/>
      <c r="D879" s="1032"/>
      <c r="E879" s="1088" t="e">
        <f t="shared" si="23"/>
        <v>#DIV/0!</v>
      </c>
      <c r="F879" s="1033">
        <f>F871+F873+F875+F877</f>
        <v>6.671</v>
      </c>
      <c r="G879" s="1033">
        <f>G871+G873+G875+G877</f>
        <v>5.951</v>
      </c>
      <c r="H879" s="1034">
        <f>H871+H873+H875+H877</f>
        <v>0</v>
      </c>
    </row>
    <row r="880" spans="1:8" ht="15.75" customHeight="1">
      <c r="A880" s="1089"/>
      <c r="B880" s="1090" t="s">
        <v>63</v>
      </c>
      <c r="C880" s="1091"/>
      <c r="D880" s="1091"/>
      <c r="E880" s="1019" t="e">
        <f t="shared" si="23"/>
        <v>#DIV/0!</v>
      </c>
      <c r="F880" s="1092"/>
      <c r="G880" s="1092"/>
      <c r="H880" s="1079"/>
    </row>
    <row r="881" spans="1:17" s="853" customFormat="1" ht="15.75" customHeight="1">
      <c r="A881" s="926">
        <v>1</v>
      </c>
      <c r="B881" s="1068" t="s">
        <v>86</v>
      </c>
      <c r="C881" s="931"/>
      <c r="D881" s="931"/>
      <c r="E881" s="1078" t="e">
        <f t="shared" si="23"/>
        <v>#DIV/0!</v>
      </c>
      <c r="F881" s="960">
        <f>F882</f>
        <v>0.3</v>
      </c>
      <c r="G881" s="960"/>
      <c r="H881" s="961"/>
      <c r="K881" s="854"/>
      <c r="L881" s="854"/>
      <c r="M881" s="854"/>
      <c r="N881" s="854"/>
      <c r="O881" s="854"/>
      <c r="P881" s="854"/>
      <c r="Q881" s="854"/>
    </row>
    <row r="882" spans="1:9" ht="15.75" customHeight="1">
      <c r="A882" s="977"/>
      <c r="B882" s="1070" t="s">
        <v>117</v>
      </c>
      <c r="C882" s="940"/>
      <c r="D882" s="940"/>
      <c r="E882" s="973">
        <v>12.32</v>
      </c>
      <c r="F882" s="941">
        <v>0.3</v>
      </c>
      <c r="G882" s="941"/>
      <c r="H882" s="942"/>
      <c r="I882" s="783"/>
    </row>
    <row r="883" spans="1:17" s="853" customFormat="1" ht="15.75" customHeight="1">
      <c r="A883" s="926">
        <v>2</v>
      </c>
      <c r="B883" s="1068" t="s">
        <v>42</v>
      </c>
      <c r="C883" s="931"/>
      <c r="D883" s="931"/>
      <c r="E883" s="1078" t="e">
        <f t="shared" si="23"/>
        <v>#DIV/0!</v>
      </c>
      <c r="F883" s="960">
        <v>2.445</v>
      </c>
      <c r="G883" s="960"/>
      <c r="H883" s="961"/>
      <c r="K883" s="854"/>
      <c r="L883" s="854"/>
      <c r="M883" s="854"/>
      <c r="N883" s="854"/>
      <c r="O883" s="854"/>
      <c r="P883" s="854"/>
      <c r="Q883" s="854"/>
    </row>
    <row r="884" spans="1:8" ht="15.75" customHeight="1">
      <c r="A884" s="977"/>
      <c r="B884" s="1070" t="s">
        <v>117</v>
      </c>
      <c r="C884" s="940"/>
      <c r="D884" s="940"/>
      <c r="E884" s="973">
        <v>24</v>
      </c>
      <c r="F884" s="941">
        <v>2.445</v>
      </c>
      <c r="G884" s="941"/>
      <c r="H884" s="942"/>
    </row>
    <row r="885" spans="1:8" ht="15.75" customHeight="1">
      <c r="A885" s="980">
        <v>3</v>
      </c>
      <c r="B885" s="1093" t="s">
        <v>133</v>
      </c>
      <c r="C885" s="1094">
        <v>280</v>
      </c>
      <c r="D885" s="1094"/>
      <c r="E885" s="1095">
        <f t="shared" si="23"/>
        <v>3.607142857142857</v>
      </c>
      <c r="F885" s="1096">
        <v>1.01</v>
      </c>
      <c r="G885" s="1096"/>
      <c r="H885" s="1097"/>
    </row>
    <row r="886" spans="1:8" ht="15.75" customHeight="1">
      <c r="A886" s="927"/>
      <c r="B886" s="1069" t="s">
        <v>114</v>
      </c>
      <c r="C886" s="934">
        <v>280</v>
      </c>
      <c r="D886" s="934"/>
      <c r="E886" s="935">
        <f t="shared" si="23"/>
        <v>3.607142857142857</v>
      </c>
      <c r="F886" s="936">
        <v>1.01</v>
      </c>
      <c r="G886" s="936"/>
      <c r="H886" s="937"/>
    </row>
    <row r="887" spans="1:17" s="853" customFormat="1" ht="15.75" customHeight="1">
      <c r="A887" s="926">
        <v>4</v>
      </c>
      <c r="B887" s="1068" t="s">
        <v>49</v>
      </c>
      <c r="C887" s="931"/>
      <c r="D887" s="931"/>
      <c r="E887" s="1078" t="e">
        <f t="shared" si="23"/>
        <v>#DIV/0!</v>
      </c>
      <c r="F887" s="960">
        <v>1</v>
      </c>
      <c r="G887" s="960"/>
      <c r="H887" s="961"/>
      <c r="K887" s="854"/>
      <c r="L887" s="854"/>
      <c r="M887" s="854"/>
      <c r="N887" s="854"/>
      <c r="O887" s="854"/>
      <c r="P887" s="854"/>
      <c r="Q887" s="854"/>
    </row>
    <row r="888" spans="1:8" ht="15.75" customHeight="1">
      <c r="A888" s="977"/>
      <c r="B888" s="1070" t="s">
        <v>117</v>
      </c>
      <c r="C888" s="940"/>
      <c r="D888" s="940"/>
      <c r="E888" s="973">
        <v>24</v>
      </c>
      <c r="F888" s="941">
        <v>1</v>
      </c>
      <c r="G888" s="941"/>
      <c r="H888" s="942"/>
    </row>
    <row r="889" spans="1:8" ht="15.75" customHeight="1">
      <c r="A889" s="926">
        <v>5</v>
      </c>
      <c r="B889" s="1068" t="s">
        <v>44</v>
      </c>
      <c r="C889" s="931"/>
      <c r="D889" s="931"/>
      <c r="E889" s="931" t="e">
        <f t="shared" si="23"/>
        <v>#DIV/0!</v>
      </c>
      <c r="F889" s="960">
        <f>SUM(F890:F890)</f>
        <v>3.6</v>
      </c>
      <c r="G889" s="960">
        <f>SUM(G890:G890)</f>
        <v>0</v>
      </c>
      <c r="H889" s="961">
        <f>SUM(H890:H890)</f>
        <v>0</v>
      </c>
    </row>
    <row r="890" spans="1:8" ht="15.75" customHeight="1">
      <c r="A890" s="927"/>
      <c r="B890" s="1069" t="s">
        <v>117</v>
      </c>
      <c r="C890" s="934"/>
      <c r="D890" s="934"/>
      <c r="E890" s="935">
        <v>36</v>
      </c>
      <c r="F890" s="936">
        <v>3.6</v>
      </c>
      <c r="G890" s="936"/>
      <c r="H890" s="937"/>
    </row>
    <row r="891" spans="1:17" s="853" customFormat="1" ht="15.75" customHeight="1">
      <c r="A891" s="926">
        <v>6</v>
      </c>
      <c r="B891" s="1068" t="s">
        <v>45</v>
      </c>
      <c r="C891" s="931"/>
      <c r="D891" s="931"/>
      <c r="E891" s="1078" t="e">
        <f t="shared" si="23"/>
        <v>#DIV/0!</v>
      </c>
      <c r="F891" s="960">
        <v>2.29</v>
      </c>
      <c r="G891" s="960"/>
      <c r="H891" s="961"/>
      <c r="K891" s="854"/>
      <c r="L891" s="854"/>
      <c r="M891" s="854"/>
      <c r="N891" s="854"/>
      <c r="O891" s="854"/>
      <c r="P891" s="854"/>
      <c r="Q891" s="854"/>
    </row>
    <row r="892" spans="1:17" ht="15.75" customHeight="1" thickBot="1">
      <c r="A892" s="1017"/>
      <c r="B892" s="1073" t="s">
        <v>117</v>
      </c>
      <c r="C892" s="1052"/>
      <c r="D892" s="1052"/>
      <c r="E892" s="1019">
        <v>33</v>
      </c>
      <c r="F892" s="1053">
        <v>2.29</v>
      </c>
      <c r="G892" s="1053"/>
      <c r="H892" s="1054"/>
      <c r="P892" s="782"/>
      <c r="Q892" s="782"/>
    </row>
    <row r="893" spans="1:17" ht="15.75" customHeight="1" thickBot="1">
      <c r="A893" s="1030"/>
      <c r="B893" s="1031" t="s">
        <v>167</v>
      </c>
      <c r="C893" s="1032"/>
      <c r="D893" s="1032"/>
      <c r="E893" s="1098" t="e">
        <f t="shared" si="23"/>
        <v>#DIV/0!</v>
      </c>
      <c r="F893" s="1033">
        <f>F881+F883+F885+F887+F889+F891</f>
        <v>10.645</v>
      </c>
      <c r="G893" s="1033">
        <f>G881+G883+G885+G887+G889+G891</f>
        <v>0</v>
      </c>
      <c r="H893" s="1034">
        <f>H881+H883+H885+H887+H889+H891</f>
        <v>0</v>
      </c>
      <c r="P893" s="782"/>
      <c r="Q893" s="782"/>
    </row>
    <row r="894" spans="1:17" ht="15.75" customHeight="1">
      <c r="A894" s="985"/>
      <c r="B894" s="986" t="s">
        <v>60</v>
      </c>
      <c r="C894" s="963"/>
      <c r="D894" s="963"/>
      <c r="E894" s="987" t="e">
        <f t="shared" si="23"/>
        <v>#DIV/0!</v>
      </c>
      <c r="F894" s="964"/>
      <c r="G894" s="964"/>
      <c r="H894" s="965"/>
      <c r="P894" s="782"/>
      <c r="Q894" s="782"/>
    </row>
    <row r="895" spans="1:17" ht="15.75" customHeight="1">
      <c r="A895" s="926">
        <v>1</v>
      </c>
      <c r="B895" s="1068" t="s">
        <v>140</v>
      </c>
      <c r="C895" s="931"/>
      <c r="D895" s="931"/>
      <c r="E895" s="931" t="e">
        <f t="shared" si="23"/>
        <v>#DIV/0!</v>
      </c>
      <c r="F895" s="960">
        <f>SUM(F896:F896)</f>
        <v>1.995</v>
      </c>
      <c r="G895" s="960">
        <f>SUM(G896:G896)</f>
        <v>0</v>
      </c>
      <c r="H895" s="961"/>
      <c r="P895" s="782"/>
      <c r="Q895" s="782"/>
    </row>
    <row r="896" spans="1:17" ht="15.75" customHeight="1">
      <c r="A896" s="977"/>
      <c r="B896" s="1070" t="s">
        <v>117</v>
      </c>
      <c r="C896" s="940"/>
      <c r="D896" s="940"/>
      <c r="E896" s="973">
        <v>39.9</v>
      </c>
      <c r="F896" s="941">
        <v>1.995</v>
      </c>
      <c r="G896" s="941"/>
      <c r="H896" s="942"/>
      <c r="P896" s="782"/>
      <c r="Q896" s="782"/>
    </row>
    <row r="897" spans="1:17" ht="15.75" customHeight="1">
      <c r="A897" s="980">
        <v>2</v>
      </c>
      <c r="B897" s="1093" t="s">
        <v>205</v>
      </c>
      <c r="C897" s="1002"/>
      <c r="D897" s="1002"/>
      <c r="E897" s="1003" t="e">
        <f t="shared" si="23"/>
        <v>#DIV/0!</v>
      </c>
      <c r="F897" s="1040">
        <f>F898</f>
        <v>0.019</v>
      </c>
      <c r="G897" s="1040">
        <f>G898</f>
        <v>0.019</v>
      </c>
      <c r="H897" s="1005"/>
      <c r="P897" s="782"/>
      <c r="Q897" s="782"/>
    </row>
    <row r="898" spans="1:17" ht="15.75" customHeight="1">
      <c r="A898" s="927"/>
      <c r="B898" s="1069" t="s">
        <v>117</v>
      </c>
      <c r="C898" s="934"/>
      <c r="D898" s="934"/>
      <c r="E898" s="935">
        <v>1.9</v>
      </c>
      <c r="F898" s="936">
        <v>0.019</v>
      </c>
      <c r="G898" s="936">
        <v>0.019</v>
      </c>
      <c r="H898" s="937"/>
      <c r="P898" s="782"/>
      <c r="Q898" s="782"/>
    </row>
    <row r="899" spans="1:17" ht="15.75" customHeight="1">
      <c r="A899" s="926">
        <v>3</v>
      </c>
      <c r="B899" s="1068" t="s">
        <v>13</v>
      </c>
      <c r="C899" s="931"/>
      <c r="D899" s="931"/>
      <c r="E899" s="976" t="e">
        <f t="shared" si="23"/>
        <v>#DIV/0!</v>
      </c>
      <c r="F899" s="960">
        <f>F900</f>
        <v>0.27</v>
      </c>
      <c r="G899" s="960"/>
      <c r="H899" s="961"/>
      <c r="P899" s="782"/>
      <c r="Q899" s="782"/>
    </row>
    <row r="900" spans="1:17" ht="15.75" customHeight="1" thickBot="1">
      <c r="A900" s="1017"/>
      <c r="B900" s="1073" t="s">
        <v>117</v>
      </c>
      <c r="C900" s="1052"/>
      <c r="D900" s="1052"/>
      <c r="E900" s="1019">
        <v>13.5</v>
      </c>
      <c r="F900" s="1053">
        <v>0.27</v>
      </c>
      <c r="G900" s="1053"/>
      <c r="H900" s="1054"/>
      <c r="P900" s="782"/>
      <c r="Q900" s="782"/>
    </row>
    <row r="901" spans="1:17" ht="15.75" customHeight="1" thickBot="1">
      <c r="A901" s="1030"/>
      <c r="B901" s="1031" t="s">
        <v>166</v>
      </c>
      <c r="C901" s="1032"/>
      <c r="D901" s="1032"/>
      <c r="E901" s="1032" t="e">
        <f t="shared" si="23"/>
        <v>#DIV/0!</v>
      </c>
      <c r="F901" s="1033">
        <f>F895+F897+F899</f>
        <v>2.2840000000000003</v>
      </c>
      <c r="G901" s="1033">
        <f>G895+G897+G899</f>
        <v>0.019</v>
      </c>
      <c r="H901" s="1034">
        <f>H895+H897+H899</f>
        <v>0</v>
      </c>
      <c r="P901" s="782"/>
      <c r="Q901" s="782"/>
    </row>
    <row r="902" spans="1:17" ht="15.75" customHeight="1" thickBot="1">
      <c r="A902" s="1030" t="s">
        <v>215</v>
      </c>
      <c r="B902" s="1031" t="s">
        <v>172</v>
      </c>
      <c r="C902" s="1032"/>
      <c r="D902" s="1032"/>
      <c r="E902" s="1032" t="e">
        <f t="shared" si="23"/>
        <v>#DIV/0!</v>
      </c>
      <c r="F902" s="1033">
        <f>F879+F893+F901</f>
        <v>19.599999999999998</v>
      </c>
      <c r="G902" s="1033">
        <f>G879+G893+G901</f>
        <v>5.97</v>
      </c>
      <c r="H902" s="1034">
        <f>H879+H893+H901</f>
        <v>0</v>
      </c>
      <c r="P902" s="782"/>
      <c r="Q902" s="782"/>
    </row>
    <row r="903" spans="1:17" ht="15.75" customHeight="1">
      <c r="A903" s="1074" t="s">
        <v>164</v>
      </c>
      <c r="B903" s="1075" t="s">
        <v>135</v>
      </c>
      <c r="C903" s="1083"/>
      <c r="D903" s="1083"/>
      <c r="E903" s="1076"/>
      <c r="F903" s="1084"/>
      <c r="G903" s="1084"/>
      <c r="H903" s="1085"/>
      <c r="P903" s="782"/>
      <c r="Q903" s="782"/>
    </row>
    <row r="904" spans="1:17" ht="15.75" customHeight="1">
      <c r="A904" s="988"/>
      <c r="B904" s="989" t="s">
        <v>126</v>
      </c>
      <c r="C904" s="990"/>
      <c r="D904" s="990"/>
      <c r="E904" s="991"/>
      <c r="F904" s="992"/>
      <c r="G904" s="992"/>
      <c r="H904" s="993"/>
      <c r="P904" s="782"/>
      <c r="Q904" s="782"/>
    </row>
    <row r="905" spans="1:17" ht="15.75" customHeight="1">
      <c r="A905" s="926">
        <v>1</v>
      </c>
      <c r="B905" s="1068" t="s">
        <v>71</v>
      </c>
      <c r="C905" s="1077">
        <f>SUM(C906)</f>
        <v>96</v>
      </c>
      <c r="D905" s="1077"/>
      <c r="E905" s="1078">
        <f t="shared" si="23"/>
        <v>33.822916666666664</v>
      </c>
      <c r="F905" s="960">
        <f>SUM(F906)</f>
        <v>3.247</v>
      </c>
      <c r="G905" s="960">
        <f>SUM(G906)</f>
        <v>3.247</v>
      </c>
      <c r="H905" s="1099"/>
      <c r="J905" s="910"/>
      <c r="K905" s="910"/>
      <c r="L905" s="910"/>
      <c r="M905" s="910"/>
      <c r="N905" s="910"/>
      <c r="O905" s="910"/>
      <c r="P905" s="782"/>
      <c r="Q905" s="782"/>
    </row>
    <row r="906" spans="1:17" ht="15.75" customHeight="1">
      <c r="A906" s="977"/>
      <c r="B906" s="1070" t="s">
        <v>114</v>
      </c>
      <c r="C906" s="940">
        <v>96</v>
      </c>
      <c r="D906" s="940"/>
      <c r="E906" s="935">
        <f t="shared" si="23"/>
        <v>33.822916666666664</v>
      </c>
      <c r="F906" s="941">
        <v>3.247</v>
      </c>
      <c r="G906" s="941">
        <v>3.247</v>
      </c>
      <c r="H906" s="942"/>
      <c r="P906" s="782"/>
      <c r="Q906" s="782"/>
    </row>
    <row r="907" spans="1:17" ht="15.75" customHeight="1">
      <c r="A907" s="926" t="s">
        <v>9</v>
      </c>
      <c r="B907" s="1068" t="s">
        <v>36</v>
      </c>
      <c r="C907" s="931"/>
      <c r="D907" s="931"/>
      <c r="E907" s="931" t="e">
        <f t="shared" si="23"/>
        <v>#DIV/0!</v>
      </c>
      <c r="F907" s="960">
        <f>SUM(F908:F910)</f>
        <v>10.548</v>
      </c>
      <c r="G907" s="960">
        <f>SUM(G908:G910)</f>
        <v>10.548</v>
      </c>
      <c r="H907" s="961"/>
      <c r="J907" s="910"/>
      <c r="P907" s="782"/>
      <c r="Q907" s="782"/>
    </row>
    <row r="908" spans="1:8" ht="15.75" customHeight="1">
      <c r="A908" s="927"/>
      <c r="B908" s="1069" t="s">
        <v>114</v>
      </c>
      <c r="C908" s="934">
        <v>35</v>
      </c>
      <c r="D908" s="934"/>
      <c r="E908" s="935">
        <f t="shared" si="23"/>
        <v>51</v>
      </c>
      <c r="F908" s="936">
        <v>1.785</v>
      </c>
      <c r="G908" s="936">
        <v>1.785</v>
      </c>
      <c r="H908" s="937"/>
    </row>
    <row r="909" spans="1:8" ht="15.75" customHeight="1">
      <c r="A909" s="1017"/>
      <c r="B909" s="1069" t="s">
        <v>136</v>
      </c>
      <c r="C909" s="1052">
        <v>543</v>
      </c>
      <c r="D909" s="1052"/>
      <c r="E909" s="1019">
        <f>F909/C909*1000</f>
        <v>11</v>
      </c>
      <c r="F909" s="1053">
        <v>5.973</v>
      </c>
      <c r="G909" s="1053">
        <v>5.973</v>
      </c>
      <c r="H909" s="1054"/>
    </row>
    <row r="910" spans="1:8" ht="15.75" customHeight="1">
      <c r="A910" s="1017"/>
      <c r="B910" s="1073" t="s">
        <v>117</v>
      </c>
      <c r="C910" s="1052"/>
      <c r="D910" s="1052"/>
      <c r="E910" s="1019">
        <v>8.08695652173913</v>
      </c>
      <c r="F910" s="1053">
        <v>2.79</v>
      </c>
      <c r="G910" s="1053">
        <v>2.79</v>
      </c>
      <c r="H910" s="1054"/>
    </row>
    <row r="911" spans="1:8" ht="15.75" customHeight="1">
      <c r="A911" s="926">
        <v>3</v>
      </c>
      <c r="B911" s="1068" t="s">
        <v>24</v>
      </c>
      <c r="C911" s="931">
        <f>SUM(C912)</f>
        <v>228</v>
      </c>
      <c r="D911" s="931"/>
      <c r="E911" s="976">
        <f>F911/C911*1000</f>
        <v>5.368421052631579</v>
      </c>
      <c r="F911" s="960">
        <f>SUM(F912)</f>
        <v>1.224</v>
      </c>
      <c r="G911" s="960">
        <f>SUM(G912)</f>
        <v>1.224</v>
      </c>
      <c r="H911" s="932"/>
    </row>
    <row r="912" spans="1:8" ht="15.75" customHeight="1">
      <c r="A912" s="977"/>
      <c r="B912" s="1070" t="s">
        <v>114</v>
      </c>
      <c r="C912" s="940">
        <v>228</v>
      </c>
      <c r="D912" s="940"/>
      <c r="E912" s="973">
        <f>F912/C912*1000</f>
        <v>5.368421052631579</v>
      </c>
      <c r="F912" s="941">
        <v>1.224</v>
      </c>
      <c r="G912" s="941">
        <v>1.224</v>
      </c>
      <c r="H912" s="942"/>
    </row>
    <row r="913" spans="1:8" ht="15.75" customHeight="1">
      <c r="A913" s="926">
        <v>4</v>
      </c>
      <c r="B913" s="1068" t="s">
        <v>25</v>
      </c>
      <c r="C913" s="931">
        <v>400</v>
      </c>
      <c r="D913" s="931"/>
      <c r="E913" s="976">
        <f>F913/C913*1000</f>
        <v>13.500000000000002</v>
      </c>
      <c r="F913" s="960">
        <f>SUM(F914:F914)</f>
        <v>5.4</v>
      </c>
      <c r="G913" s="960">
        <f>SUM(G914:G914)</f>
        <v>0</v>
      </c>
      <c r="H913" s="961"/>
    </row>
    <row r="914" spans="1:8" ht="15.75" customHeight="1" thickBot="1">
      <c r="A914" s="927"/>
      <c r="B914" s="1069" t="s">
        <v>114</v>
      </c>
      <c r="C914" s="934">
        <v>400</v>
      </c>
      <c r="D914" s="934"/>
      <c r="E914" s="935">
        <f>F914/C914*1000</f>
        <v>13.500000000000002</v>
      </c>
      <c r="F914" s="936">
        <v>5.4</v>
      </c>
      <c r="G914" s="936"/>
      <c r="H914" s="937"/>
    </row>
    <row r="915" spans="1:8" ht="15.75" customHeight="1" thickBot="1">
      <c r="A915" s="1030"/>
      <c r="B915" s="1031" t="s">
        <v>165</v>
      </c>
      <c r="C915" s="1032"/>
      <c r="D915" s="1032"/>
      <c r="E915" s="1032"/>
      <c r="F915" s="1033">
        <f>F905+F907+F911+F913</f>
        <v>20.419</v>
      </c>
      <c r="G915" s="1033">
        <f>G905+G907+G911+G913</f>
        <v>15.019</v>
      </c>
      <c r="H915" s="1034">
        <f>H905+H907+H911+H913</f>
        <v>0</v>
      </c>
    </row>
    <row r="916" spans="1:8" ht="15.75" customHeight="1" thickBot="1">
      <c r="A916" s="1074"/>
      <c r="B916" s="1075" t="s">
        <v>63</v>
      </c>
      <c r="C916" s="1083"/>
      <c r="D916" s="1083"/>
      <c r="E916" s="1076"/>
      <c r="F916" s="1084"/>
      <c r="G916" s="1084"/>
      <c r="H916" s="1085"/>
    </row>
    <row r="917" spans="1:8" ht="15.75" customHeight="1" thickBot="1">
      <c r="A917" s="1030"/>
      <c r="B917" s="1031" t="s">
        <v>167</v>
      </c>
      <c r="C917" s="1032"/>
      <c r="D917" s="1032"/>
      <c r="E917" s="1100"/>
      <c r="F917" s="1033"/>
      <c r="G917" s="1033"/>
      <c r="H917" s="1034"/>
    </row>
    <row r="918" spans="1:8" ht="15.75" customHeight="1">
      <c r="A918" s="1074"/>
      <c r="B918" s="1075" t="s">
        <v>60</v>
      </c>
      <c r="C918" s="1083"/>
      <c r="D918" s="1083"/>
      <c r="E918" s="1076"/>
      <c r="F918" s="1084"/>
      <c r="G918" s="1084"/>
      <c r="H918" s="1085"/>
    </row>
    <row r="919" spans="1:17" s="853" customFormat="1" ht="15.75" customHeight="1">
      <c r="A919" s="980">
        <v>1</v>
      </c>
      <c r="B919" s="1093" t="s">
        <v>56</v>
      </c>
      <c r="C919" s="1038">
        <v>145</v>
      </c>
      <c r="D919" s="1038"/>
      <c r="E919" s="1039">
        <f>F919/C919*1000</f>
        <v>22.344827586206897</v>
      </c>
      <c r="F919" s="1040">
        <v>3.24</v>
      </c>
      <c r="G919" s="1040"/>
      <c r="H919" s="1041"/>
      <c r="K919" s="854"/>
      <c r="L919" s="854"/>
      <c r="M919" s="854"/>
      <c r="N919" s="854"/>
      <c r="O919" s="854"/>
      <c r="P919" s="854"/>
      <c r="Q919" s="854"/>
    </row>
    <row r="920" spans="1:8" ht="15.75" customHeight="1" thickBot="1">
      <c r="A920" s="1017"/>
      <c r="B920" s="1073" t="s">
        <v>114</v>
      </c>
      <c r="C920" s="1052">
        <v>145</v>
      </c>
      <c r="D920" s="1052"/>
      <c r="E920" s="1019">
        <f>F920/C920*1000</f>
        <v>22.344827586206897</v>
      </c>
      <c r="F920" s="1053">
        <v>3.24</v>
      </c>
      <c r="G920" s="1053"/>
      <c r="H920" s="1054"/>
    </row>
    <row r="921" spans="1:8" ht="15.75" customHeight="1" thickBot="1">
      <c r="A921" s="1030"/>
      <c r="B921" s="1031" t="s">
        <v>166</v>
      </c>
      <c r="C921" s="1032"/>
      <c r="D921" s="1032"/>
      <c r="E921" s="1032"/>
      <c r="F921" s="1033">
        <f>F919</f>
        <v>3.24</v>
      </c>
      <c r="G921" s="1033">
        <f>G919</f>
        <v>0</v>
      </c>
      <c r="H921" s="1034">
        <f>H919</f>
        <v>0</v>
      </c>
    </row>
    <row r="922" spans="1:8" ht="15.75" customHeight="1" thickBot="1">
      <c r="A922" s="1030" t="s">
        <v>164</v>
      </c>
      <c r="B922" s="1031" t="s">
        <v>171</v>
      </c>
      <c r="C922" s="1032"/>
      <c r="D922" s="1032"/>
      <c r="E922" s="1032"/>
      <c r="F922" s="1033">
        <f>F915+F917+F921</f>
        <v>23.659</v>
      </c>
      <c r="G922" s="1033">
        <f>G915+G917+G921</f>
        <v>15.019</v>
      </c>
      <c r="H922" s="1034">
        <f>H915+H917+H921</f>
        <v>0</v>
      </c>
    </row>
    <row r="923" spans="1:8" ht="15.75" customHeight="1">
      <c r="A923" s="1074" t="s">
        <v>183</v>
      </c>
      <c r="B923" s="1075" t="s">
        <v>184</v>
      </c>
      <c r="C923" s="1059"/>
      <c r="D923" s="1059"/>
      <c r="E923" s="1060"/>
      <c r="F923" s="1061"/>
      <c r="G923" s="1061"/>
      <c r="H923" s="1062"/>
    </row>
    <row r="924" spans="1:8" ht="15.75" customHeight="1">
      <c r="A924" s="988"/>
      <c r="B924" s="989" t="s">
        <v>126</v>
      </c>
      <c r="C924" s="990"/>
      <c r="D924" s="990"/>
      <c r="E924" s="991"/>
      <c r="F924" s="992"/>
      <c r="G924" s="992"/>
      <c r="H924" s="993"/>
    </row>
    <row r="925" spans="1:8" ht="15.75" customHeight="1">
      <c r="A925" s="926">
        <v>1</v>
      </c>
      <c r="B925" s="1068" t="s">
        <v>134</v>
      </c>
      <c r="C925" s="931"/>
      <c r="D925" s="931"/>
      <c r="E925" s="931"/>
      <c r="F925" s="960">
        <f>SUM(F926:F927)</f>
        <v>1.45</v>
      </c>
      <c r="G925" s="960">
        <f>SUM(G926:G927)</f>
        <v>0</v>
      </c>
      <c r="H925" s="961"/>
    </row>
    <row r="926" spans="1:8" ht="15.75" customHeight="1">
      <c r="A926" s="985"/>
      <c r="B926" s="1101" t="s">
        <v>117</v>
      </c>
      <c r="C926" s="963"/>
      <c r="D926" s="963"/>
      <c r="E926" s="963"/>
      <c r="F926" s="964">
        <v>1.25</v>
      </c>
      <c r="G926" s="964"/>
      <c r="H926" s="965"/>
    </row>
    <row r="927" spans="1:8" ht="15.75" customHeight="1">
      <c r="A927" s="977"/>
      <c r="B927" s="1070" t="s">
        <v>118</v>
      </c>
      <c r="C927" s="940">
        <v>22</v>
      </c>
      <c r="D927" s="940"/>
      <c r="E927" s="973">
        <f aca="true" t="shared" si="24" ref="E927:E932">F927/C927*1000</f>
        <v>9.090909090909092</v>
      </c>
      <c r="F927" s="941">
        <v>0.2</v>
      </c>
      <c r="G927" s="941"/>
      <c r="H927" s="942"/>
    </row>
    <row r="928" spans="1:17" s="853" customFormat="1" ht="15.75" customHeight="1">
      <c r="A928" s="980">
        <v>2</v>
      </c>
      <c r="B928" s="1093" t="s">
        <v>25</v>
      </c>
      <c r="C928" s="1040">
        <f>SUM(C929:C930)</f>
        <v>5330</v>
      </c>
      <c r="D928" s="1038"/>
      <c r="E928" s="1039">
        <f t="shared" si="24"/>
        <v>35.69981238273921</v>
      </c>
      <c r="F928" s="1040">
        <f>SUM(F929:F930)</f>
        <v>190.28</v>
      </c>
      <c r="G928" s="1040">
        <f>SUM(G929:G930)</f>
        <v>0</v>
      </c>
      <c r="H928" s="1041"/>
      <c r="K928" s="854"/>
      <c r="L928" s="854"/>
      <c r="M928" s="854"/>
      <c r="N928" s="854"/>
      <c r="O928" s="854"/>
      <c r="P928" s="854"/>
      <c r="Q928" s="854"/>
    </row>
    <row r="929" spans="1:8" ht="15.75" customHeight="1">
      <c r="A929" s="927"/>
      <c r="B929" s="1069" t="s">
        <v>114</v>
      </c>
      <c r="C929" s="934">
        <v>330</v>
      </c>
      <c r="D929" s="934"/>
      <c r="E929" s="935">
        <f t="shared" si="24"/>
        <v>16</v>
      </c>
      <c r="F929" s="936">
        <v>5.28</v>
      </c>
      <c r="G929" s="936"/>
      <c r="H929" s="937"/>
    </row>
    <row r="930" spans="1:8" ht="15.75" customHeight="1" thickBot="1">
      <c r="A930" s="1017"/>
      <c r="B930" s="1073" t="s">
        <v>118</v>
      </c>
      <c r="C930" s="1052">
        <v>5000</v>
      </c>
      <c r="D930" s="1052"/>
      <c r="E930" s="1019">
        <f t="shared" si="24"/>
        <v>37</v>
      </c>
      <c r="F930" s="1053">
        <v>185</v>
      </c>
      <c r="G930" s="1053"/>
      <c r="H930" s="1054"/>
    </row>
    <row r="931" spans="1:17" s="853" customFormat="1" ht="15.75" customHeight="1" thickBot="1">
      <c r="A931" s="1030"/>
      <c r="B931" s="1031" t="s">
        <v>165</v>
      </c>
      <c r="C931" s="1032"/>
      <c r="D931" s="1032"/>
      <c r="E931" s="1032" t="e">
        <f t="shared" si="24"/>
        <v>#DIV/0!</v>
      </c>
      <c r="F931" s="1033">
        <f>F925+F928</f>
        <v>191.73</v>
      </c>
      <c r="G931" s="1033">
        <f>G925+G928</f>
        <v>0</v>
      </c>
      <c r="H931" s="1034">
        <f>H925+H928</f>
        <v>0</v>
      </c>
      <c r="K931" s="854"/>
      <c r="L931" s="854"/>
      <c r="M931" s="854"/>
      <c r="N931" s="854"/>
      <c r="O931" s="854"/>
      <c r="P931" s="854"/>
      <c r="Q931" s="854"/>
    </row>
    <row r="932" spans="1:8" ht="15.75" customHeight="1" thickBot="1">
      <c r="A932" s="1030" t="s">
        <v>183</v>
      </c>
      <c r="B932" s="1031" t="s">
        <v>216</v>
      </c>
      <c r="C932" s="1032"/>
      <c r="D932" s="1032"/>
      <c r="E932" s="1100" t="e">
        <f t="shared" si="24"/>
        <v>#DIV/0!</v>
      </c>
      <c r="F932" s="1033">
        <f>F931</f>
        <v>191.73</v>
      </c>
      <c r="G932" s="1033">
        <f>G931</f>
        <v>0</v>
      </c>
      <c r="H932" s="1034">
        <f>H931</f>
        <v>0</v>
      </c>
    </row>
    <row r="933" spans="1:8" ht="15.75" customHeight="1" thickBot="1">
      <c r="A933" s="1230" t="s">
        <v>102</v>
      </c>
      <c r="B933" s="1231"/>
      <c r="C933" s="1231"/>
      <c r="D933" s="1231"/>
      <c r="E933" s="1231"/>
      <c r="F933" s="1231"/>
      <c r="G933" s="1231"/>
      <c r="H933" s="1232"/>
    </row>
    <row r="934" spans="1:8" ht="15.75" customHeight="1">
      <c r="A934" s="1074" t="s">
        <v>225</v>
      </c>
      <c r="B934" s="1075" t="s">
        <v>7</v>
      </c>
      <c r="C934" s="1083"/>
      <c r="D934" s="1083"/>
      <c r="E934" s="1076"/>
      <c r="F934" s="1084"/>
      <c r="G934" s="1084"/>
      <c r="H934" s="1085"/>
    </row>
    <row r="935" spans="1:8" ht="15.75" customHeight="1">
      <c r="A935" s="1102"/>
      <c r="B935" s="1103" t="s">
        <v>62</v>
      </c>
      <c r="C935" s="1104"/>
      <c r="D935" s="1104"/>
      <c r="E935" s="1105"/>
      <c r="F935" s="1106"/>
      <c r="G935" s="1106"/>
      <c r="H935" s="1107"/>
    </row>
    <row r="936" spans="1:8" ht="15.75" customHeight="1">
      <c r="A936" s="926">
        <v>1</v>
      </c>
      <c r="B936" s="1068" t="s">
        <v>57</v>
      </c>
      <c r="C936" s="931">
        <f>C937</f>
        <v>2</v>
      </c>
      <c r="D936" s="931">
        <f>D937</f>
        <v>0.1</v>
      </c>
      <c r="E936" s="976">
        <f aca="true" t="shared" si="25" ref="E936:E943">F936/C936*1000</f>
        <v>62.5</v>
      </c>
      <c r="F936" s="960">
        <f>F937</f>
        <v>0.125</v>
      </c>
      <c r="G936" s="960">
        <f>G937</f>
        <v>0.125</v>
      </c>
      <c r="H936" s="961">
        <f>H937</f>
        <v>0</v>
      </c>
    </row>
    <row r="937" spans="1:8" ht="15.75" customHeight="1" thickBot="1">
      <c r="A937" s="1017"/>
      <c r="B937" s="1073" t="s">
        <v>119</v>
      </c>
      <c r="C937" s="1052">
        <v>2</v>
      </c>
      <c r="D937" s="1052">
        <v>0.1</v>
      </c>
      <c r="E937" s="1019">
        <f t="shared" si="25"/>
        <v>62.5</v>
      </c>
      <c r="F937" s="1053">
        <v>0.125</v>
      </c>
      <c r="G937" s="1053">
        <v>0.125</v>
      </c>
      <c r="H937" s="1054"/>
    </row>
    <row r="938" spans="1:8" ht="15.75" customHeight="1" thickBot="1">
      <c r="A938" s="1030"/>
      <c r="B938" s="1031" t="s">
        <v>165</v>
      </c>
      <c r="C938" s="1032">
        <f aca="true" t="shared" si="26" ref="C938:H938">C936</f>
        <v>2</v>
      </c>
      <c r="D938" s="1032">
        <f t="shared" si="26"/>
        <v>0.1</v>
      </c>
      <c r="E938" s="1100">
        <f t="shared" si="26"/>
        <v>62.5</v>
      </c>
      <c r="F938" s="1032">
        <f t="shared" si="26"/>
        <v>0.125</v>
      </c>
      <c r="G938" s="1032">
        <f t="shared" si="26"/>
        <v>0.125</v>
      </c>
      <c r="H938" s="1162">
        <f t="shared" si="26"/>
        <v>0</v>
      </c>
    </row>
    <row r="939" spans="1:8" ht="15.75" customHeight="1">
      <c r="A939" s="1102"/>
      <c r="B939" s="1103" t="s">
        <v>63</v>
      </c>
      <c r="C939" s="1108"/>
      <c r="D939" s="1108"/>
      <c r="E939" s="1072"/>
      <c r="F939" s="1109"/>
      <c r="G939" s="1109"/>
      <c r="H939" s="1110"/>
    </row>
    <row r="940" spans="1:8" ht="15.75" customHeight="1">
      <c r="A940" s="926" t="s">
        <v>8</v>
      </c>
      <c r="B940" s="1068" t="s">
        <v>176</v>
      </c>
      <c r="C940" s="931">
        <f>C941</f>
        <v>18</v>
      </c>
      <c r="D940" s="931">
        <f>D941</f>
        <v>0.5</v>
      </c>
      <c r="E940" s="976">
        <f t="shared" si="25"/>
        <v>262.77777777777777</v>
      </c>
      <c r="F940" s="960">
        <f>F941</f>
        <v>4.73</v>
      </c>
      <c r="G940" s="960">
        <f>G941</f>
        <v>4.73</v>
      </c>
      <c r="H940" s="961">
        <f>H941</f>
        <v>0</v>
      </c>
    </row>
    <row r="941" spans="1:8" ht="15.75" customHeight="1">
      <c r="A941" s="977"/>
      <c r="B941" s="1070" t="s">
        <v>119</v>
      </c>
      <c r="C941" s="940">
        <v>18</v>
      </c>
      <c r="D941" s="940">
        <v>0.5</v>
      </c>
      <c r="E941" s="973">
        <f t="shared" si="25"/>
        <v>262.77777777777777</v>
      </c>
      <c r="F941" s="941">
        <v>4.73</v>
      </c>
      <c r="G941" s="941">
        <v>4.73</v>
      </c>
      <c r="H941" s="942"/>
    </row>
    <row r="942" spans="1:8" ht="15.75" customHeight="1">
      <c r="A942" s="926" t="s">
        <v>9</v>
      </c>
      <c r="B942" s="1068" t="s">
        <v>191</v>
      </c>
      <c r="C942" s="931">
        <f>C943</f>
        <v>41.4</v>
      </c>
      <c r="D942" s="931">
        <f>D943</f>
        <v>1</v>
      </c>
      <c r="E942" s="976">
        <f t="shared" si="25"/>
        <v>268.11594202898556</v>
      </c>
      <c r="F942" s="960">
        <f>F943</f>
        <v>11.1</v>
      </c>
      <c r="G942" s="960">
        <f>G943</f>
        <v>11.1</v>
      </c>
      <c r="H942" s="1099">
        <f>H943</f>
        <v>0</v>
      </c>
    </row>
    <row r="943" spans="1:17" ht="15.75" customHeight="1" thickBot="1">
      <c r="A943" s="1017"/>
      <c r="B943" s="1073" t="s">
        <v>119</v>
      </c>
      <c r="C943" s="1052">
        <v>41.4</v>
      </c>
      <c r="D943" s="1052">
        <v>1</v>
      </c>
      <c r="E943" s="1019">
        <f t="shared" si="25"/>
        <v>268.11594202898556</v>
      </c>
      <c r="F943" s="1053">
        <v>11.1</v>
      </c>
      <c r="G943" s="1053">
        <v>11.1</v>
      </c>
      <c r="H943" s="1054"/>
      <c r="K943" s="782"/>
      <c r="L943" s="782"/>
      <c r="M943" s="782"/>
      <c r="N943" s="782"/>
      <c r="O943" s="782"/>
      <c r="P943" s="782"/>
      <c r="Q943" s="782"/>
    </row>
    <row r="944" spans="1:17" ht="15.75" customHeight="1" thickBot="1">
      <c r="A944" s="1030"/>
      <c r="B944" s="1031" t="s">
        <v>167</v>
      </c>
      <c r="C944" s="1032">
        <f>C940+C942</f>
        <v>59.4</v>
      </c>
      <c r="D944" s="1032">
        <f>D940+D942</f>
        <v>1.5</v>
      </c>
      <c r="E944" s="1032"/>
      <c r="F944" s="1032">
        <f>F940+F942</f>
        <v>15.83</v>
      </c>
      <c r="G944" s="1032">
        <f>G940+G942</f>
        <v>15.83</v>
      </c>
      <c r="H944" s="1162">
        <f>H940+H942</f>
        <v>0</v>
      </c>
      <c r="K944" s="782"/>
      <c r="L944" s="782"/>
      <c r="M944" s="782"/>
      <c r="N944" s="782"/>
      <c r="O944" s="782"/>
      <c r="P944" s="782"/>
      <c r="Q944" s="782"/>
    </row>
    <row r="945" spans="1:17" ht="15.75" customHeight="1">
      <c r="A945" s="1102"/>
      <c r="B945" s="1103" t="s">
        <v>60</v>
      </c>
      <c r="C945" s="1104"/>
      <c r="D945" s="1104"/>
      <c r="E945" s="1104"/>
      <c r="F945" s="1106"/>
      <c r="G945" s="1106"/>
      <c r="H945" s="1107"/>
      <c r="K945" s="782"/>
      <c r="L945" s="782"/>
      <c r="M945" s="782"/>
      <c r="N945" s="782"/>
      <c r="O945" s="782"/>
      <c r="P945" s="782"/>
      <c r="Q945" s="782"/>
    </row>
    <row r="946" spans="1:17" ht="15.75" customHeight="1">
      <c r="A946" s="926"/>
      <c r="B946" s="1068" t="s">
        <v>13</v>
      </c>
      <c r="C946" s="931">
        <f>C947</f>
        <v>2.3</v>
      </c>
      <c r="D946" s="931">
        <f>D947</f>
        <v>0.015</v>
      </c>
      <c r="E946" s="976">
        <f>F946/C946*1000</f>
        <v>235.21739130434784</v>
      </c>
      <c r="F946" s="960">
        <f>F947</f>
        <v>0.541</v>
      </c>
      <c r="G946" s="960">
        <f>G947</f>
        <v>0.541</v>
      </c>
      <c r="H946" s="961">
        <f>H947</f>
        <v>0</v>
      </c>
      <c r="K946" s="782"/>
      <c r="L946" s="782"/>
      <c r="M946" s="782"/>
      <c r="N946" s="782"/>
      <c r="O946" s="782"/>
      <c r="P946" s="782"/>
      <c r="Q946" s="782"/>
    </row>
    <row r="947" spans="1:17" ht="15.75" customHeight="1">
      <c r="A947" s="977"/>
      <c r="B947" s="1070" t="s">
        <v>119</v>
      </c>
      <c r="C947" s="940">
        <v>2.3</v>
      </c>
      <c r="D947" s="940">
        <v>0.015</v>
      </c>
      <c r="E947" s="973">
        <f>F947/C947*1000</f>
        <v>235.21739130434784</v>
      </c>
      <c r="F947" s="941">
        <v>0.541</v>
      </c>
      <c r="G947" s="941">
        <v>0.541</v>
      </c>
      <c r="H947" s="942"/>
      <c r="K947" s="782"/>
      <c r="L947" s="782"/>
      <c r="M947" s="782"/>
      <c r="N947" s="782"/>
      <c r="O947" s="782"/>
      <c r="P947" s="782"/>
      <c r="Q947" s="782"/>
    </row>
    <row r="948" spans="1:17" ht="15.75" customHeight="1">
      <c r="A948" s="1102"/>
      <c r="B948" s="1103" t="s">
        <v>166</v>
      </c>
      <c r="C948" s="1104">
        <f>C946</f>
        <v>2.3</v>
      </c>
      <c r="D948" s="1104">
        <f>D946</f>
        <v>0.015</v>
      </c>
      <c r="E948" s="1104"/>
      <c r="F948" s="1104">
        <f>F946</f>
        <v>0.541</v>
      </c>
      <c r="G948" s="1104">
        <f>G946</f>
        <v>0.541</v>
      </c>
      <c r="H948" s="1111">
        <f>H946</f>
        <v>0</v>
      </c>
      <c r="K948" s="782"/>
      <c r="L948" s="782"/>
      <c r="M948" s="782"/>
      <c r="N948" s="782"/>
      <c r="O948" s="782"/>
      <c r="P948" s="782"/>
      <c r="Q948" s="782"/>
    </row>
    <row r="949" spans="1:17" ht="15.75" customHeight="1" thickBot="1">
      <c r="A949" s="1102" t="s">
        <v>206</v>
      </c>
      <c r="B949" s="1103" t="s">
        <v>189</v>
      </c>
      <c r="C949" s="1104">
        <f>C938+C944+C948</f>
        <v>63.699999999999996</v>
      </c>
      <c r="D949" s="1104">
        <f>D938+D944+D948</f>
        <v>1.615</v>
      </c>
      <c r="E949" s="1104"/>
      <c r="F949" s="1104">
        <f>F938+F944+F948</f>
        <v>16.496</v>
      </c>
      <c r="G949" s="1104">
        <f>G938+G944+G948</f>
        <v>16.496</v>
      </c>
      <c r="H949" s="1111">
        <f>H938+H944+H948</f>
        <v>0</v>
      </c>
      <c r="K949" s="782"/>
      <c r="L949" s="782"/>
      <c r="M949" s="782"/>
      <c r="N949" s="782"/>
      <c r="O949" s="782"/>
      <c r="P949" s="782"/>
      <c r="Q949" s="782"/>
    </row>
    <row r="950" spans="1:17" ht="15.75" customHeight="1">
      <c r="A950" s="1074" t="s">
        <v>121</v>
      </c>
      <c r="B950" s="1075" t="s">
        <v>18</v>
      </c>
      <c r="C950" s="1083"/>
      <c r="D950" s="1083"/>
      <c r="E950" s="1076"/>
      <c r="F950" s="1084"/>
      <c r="G950" s="1084"/>
      <c r="H950" s="1085"/>
      <c r="K950" s="782"/>
      <c r="L950" s="782"/>
      <c r="M950" s="782"/>
      <c r="N950" s="782"/>
      <c r="O950" s="782"/>
      <c r="P950" s="782"/>
      <c r="Q950" s="782"/>
    </row>
    <row r="951" spans="1:17" ht="15.75" customHeight="1">
      <c r="A951" s="1102"/>
      <c r="B951" s="1103" t="s">
        <v>62</v>
      </c>
      <c r="C951" s="1104"/>
      <c r="D951" s="1104"/>
      <c r="E951" s="1105"/>
      <c r="F951" s="1106"/>
      <c r="G951" s="1106"/>
      <c r="H951" s="1107"/>
      <c r="K951" s="782"/>
      <c r="L951" s="782"/>
      <c r="M951" s="782"/>
      <c r="N951" s="782"/>
      <c r="O951" s="782"/>
      <c r="P951" s="782"/>
      <c r="Q951" s="782"/>
    </row>
    <row r="952" spans="1:17" ht="15.75" customHeight="1">
      <c r="A952" s="1102"/>
      <c r="B952" s="1103" t="s">
        <v>63</v>
      </c>
      <c r="C952" s="1108"/>
      <c r="D952" s="1108"/>
      <c r="E952" s="1072"/>
      <c r="F952" s="1109"/>
      <c r="G952" s="1109"/>
      <c r="H952" s="1110"/>
      <c r="K952" s="782"/>
      <c r="L952" s="782"/>
      <c r="M952" s="782"/>
      <c r="N952" s="782"/>
      <c r="O952" s="782"/>
      <c r="P952" s="782"/>
      <c r="Q952" s="782"/>
    </row>
    <row r="953" spans="1:17" s="853" customFormat="1" ht="15.75" customHeight="1">
      <c r="A953" s="1102"/>
      <c r="B953" s="1103" t="s">
        <v>60</v>
      </c>
      <c r="C953" s="1104"/>
      <c r="D953" s="1104"/>
      <c r="E953" s="1104"/>
      <c r="F953" s="1106"/>
      <c r="G953" s="1106"/>
      <c r="H953" s="1107"/>
      <c r="J953" s="979"/>
      <c r="K953" s="979"/>
      <c r="L953" s="979"/>
      <c r="M953" s="979"/>
      <c r="N953" s="979"/>
      <c r="O953" s="979"/>
      <c r="P953" s="854"/>
      <c r="Q953" s="854"/>
    </row>
    <row r="954" spans="1:17" s="853" customFormat="1" ht="15.75" customHeight="1">
      <c r="A954" s="1102" t="s">
        <v>217</v>
      </c>
      <c r="B954" s="1103" t="s">
        <v>14</v>
      </c>
      <c r="C954" s="1104"/>
      <c r="D954" s="1104"/>
      <c r="E954" s="1104"/>
      <c r="F954" s="1104"/>
      <c r="G954" s="1104"/>
      <c r="H954" s="1111"/>
      <c r="K954" s="854"/>
      <c r="L954" s="854"/>
      <c r="M954" s="854"/>
      <c r="N954" s="854"/>
      <c r="O954" s="854"/>
      <c r="P954" s="854"/>
      <c r="Q954" s="854"/>
    </row>
    <row r="955" spans="1:17" s="853" customFormat="1" ht="15.75" customHeight="1">
      <c r="A955" s="985" t="s">
        <v>52</v>
      </c>
      <c r="B955" s="986" t="s">
        <v>19</v>
      </c>
      <c r="C955" s="1080"/>
      <c r="D955" s="1080"/>
      <c r="E955" s="1019"/>
      <c r="F955" s="1081"/>
      <c r="G955" s="1081"/>
      <c r="H955" s="1082"/>
      <c r="K955" s="854"/>
      <c r="L955" s="854"/>
      <c r="M955" s="854"/>
      <c r="N955" s="854"/>
      <c r="O955" s="854"/>
      <c r="P955" s="854"/>
      <c r="Q955" s="854"/>
    </row>
    <row r="956" spans="1:17" s="853" customFormat="1" ht="15.75" customHeight="1">
      <c r="A956" s="988"/>
      <c r="B956" s="989" t="s">
        <v>62</v>
      </c>
      <c r="C956" s="1112"/>
      <c r="D956" s="1112"/>
      <c r="E956" s="991"/>
      <c r="F956" s="1113"/>
      <c r="G956" s="1113"/>
      <c r="H956" s="1114"/>
      <c r="K956" s="854"/>
      <c r="L956" s="854"/>
      <c r="M956" s="854"/>
      <c r="N956" s="854"/>
      <c r="O956" s="854"/>
      <c r="P956" s="854"/>
      <c r="Q956" s="854"/>
    </row>
    <row r="957" spans="1:17" s="853" customFormat="1" ht="15.75" customHeight="1">
      <c r="A957" s="1102"/>
      <c r="B957" s="1103" t="s">
        <v>63</v>
      </c>
      <c r="C957" s="1104"/>
      <c r="D957" s="1104"/>
      <c r="E957" s="991"/>
      <c r="F957" s="1106"/>
      <c r="G957" s="1106"/>
      <c r="H957" s="1107"/>
      <c r="K957" s="854"/>
      <c r="L957" s="854"/>
      <c r="M957" s="854"/>
      <c r="N957" s="854"/>
      <c r="O957" s="854"/>
      <c r="P957" s="854"/>
      <c r="Q957" s="854"/>
    </row>
    <row r="958" spans="1:17" s="853" customFormat="1" ht="15.75" customHeight="1">
      <c r="A958" s="1102"/>
      <c r="B958" s="1103" t="s">
        <v>60</v>
      </c>
      <c r="C958" s="1104"/>
      <c r="D958" s="1104"/>
      <c r="E958" s="1115"/>
      <c r="F958" s="1106"/>
      <c r="G958" s="1106"/>
      <c r="H958" s="1107"/>
      <c r="K958" s="854"/>
      <c r="L958" s="854"/>
      <c r="M958" s="854"/>
      <c r="N958" s="854"/>
      <c r="O958" s="854"/>
      <c r="P958" s="854"/>
      <c r="Q958" s="854"/>
    </row>
    <row r="959" spans="1:17" s="853" customFormat="1" ht="15.75" customHeight="1">
      <c r="A959" s="1102"/>
      <c r="B959" s="1103" t="s">
        <v>174</v>
      </c>
      <c r="C959" s="1104"/>
      <c r="D959" s="1104"/>
      <c r="E959" s="1116"/>
      <c r="F959" s="1106"/>
      <c r="G959" s="1106"/>
      <c r="H959" s="1107"/>
      <c r="P959" s="854"/>
      <c r="Q959" s="854"/>
    </row>
    <row r="960" spans="1:15" ht="15.75" customHeight="1">
      <c r="A960" s="988" t="s">
        <v>213</v>
      </c>
      <c r="B960" s="989" t="s">
        <v>20</v>
      </c>
      <c r="C960" s="990"/>
      <c r="D960" s="990"/>
      <c r="E960" s="991"/>
      <c r="F960" s="992"/>
      <c r="G960" s="992"/>
      <c r="H960" s="993"/>
      <c r="J960" s="910"/>
      <c r="K960" s="910"/>
      <c r="L960" s="910"/>
      <c r="M960" s="910"/>
      <c r="N960" s="910"/>
      <c r="O960" s="910"/>
    </row>
    <row r="961" spans="1:8" ht="15.75" customHeight="1">
      <c r="A961" s="988"/>
      <c r="B961" s="989" t="s">
        <v>62</v>
      </c>
      <c r="C961" s="990"/>
      <c r="D961" s="990"/>
      <c r="E961" s="991"/>
      <c r="F961" s="992"/>
      <c r="G961" s="992"/>
      <c r="H961" s="993"/>
    </row>
    <row r="962" spans="1:8" ht="15.75" customHeight="1">
      <c r="A962" s="980">
        <v>1</v>
      </c>
      <c r="B962" s="1093" t="s">
        <v>158</v>
      </c>
      <c r="C962" s="1038"/>
      <c r="D962" s="1038"/>
      <c r="E962" s="1039"/>
      <c r="F962" s="1040">
        <f>F963</f>
        <v>1.02</v>
      </c>
      <c r="G962" s="1040">
        <f>G963</f>
        <v>1.02</v>
      </c>
      <c r="H962" s="1041">
        <f>H963</f>
        <v>0</v>
      </c>
    </row>
    <row r="963" spans="1:8" ht="15.75" customHeight="1" thickBot="1">
      <c r="A963" s="1117"/>
      <c r="B963" s="1118" t="s">
        <v>118</v>
      </c>
      <c r="C963" s="1119">
        <v>68</v>
      </c>
      <c r="D963" s="1119"/>
      <c r="E963" s="1120">
        <f>F963/C963*1000</f>
        <v>15</v>
      </c>
      <c r="F963" s="1121">
        <v>1.02</v>
      </c>
      <c r="G963" s="1121">
        <v>1.02</v>
      </c>
      <c r="H963" s="1122"/>
    </row>
    <row r="964" spans="1:8" ht="15.75" customHeight="1" thickBot="1">
      <c r="A964" s="985"/>
      <c r="B964" s="986" t="s">
        <v>165</v>
      </c>
      <c r="C964" s="1080"/>
      <c r="D964" s="1080"/>
      <c r="E964" s="1080"/>
      <c r="F964" s="1080">
        <f aca="true" t="shared" si="27" ref="F964:H965">F963</f>
        <v>1.02</v>
      </c>
      <c r="G964" s="1080">
        <f t="shared" si="27"/>
        <v>1.02</v>
      </c>
      <c r="H964" s="1163">
        <f t="shared" si="27"/>
        <v>0</v>
      </c>
    </row>
    <row r="965" spans="1:8" ht="15.75" customHeight="1" thickBot="1">
      <c r="A965" s="1030" t="s">
        <v>214</v>
      </c>
      <c r="B965" s="1031" t="s">
        <v>173</v>
      </c>
      <c r="C965" s="1032">
        <v>0</v>
      </c>
      <c r="D965" s="1032"/>
      <c r="E965" s="1100"/>
      <c r="F965" s="1033">
        <f t="shared" si="27"/>
        <v>1.02</v>
      </c>
      <c r="G965" s="1033">
        <f t="shared" si="27"/>
        <v>1.02</v>
      </c>
      <c r="H965" s="1034">
        <f t="shared" si="27"/>
        <v>0</v>
      </c>
    </row>
    <row r="966" spans="1:8" ht="15.75" customHeight="1">
      <c r="A966" s="985" t="s">
        <v>54</v>
      </c>
      <c r="B966" s="986" t="s">
        <v>21</v>
      </c>
      <c r="C966" s="963"/>
      <c r="D966" s="963"/>
      <c r="E966" s="987"/>
      <c r="F966" s="964"/>
      <c r="G966" s="964"/>
      <c r="H966" s="965"/>
    </row>
    <row r="967" spans="1:8" ht="15.75" customHeight="1">
      <c r="A967" s="988"/>
      <c r="B967" s="989" t="s">
        <v>62</v>
      </c>
      <c r="C967" s="990"/>
      <c r="D967" s="990"/>
      <c r="E967" s="991"/>
      <c r="F967" s="992"/>
      <c r="G967" s="992"/>
      <c r="H967" s="993"/>
    </row>
    <row r="968" spans="1:8" ht="15.75" customHeight="1">
      <c r="A968" s="926">
        <v>1</v>
      </c>
      <c r="B968" s="1068" t="s">
        <v>25</v>
      </c>
      <c r="C968" s="931"/>
      <c r="D968" s="931"/>
      <c r="E968" s="976"/>
      <c r="F968" s="960">
        <f>F969</f>
        <v>9.3</v>
      </c>
      <c r="G968" s="960">
        <f>G969</f>
        <v>9.3</v>
      </c>
      <c r="H968" s="961">
        <f>H969</f>
        <v>0</v>
      </c>
    </row>
    <row r="969" spans="1:16" ht="15.75" customHeight="1" thickBot="1">
      <c r="A969" s="1017"/>
      <c r="B969" s="1073" t="s">
        <v>118</v>
      </c>
      <c r="C969" s="1052">
        <v>440</v>
      </c>
      <c r="D969" s="1052"/>
      <c r="E969" s="1019">
        <f>F969/C969*1000</f>
        <v>21.136363636363637</v>
      </c>
      <c r="F969" s="1053">
        <v>9.3</v>
      </c>
      <c r="G969" s="1053">
        <v>9.3</v>
      </c>
      <c r="H969" s="1054"/>
      <c r="N969" s="874"/>
      <c r="O969" s="874"/>
      <c r="P969" s="874"/>
    </row>
    <row r="970" spans="1:16" ht="15.75" customHeight="1" thickBot="1">
      <c r="A970" s="1030"/>
      <c r="B970" s="1031" t="s">
        <v>165</v>
      </c>
      <c r="C970" s="1032"/>
      <c r="D970" s="1032"/>
      <c r="E970" s="1032"/>
      <c r="F970" s="1033">
        <f>F968</f>
        <v>9.3</v>
      </c>
      <c r="G970" s="1033">
        <f>G968</f>
        <v>9.3</v>
      </c>
      <c r="H970" s="1034">
        <f>H968</f>
        <v>0</v>
      </c>
      <c r="N970" s="1046"/>
      <c r="O970" s="1046"/>
      <c r="P970" s="1046"/>
    </row>
    <row r="971" spans="1:17" s="853" customFormat="1" ht="15.75" customHeight="1" thickBot="1">
      <c r="A971" s="1030" t="s">
        <v>54</v>
      </c>
      <c r="B971" s="1031" t="s">
        <v>236</v>
      </c>
      <c r="C971" s="1032"/>
      <c r="D971" s="1032"/>
      <c r="E971" s="1100"/>
      <c r="F971" s="1033">
        <f>F970</f>
        <v>9.3</v>
      </c>
      <c r="G971" s="1033">
        <f>G970</f>
        <v>9.3</v>
      </c>
      <c r="H971" s="1034">
        <f>H970</f>
        <v>0</v>
      </c>
      <c r="J971" s="854"/>
      <c r="K971" s="854"/>
      <c r="L971" s="854"/>
      <c r="M971" s="854"/>
      <c r="N971" s="1123"/>
      <c r="O971" s="1123"/>
      <c r="P971" s="1123"/>
      <c r="Q971" s="854"/>
    </row>
    <row r="974" spans="1:8" ht="15.75" customHeight="1">
      <c r="A974" s="1233" t="s">
        <v>69</v>
      </c>
      <c r="B974" s="1233"/>
      <c r="C974" s="1233"/>
      <c r="D974" s="1233"/>
      <c r="E974" s="1233"/>
      <c r="F974" s="1233"/>
      <c r="G974" s="1233"/>
      <c r="H974" s="1233"/>
    </row>
    <row r="975" spans="1:8" ht="15.75" customHeight="1" thickBot="1">
      <c r="A975" s="1124"/>
      <c r="B975" s="1125"/>
      <c r="C975" s="1126"/>
      <c r="D975" s="1126"/>
      <c r="F975" s="994"/>
      <c r="G975" s="994"/>
      <c r="H975" s="994"/>
    </row>
    <row r="976" spans="1:8" ht="15.75" customHeight="1">
      <c r="A976" s="1234" t="s">
        <v>96</v>
      </c>
      <c r="B976" s="1224" t="s">
        <v>6</v>
      </c>
      <c r="C976" s="1236" t="s">
        <v>97</v>
      </c>
      <c r="D976" s="1236"/>
      <c r="E976" s="1238" t="s">
        <v>0</v>
      </c>
      <c r="F976" s="1238"/>
      <c r="G976" s="1240" t="s">
        <v>1</v>
      </c>
      <c r="H976" s="1241"/>
    </row>
    <row r="977" spans="1:8" ht="15.75" customHeight="1">
      <c r="A977" s="1235"/>
      <c r="B977" s="1225"/>
      <c r="C977" s="1237"/>
      <c r="D977" s="1237"/>
      <c r="E977" s="1239"/>
      <c r="F977" s="1239"/>
      <c r="G977" s="1214" t="s">
        <v>3</v>
      </c>
      <c r="H977" s="1216" t="s">
        <v>4</v>
      </c>
    </row>
    <row r="978" spans="1:8" ht="15.75" customHeight="1">
      <c r="A978" s="1235"/>
      <c r="B978" s="1127"/>
      <c r="C978" s="1128" t="s">
        <v>141</v>
      </c>
      <c r="D978" s="1128" t="s">
        <v>142</v>
      </c>
      <c r="E978" s="1129" t="s">
        <v>143</v>
      </c>
      <c r="F978" s="1130" t="s">
        <v>2</v>
      </c>
      <c r="G978" s="1215"/>
      <c r="H978" s="1217"/>
    </row>
    <row r="979" spans="1:8" ht="15.75" customHeight="1">
      <c r="A979" s="1218" t="s">
        <v>98</v>
      </c>
      <c r="B979" s="1219"/>
      <c r="C979" s="1219"/>
      <c r="D979" s="1219"/>
      <c r="E979" s="1219"/>
      <c r="F979" s="1219"/>
      <c r="G979" s="1219"/>
      <c r="H979" s="1220"/>
    </row>
    <row r="980" spans="1:17" ht="15.75" customHeight="1">
      <c r="A980" s="1131" t="s">
        <v>37</v>
      </c>
      <c r="B980" s="1132" t="s">
        <v>7</v>
      </c>
      <c r="C980" s="996">
        <f aca="true" t="shared" si="28" ref="C980:H980">C201</f>
        <v>285701.55</v>
      </c>
      <c r="D980" s="996">
        <f t="shared" si="28"/>
        <v>18258.95</v>
      </c>
      <c r="E980" s="850">
        <f t="shared" si="28"/>
        <v>0</v>
      </c>
      <c r="F980" s="997">
        <f t="shared" si="28"/>
        <v>5865.957999999999</v>
      </c>
      <c r="G980" s="997">
        <f t="shared" si="28"/>
        <v>3709.075</v>
      </c>
      <c r="H980" s="998">
        <f t="shared" si="28"/>
        <v>1983.2990000000002</v>
      </c>
      <c r="K980" s="782"/>
      <c r="L980" s="782"/>
      <c r="M980" s="782"/>
      <c r="N980" s="782"/>
      <c r="O980" s="782"/>
      <c r="P980" s="782"/>
      <c r="Q980" s="782"/>
    </row>
    <row r="981" spans="1:17" ht="15.75" customHeight="1">
      <c r="A981" s="1133" t="s">
        <v>38</v>
      </c>
      <c r="B981" s="1134" t="s">
        <v>18</v>
      </c>
      <c r="C981" s="907">
        <f aca="true" t="shared" si="29" ref="C981:H981">C356</f>
        <v>83127</v>
      </c>
      <c r="D981" s="907">
        <f t="shared" si="29"/>
        <v>0</v>
      </c>
      <c r="E981" s="814">
        <f t="shared" si="29"/>
        <v>0</v>
      </c>
      <c r="F981" s="908">
        <f t="shared" si="29"/>
        <v>1862.0010000000002</v>
      </c>
      <c r="G981" s="908">
        <f t="shared" si="29"/>
        <v>1581.327</v>
      </c>
      <c r="H981" s="909">
        <f t="shared" si="29"/>
        <v>198.05100000000002</v>
      </c>
      <c r="K981" s="782"/>
      <c r="L981" s="782"/>
      <c r="M981" s="782"/>
      <c r="N981" s="782"/>
      <c r="O981" s="782"/>
      <c r="P981" s="782"/>
      <c r="Q981" s="782"/>
    </row>
    <row r="982" spans="1:17" ht="15.75" customHeight="1">
      <c r="A982" s="1133" t="s">
        <v>52</v>
      </c>
      <c r="B982" s="1134" t="s">
        <v>19</v>
      </c>
      <c r="C982" s="1135">
        <f aca="true" t="shared" si="30" ref="C982:H982">C492</f>
        <v>40028.5</v>
      </c>
      <c r="D982" s="1135">
        <f t="shared" si="30"/>
        <v>0</v>
      </c>
      <c r="E982" s="1136">
        <f t="shared" si="30"/>
        <v>0</v>
      </c>
      <c r="F982" s="1137">
        <f t="shared" si="30"/>
        <v>959.253</v>
      </c>
      <c r="G982" s="1137">
        <f t="shared" si="30"/>
        <v>734.2440000000001</v>
      </c>
      <c r="H982" s="1138">
        <f t="shared" si="30"/>
        <v>214.66</v>
      </c>
      <c r="K982" s="782"/>
      <c r="L982" s="782"/>
      <c r="M982" s="782"/>
      <c r="N982" s="782"/>
      <c r="O982" s="782"/>
      <c r="P982" s="782"/>
      <c r="Q982" s="782"/>
    </row>
    <row r="983" spans="1:17" ht="15.75" customHeight="1">
      <c r="A983" s="1133" t="s">
        <v>53</v>
      </c>
      <c r="B983" s="1134" t="s">
        <v>20</v>
      </c>
      <c r="C983" s="1135">
        <f aca="true" t="shared" si="31" ref="C983:H983">C649</f>
        <v>0</v>
      </c>
      <c r="D983" s="1135">
        <f t="shared" si="31"/>
        <v>0</v>
      </c>
      <c r="E983" s="1136">
        <f t="shared" si="31"/>
        <v>0</v>
      </c>
      <c r="F983" s="1137">
        <f t="shared" si="31"/>
        <v>1359.4889999999998</v>
      </c>
      <c r="G983" s="1137">
        <f t="shared" si="31"/>
        <v>1039.776</v>
      </c>
      <c r="H983" s="1138">
        <f t="shared" si="31"/>
        <v>12.059999999999999</v>
      </c>
      <c r="K983" s="782"/>
      <c r="L983" s="782"/>
      <c r="M983" s="782"/>
      <c r="N983" s="782"/>
      <c r="O983" s="782"/>
      <c r="P983" s="782"/>
      <c r="Q983" s="782"/>
    </row>
    <row r="984" spans="1:17" ht="15.75" customHeight="1">
      <c r="A984" s="1133" t="s">
        <v>54</v>
      </c>
      <c r="B984" s="1134" t="s">
        <v>21</v>
      </c>
      <c r="C984" s="1135">
        <f aca="true" t="shared" si="32" ref="C984:H984">C783</f>
        <v>0</v>
      </c>
      <c r="D984" s="1135">
        <f t="shared" si="32"/>
        <v>0</v>
      </c>
      <c r="E984" s="1136">
        <f t="shared" si="32"/>
        <v>0</v>
      </c>
      <c r="F984" s="1137">
        <f t="shared" si="32"/>
        <v>700.3928000000001</v>
      </c>
      <c r="G984" s="1137">
        <f t="shared" si="32"/>
        <v>527.417</v>
      </c>
      <c r="H984" s="1138">
        <f t="shared" si="32"/>
        <v>0</v>
      </c>
      <c r="K984" s="782"/>
      <c r="L984" s="782"/>
      <c r="M984" s="782"/>
      <c r="N984" s="782"/>
      <c r="O984" s="782"/>
      <c r="P984" s="782"/>
      <c r="Q984" s="782"/>
    </row>
    <row r="985" spans="1:17" ht="15.75" customHeight="1">
      <c r="A985" s="1133" t="s">
        <v>127</v>
      </c>
      <c r="B985" s="1134" t="s">
        <v>51</v>
      </c>
      <c r="C985" s="1135">
        <f aca="true" t="shared" si="33" ref="C985:H985">C842</f>
        <v>0</v>
      </c>
      <c r="D985" s="1135">
        <f t="shared" si="33"/>
        <v>0</v>
      </c>
      <c r="E985" s="1136">
        <f t="shared" si="33"/>
        <v>0</v>
      </c>
      <c r="F985" s="1137">
        <f t="shared" si="33"/>
        <v>324</v>
      </c>
      <c r="G985" s="1137">
        <f t="shared" si="33"/>
        <v>277.931</v>
      </c>
      <c r="H985" s="1138">
        <f t="shared" si="33"/>
        <v>0</v>
      </c>
      <c r="K985" s="782"/>
      <c r="L985" s="782"/>
      <c r="M985" s="782"/>
      <c r="N985" s="782"/>
      <c r="O985" s="782"/>
      <c r="P985" s="782"/>
      <c r="Q985" s="782"/>
    </row>
    <row r="986" spans="1:17" ht="15.75" customHeight="1">
      <c r="A986" s="1133" t="s">
        <v>82</v>
      </c>
      <c r="B986" s="1134" t="s">
        <v>94</v>
      </c>
      <c r="C986" s="1135">
        <f aca="true" t="shared" si="34" ref="C986:H986">C868</f>
        <v>0</v>
      </c>
      <c r="D986" s="1135">
        <f t="shared" si="34"/>
        <v>0</v>
      </c>
      <c r="E986" s="1136" t="e">
        <f t="shared" si="34"/>
        <v>#DIV/0!</v>
      </c>
      <c r="F986" s="1137">
        <f t="shared" si="34"/>
        <v>68.584</v>
      </c>
      <c r="G986" s="1137">
        <f t="shared" si="34"/>
        <v>28.284</v>
      </c>
      <c r="H986" s="1138">
        <f t="shared" si="34"/>
        <v>0</v>
      </c>
      <c r="K986" s="782"/>
      <c r="L986" s="782"/>
      <c r="M986" s="782"/>
      <c r="N986" s="782"/>
      <c r="O986" s="782"/>
      <c r="P986" s="782"/>
      <c r="Q986" s="782"/>
    </row>
    <row r="987" spans="1:17" ht="15.75" customHeight="1">
      <c r="A987" s="1133" t="s">
        <v>175</v>
      </c>
      <c r="B987" s="1134" t="s">
        <v>103</v>
      </c>
      <c r="C987" s="1135">
        <f aca="true" t="shared" si="35" ref="C987:H987">C902</f>
        <v>0</v>
      </c>
      <c r="D987" s="1135">
        <f t="shared" si="35"/>
        <v>0</v>
      </c>
      <c r="E987" s="1136" t="e">
        <f t="shared" si="35"/>
        <v>#DIV/0!</v>
      </c>
      <c r="F987" s="1137">
        <f t="shared" si="35"/>
        <v>19.599999999999998</v>
      </c>
      <c r="G987" s="1137">
        <f t="shared" si="35"/>
        <v>5.97</v>
      </c>
      <c r="H987" s="1138">
        <f t="shared" si="35"/>
        <v>0</v>
      </c>
      <c r="K987" s="782"/>
      <c r="L987" s="782"/>
      <c r="M987" s="782"/>
      <c r="N987" s="782"/>
      <c r="O987" s="782"/>
      <c r="P987" s="782"/>
      <c r="Q987" s="782"/>
    </row>
    <row r="988" spans="1:17" ht="15.75" customHeight="1">
      <c r="A988" s="1133" t="s">
        <v>164</v>
      </c>
      <c r="B988" s="1134" t="s">
        <v>135</v>
      </c>
      <c r="C988" s="1135">
        <f aca="true" t="shared" si="36" ref="C988:H988">C922</f>
        <v>0</v>
      </c>
      <c r="D988" s="1135">
        <f t="shared" si="36"/>
        <v>0</v>
      </c>
      <c r="E988" s="1136">
        <f t="shared" si="36"/>
        <v>0</v>
      </c>
      <c r="F988" s="1137">
        <f t="shared" si="36"/>
        <v>23.659</v>
      </c>
      <c r="G988" s="1137">
        <f t="shared" si="36"/>
        <v>15.019</v>
      </c>
      <c r="H988" s="1138">
        <f t="shared" si="36"/>
        <v>0</v>
      </c>
      <c r="K988" s="782"/>
      <c r="L988" s="782"/>
      <c r="M988" s="782"/>
      <c r="N988" s="782"/>
      <c r="O988" s="782"/>
      <c r="P988" s="782"/>
      <c r="Q988" s="782"/>
    </row>
    <row r="989" spans="1:17" ht="15.75" customHeight="1" thickBot="1">
      <c r="A989" s="1133" t="s">
        <v>183</v>
      </c>
      <c r="B989" s="1134" t="s">
        <v>207</v>
      </c>
      <c r="C989" s="1135">
        <f aca="true" t="shared" si="37" ref="C989:H989">C932</f>
        <v>0</v>
      </c>
      <c r="D989" s="1135">
        <f t="shared" si="37"/>
        <v>0</v>
      </c>
      <c r="E989" s="1136" t="e">
        <f t="shared" si="37"/>
        <v>#DIV/0!</v>
      </c>
      <c r="F989" s="1137">
        <f t="shared" si="37"/>
        <v>191.73</v>
      </c>
      <c r="G989" s="1137">
        <f t="shared" si="37"/>
        <v>0</v>
      </c>
      <c r="H989" s="1138">
        <f t="shared" si="37"/>
        <v>0</v>
      </c>
      <c r="K989" s="782"/>
      <c r="L989" s="782"/>
      <c r="M989" s="782"/>
      <c r="N989" s="782"/>
      <c r="O989" s="782"/>
      <c r="P989" s="782"/>
      <c r="Q989" s="782"/>
    </row>
    <row r="990" spans="1:17" ht="15.75" customHeight="1" thickBot="1">
      <c r="A990" s="952"/>
      <c r="B990" s="1139" t="s">
        <v>100</v>
      </c>
      <c r="C990" s="978"/>
      <c r="D990" s="978"/>
      <c r="E990" s="978"/>
      <c r="F990" s="978">
        <f>SUM(F980:F989)</f>
        <v>11374.666799999999</v>
      </c>
      <c r="G990" s="978">
        <f>SUM(G980:G989)</f>
        <v>7919.043000000001</v>
      </c>
      <c r="H990" s="1140">
        <f>SUM(H980:H989)</f>
        <v>2408.07</v>
      </c>
      <c r="K990" s="782"/>
      <c r="L990" s="782"/>
      <c r="M990" s="782"/>
      <c r="N990" s="782"/>
      <c r="O990" s="782"/>
      <c r="P990" s="782"/>
      <c r="Q990" s="782"/>
    </row>
    <row r="991" spans="1:17" ht="15.75" customHeight="1">
      <c r="A991" s="1221" t="s">
        <v>102</v>
      </c>
      <c r="B991" s="1222"/>
      <c r="C991" s="1222"/>
      <c r="D991" s="1222"/>
      <c r="E991" s="1222"/>
      <c r="F991" s="1222"/>
      <c r="G991" s="1222"/>
      <c r="H991" s="1223"/>
      <c r="K991" s="782"/>
      <c r="L991" s="782"/>
      <c r="M991" s="782"/>
      <c r="N991" s="782"/>
      <c r="O991" s="782"/>
      <c r="P991" s="782"/>
      <c r="Q991" s="782"/>
    </row>
    <row r="992" spans="1:17" ht="15.75" customHeight="1">
      <c r="A992" s="1141" t="s">
        <v>37</v>
      </c>
      <c r="B992" s="1142" t="s">
        <v>7</v>
      </c>
      <c r="C992" s="1077">
        <f aca="true" t="shared" si="38" ref="C992:H992">C949</f>
        <v>63.699999999999996</v>
      </c>
      <c r="D992" s="1077">
        <f t="shared" si="38"/>
        <v>1.615</v>
      </c>
      <c r="E992" s="1078">
        <f t="shared" si="38"/>
        <v>0</v>
      </c>
      <c r="F992" s="1143">
        <f t="shared" si="38"/>
        <v>16.496</v>
      </c>
      <c r="G992" s="1143">
        <f t="shared" si="38"/>
        <v>16.496</v>
      </c>
      <c r="H992" s="1099">
        <f t="shared" si="38"/>
        <v>0</v>
      </c>
      <c r="K992" s="782"/>
      <c r="L992" s="782"/>
      <c r="M992" s="782"/>
      <c r="N992" s="782"/>
      <c r="O992" s="782"/>
      <c r="P992" s="782"/>
      <c r="Q992" s="782"/>
    </row>
    <row r="993" spans="1:17" ht="15.75" customHeight="1">
      <c r="A993" s="1133" t="s">
        <v>38</v>
      </c>
      <c r="B993" s="1134" t="s">
        <v>18</v>
      </c>
      <c r="C993" s="934"/>
      <c r="D993" s="934"/>
      <c r="E993" s="935"/>
      <c r="F993" s="936"/>
      <c r="G993" s="936"/>
      <c r="H993" s="937"/>
      <c r="K993" s="782"/>
      <c r="L993" s="782"/>
      <c r="M993" s="782"/>
      <c r="N993" s="782"/>
      <c r="O993" s="782"/>
      <c r="P993" s="782"/>
      <c r="Q993" s="782"/>
    </row>
    <row r="994" spans="1:17" ht="15.75" customHeight="1">
      <c r="A994" s="1133" t="s">
        <v>52</v>
      </c>
      <c r="B994" s="1134" t="s">
        <v>19</v>
      </c>
      <c r="C994" s="907"/>
      <c r="D994" s="907"/>
      <c r="E994" s="814"/>
      <c r="F994" s="908"/>
      <c r="G994" s="908"/>
      <c r="H994" s="909"/>
      <c r="K994" s="782"/>
      <c r="L994" s="782"/>
      <c r="M994" s="782"/>
      <c r="N994" s="782"/>
      <c r="O994" s="782"/>
      <c r="P994" s="782"/>
      <c r="Q994" s="782"/>
    </row>
    <row r="995" spans="1:17" ht="15.75" customHeight="1">
      <c r="A995" s="1144" t="s">
        <v>53</v>
      </c>
      <c r="B995" s="1145" t="s">
        <v>20</v>
      </c>
      <c r="C995" s="1052">
        <f aca="true" t="shared" si="39" ref="C995:H995">C965</f>
        <v>0</v>
      </c>
      <c r="D995" s="1052">
        <f t="shared" si="39"/>
        <v>0</v>
      </c>
      <c r="E995" s="1019">
        <f t="shared" si="39"/>
        <v>0</v>
      </c>
      <c r="F995" s="1053">
        <f t="shared" si="39"/>
        <v>1.02</v>
      </c>
      <c r="G995" s="1053">
        <f t="shared" si="39"/>
        <v>1.02</v>
      </c>
      <c r="H995" s="1054">
        <f t="shared" si="39"/>
        <v>0</v>
      </c>
      <c r="K995" s="782"/>
      <c r="L995" s="782"/>
      <c r="M995" s="782"/>
      <c r="N995" s="782"/>
      <c r="O995" s="782"/>
      <c r="P995" s="782"/>
      <c r="Q995" s="782"/>
    </row>
    <row r="996" spans="1:17" ht="15.75" customHeight="1" thickBot="1">
      <c r="A996" s="1146" t="s">
        <v>54</v>
      </c>
      <c r="B996" s="1147" t="s">
        <v>21</v>
      </c>
      <c r="C996" s="1119">
        <f aca="true" t="shared" si="40" ref="C996:H996">C971</f>
        <v>0</v>
      </c>
      <c r="D996" s="1119">
        <f t="shared" si="40"/>
        <v>0</v>
      </c>
      <c r="E996" s="1120">
        <f t="shared" si="40"/>
        <v>0</v>
      </c>
      <c r="F996" s="1121">
        <f t="shared" si="40"/>
        <v>9.3</v>
      </c>
      <c r="G996" s="1121">
        <f t="shared" si="40"/>
        <v>9.3</v>
      </c>
      <c r="H996" s="1122">
        <f t="shared" si="40"/>
        <v>0</v>
      </c>
      <c r="K996" s="782"/>
      <c r="L996" s="782"/>
      <c r="M996" s="782"/>
      <c r="N996" s="782"/>
      <c r="O996" s="782"/>
      <c r="P996" s="782"/>
      <c r="Q996" s="782"/>
    </row>
    <row r="997" spans="1:17" ht="15.75" customHeight="1" thickBot="1">
      <c r="A997" s="952"/>
      <c r="B997" s="1139" t="s">
        <v>100</v>
      </c>
      <c r="C997" s="954">
        <f>SUM(C992:C996)</f>
        <v>63.699999999999996</v>
      </c>
      <c r="D997" s="954">
        <f>SUM(D992:D996)</f>
        <v>1.615</v>
      </c>
      <c r="E997" s="954"/>
      <c r="F997" s="954">
        <f>SUM(F992:F996)</f>
        <v>26.816</v>
      </c>
      <c r="G997" s="954">
        <f>SUM(G992:G996)</f>
        <v>26.816</v>
      </c>
      <c r="H997" s="1158">
        <f>SUM(H992:H996)</f>
        <v>0</v>
      </c>
      <c r="J997" s="910"/>
      <c r="K997" s="910"/>
      <c r="L997" s="910"/>
      <c r="M997" s="910"/>
      <c r="N997" s="910"/>
      <c r="O997" s="910"/>
      <c r="P997" s="782"/>
      <c r="Q997" s="782"/>
    </row>
    <row r="998" spans="1:17" ht="15.75" customHeight="1" thickBot="1">
      <c r="A998" s="952"/>
      <c r="B998" s="1139" t="s">
        <v>80</v>
      </c>
      <c r="C998" s="978"/>
      <c r="D998" s="978"/>
      <c r="E998" s="978"/>
      <c r="F998" s="978">
        <f>F990+F997</f>
        <v>11401.4828</v>
      </c>
      <c r="G998" s="978">
        <f>G990+G997</f>
        <v>7945.859</v>
      </c>
      <c r="H998" s="1140">
        <f>H990+H997</f>
        <v>2408.07</v>
      </c>
      <c r="J998" s="779"/>
      <c r="K998" s="779"/>
      <c r="L998" s="779"/>
      <c r="M998" s="779"/>
      <c r="N998" s="779"/>
      <c r="O998" s="779"/>
      <c r="P998" s="782"/>
      <c r="Q998" s="782"/>
    </row>
    <row r="999" spans="1:17" ht="15.75" customHeight="1">
      <c r="A999" s="955"/>
      <c r="B999" s="1148" t="s">
        <v>83</v>
      </c>
      <c r="C999" s="957"/>
      <c r="D999" s="957"/>
      <c r="E999" s="842"/>
      <c r="F999" s="958"/>
      <c r="G999" s="958"/>
      <c r="H999" s="959"/>
      <c r="P999" s="782"/>
      <c r="Q999" s="782"/>
    </row>
    <row r="1000" spans="1:17" ht="15.75" customHeight="1">
      <c r="A1000" s="897"/>
      <c r="B1000" s="898" t="s">
        <v>62</v>
      </c>
      <c r="C1000" s="1043">
        <f aca="true" t="shared" si="41" ref="C1000:H1000">SUM(C1001:C1010)</f>
        <v>97078.5</v>
      </c>
      <c r="D1000" s="1043">
        <f t="shared" si="41"/>
        <v>109.74999999999999</v>
      </c>
      <c r="E1000" s="1043"/>
      <c r="F1000" s="1043">
        <f t="shared" si="41"/>
        <v>5477.897</v>
      </c>
      <c r="G1000" s="1043">
        <f t="shared" si="41"/>
        <v>2591.7969999999996</v>
      </c>
      <c r="H1000" s="1149">
        <f t="shared" si="41"/>
        <v>2286.0720000000006</v>
      </c>
      <c r="J1000" s="910"/>
      <c r="K1000" s="910"/>
      <c r="L1000" s="910"/>
      <c r="M1000" s="910"/>
      <c r="N1000" s="910"/>
      <c r="O1000" s="910"/>
      <c r="P1000" s="910"/>
      <c r="Q1000" s="910"/>
    </row>
    <row r="1001" spans="1:17" ht="15.75" customHeight="1">
      <c r="A1001" s="1131" t="s">
        <v>37</v>
      </c>
      <c r="B1001" s="1132" t="s">
        <v>7</v>
      </c>
      <c r="C1001" s="1002">
        <f>C57+C938</f>
        <v>41975</v>
      </c>
      <c r="D1001" s="1002">
        <f>D57+D938</f>
        <v>109.74999999999999</v>
      </c>
      <c r="E1001" s="1002"/>
      <c r="F1001" s="1002">
        <f>F57+F938</f>
        <v>1949.896</v>
      </c>
      <c r="G1001" s="1002">
        <f>G57+G938</f>
        <v>16.925</v>
      </c>
      <c r="H1001" s="1164">
        <f>H57+H938</f>
        <v>1870.8110000000001</v>
      </c>
      <c r="J1001" s="910"/>
      <c r="P1001" s="782"/>
      <c r="Q1001" s="782"/>
    </row>
    <row r="1002" spans="1:17" ht="15.75" customHeight="1">
      <c r="A1002" s="1133" t="s">
        <v>38</v>
      </c>
      <c r="B1002" s="1134" t="s">
        <v>18</v>
      </c>
      <c r="C1002" s="934">
        <f aca="true" t="shared" si="42" ref="C1002:H1002">C250</f>
        <v>34388</v>
      </c>
      <c r="D1002" s="934">
        <f t="shared" si="42"/>
        <v>0</v>
      </c>
      <c r="E1002" s="934">
        <f t="shared" si="42"/>
        <v>0</v>
      </c>
      <c r="F1002" s="936">
        <f t="shared" si="42"/>
        <v>1256.814</v>
      </c>
      <c r="G1002" s="936">
        <f t="shared" si="42"/>
        <v>990.247</v>
      </c>
      <c r="H1002" s="937">
        <f t="shared" si="42"/>
        <v>197.311</v>
      </c>
      <c r="J1002" s="910"/>
      <c r="K1002" s="910"/>
      <c r="L1002" s="910"/>
      <c r="M1002" s="910"/>
      <c r="N1002" s="910"/>
      <c r="O1002" s="910"/>
      <c r="P1002" s="782"/>
      <c r="Q1002" s="782"/>
    </row>
    <row r="1003" spans="1:17" ht="15.75" customHeight="1">
      <c r="A1003" s="1133" t="s">
        <v>52</v>
      </c>
      <c r="B1003" s="1134" t="s">
        <v>19</v>
      </c>
      <c r="C1003" s="934">
        <f aca="true" t="shared" si="43" ref="C1003:H1003">C409</f>
        <v>20647.5</v>
      </c>
      <c r="D1003" s="934">
        <f t="shared" si="43"/>
        <v>0</v>
      </c>
      <c r="E1003" s="934">
        <f t="shared" si="43"/>
        <v>0</v>
      </c>
      <c r="F1003" s="936">
        <f t="shared" si="43"/>
        <v>708.178</v>
      </c>
      <c r="G1003" s="936">
        <f t="shared" si="43"/>
        <v>491.00800000000004</v>
      </c>
      <c r="H1003" s="937">
        <f t="shared" si="43"/>
        <v>208.19</v>
      </c>
      <c r="P1003" s="782"/>
      <c r="Q1003" s="782"/>
    </row>
    <row r="1004" spans="1:17" ht="15.75" customHeight="1">
      <c r="A1004" s="1133" t="s">
        <v>53</v>
      </c>
      <c r="B1004" s="1134" t="s">
        <v>20</v>
      </c>
      <c r="C1004" s="934">
        <f>C540+C963</f>
        <v>68</v>
      </c>
      <c r="D1004" s="934">
        <f>D540+D963</f>
        <v>0</v>
      </c>
      <c r="E1004" s="934"/>
      <c r="F1004" s="934">
        <f>F540+F963</f>
        <v>694.858</v>
      </c>
      <c r="G1004" s="934">
        <f>G540+G963</f>
        <v>497.155</v>
      </c>
      <c r="H1004" s="1165">
        <f>H540+H963</f>
        <v>9.76</v>
      </c>
      <c r="P1004" s="782"/>
      <c r="Q1004" s="782"/>
    </row>
    <row r="1005" spans="1:17" ht="15.75" customHeight="1">
      <c r="A1005" s="1133" t="s">
        <v>54</v>
      </c>
      <c r="B1005" s="1134" t="s">
        <v>21</v>
      </c>
      <c r="C1005" s="934">
        <f>C680+C970</f>
        <v>0</v>
      </c>
      <c r="D1005" s="934">
        <f>D680+D970</f>
        <v>0</v>
      </c>
      <c r="E1005" s="934"/>
      <c r="F1005" s="934">
        <f>F680+F970</f>
        <v>317.48100000000005</v>
      </c>
      <c r="G1005" s="934">
        <f>G680+G970</f>
        <v>271.22200000000004</v>
      </c>
      <c r="H1005" s="1165">
        <f>H680+H970</f>
        <v>0</v>
      </c>
      <c r="P1005" s="782"/>
      <c r="Q1005" s="782"/>
    </row>
    <row r="1006" spans="1:17" ht="15.75" customHeight="1">
      <c r="A1006" s="1133" t="s">
        <v>127</v>
      </c>
      <c r="B1006" s="1134" t="s">
        <v>51</v>
      </c>
      <c r="C1006" s="934">
        <f aca="true" t="shared" si="44" ref="C1006:H1006">C809</f>
        <v>0</v>
      </c>
      <c r="D1006" s="934">
        <f t="shared" si="44"/>
        <v>0</v>
      </c>
      <c r="E1006" s="935" t="e">
        <f t="shared" si="44"/>
        <v>#DIV/0!</v>
      </c>
      <c r="F1006" s="936">
        <f t="shared" si="44"/>
        <v>285.466</v>
      </c>
      <c r="G1006" s="936">
        <f t="shared" si="44"/>
        <v>275.986</v>
      </c>
      <c r="H1006" s="937">
        <f t="shared" si="44"/>
        <v>0</v>
      </c>
      <c r="P1006" s="782"/>
      <c r="Q1006" s="782"/>
    </row>
    <row r="1007" spans="1:17" ht="15.75" customHeight="1">
      <c r="A1007" s="1133" t="s">
        <v>82</v>
      </c>
      <c r="B1007" s="1134" t="s">
        <v>94</v>
      </c>
      <c r="C1007" s="934">
        <f aca="true" t="shared" si="45" ref="C1007:H1007">C857</f>
        <v>0</v>
      </c>
      <c r="D1007" s="934">
        <f t="shared" si="45"/>
        <v>0</v>
      </c>
      <c r="E1007" s="935" t="e">
        <f t="shared" si="45"/>
        <v>#DIV/0!</v>
      </c>
      <c r="F1007" s="936">
        <f t="shared" si="45"/>
        <v>46.38400000000001</v>
      </c>
      <c r="G1007" s="936">
        <f t="shared" si="45"/>
        <v>28.284</v>
      </c>
      <c r="H1007" s="937">
        <f t="shared" si="45"/>
        <v>0</v>
      </c>
      <c r="P1007" s="782"/>
      <c r="Q1007" s="782"/>
    </row>
    <row r="1008" spans="1:17" ht="15.75" customHeight="1">
      <c r="A1008" s="1133" t="s">
        <v>175</v>
      </c>
      <c r="B1008" s="1134" t="s">
        <v>103</v>
      </c>
      <c r="C1008" s="934">
        <f aca="true" t="shared" si="46" ref="C1008:H1008">C879</f>
        <v>0</v>
      </c>
      <c r="D1008" s="934">
        <f t="shared" si="46"/>
        <v>0</v>
      </c>
      <c r="E1008" s="935" t="e">
        <f t="shared" si="46"/>
        <v>#DIV/0!</v>
      </c>
      <c r="F1008" s="936">
        <f t="shared" si="46"/>
        <v>6.671</v>
      </c>
      <c r="G1008" s="936">
        <f t="shared" si="46"/>
        <v>5.951</v>
      </c>
      <c r="H1008" s="937">
        <f t="shared" si="46"/>
        <v>0</v>
      </c>
      <c r="P1008" s="782"/>
      <c r="Q1008" s="782"/>
    </row>
    <row r="1009" spans="1:17" ht="15.75" customHeight="1">
      <c r="A1009" s="1144" t="s">
        <v>164</v>
      </c>
      <c r="B1009" s="1145" t="s">
        <v>135</v>
      </c>
      <c r="C1009" s="1052">
        <f aca="true" t="shared" si="47" ref="C1009:H1009">C915</f>
        <v>0</v>
      </c>
      <c r="D1009" s="1052">
        <f t="shared" si="47"/>
        <v>0</v>
      </c>
      <c r="E1009" s="1019">
        <f t="shared" si="47"/>
        <v>0</v>
      </c>
      <c r="F1009" s="1053">
        <f t="shared" si="47"/>
        <v>20.419</v>
      </c>
      <c r="G1009" s="1053">
        <f t="shared" si="47"/>
        <v>15.019</v>
      </c>
      <c r="H1009" s="1054">
        <f t="shared" si="47"/>
        <v>0</v>
      </c>
      <c r="P1009" s="782"/>
      <c r="Q1009" s="782"/>
    </row>
    <row r="1010" spans="1:17" ht="15.75" customHeight="1">
      <c r="A1010" s="1150" t="s">
        <v>208</v>
      </c>
      <c r="B1010" s="1151" t="s">
        <v>184</v>
      </c>
      <c r="C1010" s="940">
        <f aca="true" t="shared" si="48" ref="C1010:H1010">C931</f>
        <v>0</v>
      </c>
      <c r="D1010" s="940">
        <f t="shared" si="48"/>
        <v>0</v>
      </c>
      <c r="E1010" s="973" t="e">
        <f t="shared" si="48"/>
        <v>#DIV/0!</v>
      </c>
      <c r="F1010" s="941">
        <f t="shared" si="48"/>
        <v>191.73</v>
      </c>
      <c r="G1010" s="941">
        <f t="shared" si="48"/>
        <v>0</v>
      </c>
      <c r="H1010" s="942">
        <f t="shared" si="48"/>
        <v>0</v>
      </c>
      <c r="P1010" s="782"/>
      <c r="Q1010" s="782"/>
    </row>
    <row r="1011" spans="1:17" ht="15.75" customHeight="1">
      <c r="A1011" s="897"/>
      <c r="B1011" s="898" t="s">
        <v>63</v>
      </c>
      <c r="C1011" s="1043">
        <f aca="true" t="shared" si="49" ref="C1011:H1011">SUM(C1012:C1019)</f>
        <v>307251.94999999995</v>
      </c>
      <c r="D1011" s="1043">
        <f t="shared" si="49"/>
        <v>18120.989999999998</v>
      </c>
      <c r="E1011" s="1043" t="e">
        <f t="shared" si="49"/>
        <v>#DIV/0!</v>
      </c>
      <c r="F1011" s="1043">
        <f t="shared" si="49"/>
        <v>5734.461000000001</v>
      </c>
      <c r="G1011" s="1043">
        <f t="shared" si="49"/>
        <v>5200.2249999999985</v>
      </c>
      <c r="H1011" s="1149">
        <f t="shared" si="49"/>
        <v>118.94799999999998</v>
      </c>
      <c r="P1011" s="782"/>
      <c r="Q1011" s="782"/>
    </row>
    <row r="1012" spans="1:17" ht="15.75" customHeight="1">
      <c r="A1012" s="1131" t="s">
        <v>37</v>
      </c>
      <c r="B1012" s="1132" t="s">
        <v>7</v>
      </c>
      <c r="C1012" s="996">
        <f aca="true" t="shared" si="50" ref="C1012:H1012">C181+C944</f>
        <v>240535.94999999998</v>
      </c>
      <c r="D1012" s="996">
        <f t="shared" si="50"/>
        <v>18120.989999999998</v>
      </c>
      <c r="E1012" s="996">
        <f t="shared" si="50"/>
        <v>0</v>
      </c>
      <c r="F1012" s="996">
        <f t="shared" si="50"/>
        <v>3867.5949999999993</v>
      </c>
      <c r="G1012" s="996">
        <f t="shared" si="50"/>
        <v>3645.6929999999998</v>
      </c>
      <c r="H1012" s="1166">
        <f t="shared" si="50"/>
        <v>110.47799999999998</v>
      </c>
      <c r="P1012" s="782"/>
      <c r="Q1012" s="782"/>
    </row>
    <row r="1013" spans="1:17" ht="15.75" customHeight="1">
      <c r="A1013" s="1133" t="s">
        <v>38</v>
      </c>
      <c r="B1013" s="1134" t="s">
        <v>18</v>
      </c>
      <c r="C1013" s="934">
        <f aca="true" t="shared" si="51" ref="C1013:H1013">C339</f>
        <v>47932</v>
      </c>
      <c r="D1013" s="934">
        <f t="shared" si="51"/>
        <v>0</v>
      </c>
      <c r="E1013" s="935">
        <f t="shared" si="51"/>
        <v>0</v>
      </c>
      <c r="F1013" s="936">
        <f t="shared" si="51"/>
        <v>574.3460000000001</v>
      </c>
      <c r="G1013" s="936">
        <f t="shared" si="51"/>
        <v>560.7090000000001</v>
      </c>
      <c r="H1013" s="937">
        <f t="shared" si="51"/>
        <v>0.27</v>
      </c>
      <c r="K1013" s="782"/>
      <c r="L1013" s="782"/>
      <c r="M1013" s="782"/>
      <c r="N1013" s="782"/>
      <c r="O1013" s="782"/>
      <c r="P1013" s="782"/>
      <c r="Q1013" s="782"/>
    </row>
    <row r="1014" spans="1:17" ht="15.75" customHeight="1">
      <c r="A1014" s="1133" t="s">
        <v>52</v>
      </c>
      <c r="B1014" s="1134" t="s">
        <v>19</v>
      </c>
      <c r="C1014" s="934">
        <f aca="true" t="shared" si="52" ref="C1014:H1014">C463</f>
        <v>18784</v>
      </c>
      <c r="D1014" s="934">
        <f t="shared" si="52"/>
        <v>0</v>
      </c>
      <c r="E1014" s="935">
        <f t="shared" si="52"/>
        <v>0</v>
      </c>
      <c r="F1014" s="936">
        <f t="shared" si="52"/>
        <v>242.68400000000003</v>
      </c>
      <c r="G1014" s="936">
        <f t="shared" si="52"/>
        <v>235.77500000000006</v>
      </c>
      <c r="H1014" s="937">
        <f t="shared" si="52"/>
        <v>5.9</v>
      </c>
      <c r="K1014" s="782"/>
      <c r="L1014" s="782"/>
      <c r="M1014" s="782"/>
      <c r="N1014" s="782"/>
      <c r="O1014" s="782"/>
      <c r="P1014" s="782"/>
      <c r="Q1014" s="782"/>
    </row>
    <row r="1015" spans="1:17" ht="15.75" customHeight="1">
      <c r="A1015" s="1133" t="s">
        <v>53</v>
      </c>
      <c r="B1015" s="1134" t="s">
        <v>20</v>
      </c>
      <c r="C1015" s="934">
        <f aca="true" t="shared" si="53" ref="C1015:H1015">C626</f>
        <v>0</v>
      </c>
      <c r="D1015" s="934">
        <f t="shared" si="53"/>
        <v>0</v>
      </c>
      <c r="E1015" s="935">
        <f t="shared" si="53"/>
        <v>0</v>
      </c>
      <c r="F1015" s="936">
        <f t="shared" si="53"/>
        <v>626.3799999999999</v>
      </c>
      <c r="G1015" s="936">
        <f t="shared" si="53"/>
        <v>506.38200000000006</v>
      </c>
      <c r="H1015" s="937">
        <f t="shared" si="53"/>
        <v>2.3</v>
      </c>
      <c r="K1015" s="782"/>
      <c r="L1015" s="782"/>
      <c r="M1015" s="782"/>
      <c r="N1015" s="782"/>
      <c r="O1015" s="782"/>
      <c r="P1015" s="782"/>
      <c r="Q1015" s="782"/>
    </row>
    <row r="1016" spans="1:17" ht="15.75" customHeight="1">
      <c r="A1016" s="1133" t="s">
        <v>54</v>
      </c>
      <c r="B1016" s="1134" t="s">
        <v>21</v>
      </c>
      <c r="C1016" s="934">
        <f aca="true" t="shared" si="54" ref="C1016:H1016">C758</f>
        <v>0</v>
      </c>
      <c r="D1016" s="934">
        <f t="shared" si="54"/>
        <v>0</v>
      </c>
      <c r="E1016" s="935">
        <f t="shared" si="54"/>
        <v>0</v>
      </c>
      <c r="F1016" s="936">
        <f>F758</f>
        <v>353.9530000000001</v>
      </c>
      <c r="G1016" s="936">
        <f t="shared" si="54"/>
        <v>250.766</v>
      </c>
      <c r="H1016" s="937">
        <f t="shared" si="54"/>
        <v>0</v>
      </c>
      <c r="K1016" s="782"/>
      <c r="L1016" s="782"/>
      <c r="M1016" s="782"/>
      <c r="N1016" s="782"/>
      <c r="O1016" s="782"/>
      <c r="P1016" s="782"/>
      <c r="Q1016" s="782"/>
    </row>
    <row r="1017" spans="1:17" ht="15.75" customHeight="1">
      <c r="A1017" s="1133" t="s">
        <v>127</v>
      </c>
      <c r="B1017" s="1134" t="s">
        <v>51</v>
      </c>
      <c r="C1017" s="934">
        <f aca="true" t="shared" si="55" ref="C1017:H1017">C831</f>
        <v>0</v>
      </c>
      <c r="D1017" s="934">
        <f t="shared" si="55"/>
        <v>0</v>
      </c>
      <c r="E1017" s="935" t="e">
        <f t="shared" si="55"/>
        <v>#DIV/0!</v>
      </c>
      <c r="F1017" s="936">
        <f t="shared" si="55"/>
        <v>36.658</v>
      </c>
      <c r="G1017" s="936">
        <f t="shared" si="55"/>
        <v>0.9</v>
      </c>
      <c r="H1017" s="937">
        <f t="shared" si="55"/>
        <v>0</v>
      </c>
      <c r="K1017" s="782"/>
      <c r="L1017" s="782"/>
      <c r="M1017" s="782"/>
      <c r="N1017" s="782"/>
      <c r="O1017" s="782"/>
      <c r="P1017" s="782"/>
      <c r="Q1017" s="782"/>
    </row>
    <row r="1018" spans="1:17" ht="15.75" customHeight="1">
      <c r="A1018" s="1133" t="s">
        <v>82</v>
      </c>
      <c r="B1018" s="1134" t="s">
        <v>94</v>
      </c>
      <c r="C1018" s="934">
        <f aca="true" t="shared" si="56" ref="C1018:H1018">C865</f>
        <v>0</v>
      </c>
      <c r="D1018" s="934">
        <f t="shared" si="56"/>
        <v>0</v>
      </c>
      <c r="E1018" s="935" t="e">
        <f t="shared" si="56"/>
        <v>#DIV/0!</v>
      </c>
      <c r="F1018" s="936">
        <f t="shared" si="56"/>
        <v>22.2</v>
      </c>
      <c r="G1018" s="936">
        <f t="shared" si="56"/>
        <v>0</v>
      </c>
      <c r="H1018" s="937">
        <f t="shared" si="56"/>
        <v>0</v>
      </c>
      <c r="K1018" s="782"/>
      <c r="L1018" s="782"/>
      <c r="M1018" s="782"/>
      <c r="N1018" s="782"/>
      <c r="O1018" s="782"/>
      <c r="P1018" s="782"/>
      <c r="Q1018" s="782"/>
    </row>
    <row r="1019" spans="1:17" ht="15.75" customHeight="1">
      <c r="A1019" s="1133" t="s">
        <v>209</v>
      </c>
      <c r="B1019" s="1134" t="s">
        <v>103</v>
      </c>
      <c r="C1019" s="934">
        <f aca="true" t="shared" si="57" ref="C1019:H1019">C893</f>
        <v>0</v>
      </c>
      <c r="D1019" s="934">
        <f t="shared" si="57"/>
        <v>0</v>
      </c>
      <c r="E1019" s="935" t="e">
        <f t="shared" si="57"/>
        <v>#DIV/0!</v>
      </c>
      <c r="F1019" s="936">
        <f t="shared" si="57"/>
        <v>10.645</v>
      </c>
      <c r="G1019" s="936">
        <f t="shared" si="57"/>
        <v>0</v>
      </c>
      <c r="H1019" s="937">
        <f t="shared" si="57"/>
        <v>0</v>
      </c>
      <c r="K1019" s="782"/>
      <c r="L1019" s="782"/>
      <c r="M1019" s="782"/>
      <c r="N1019" s="782"/>
      <c r="O1019" s="782"/>
      <c r="P1019" s="782"/>
      <c r="Q1019" s="782"/>
    </row>
    <row r="1020" spans="1:17" ht="15.75" customHeight="1">
      <c r="A1020" s="897"/>
      <c r="B1020" s="898" t="s">
        <v>60</v>
      </c>
      <c r="C1020" s="1043">
        <f>SUM(C1021:C1029)</f>
        <v>4658.3</v>
      </c>
      <c r="D1020" s="1043">
        <f>SUM(D1021:D1029)</f>
        <v>29.825000000000003</v>
      </c>
      <c r="E1020" s="1043"/>
      <c r="F1020" s="1043">
        <f>SUM(F1021:F1029)</f>
        <v>189.12480000000002</v>
      </c>
      <c r="G1020" s="1043">
        <f>SUM(G1021:G1029)</f>
        <v>153.83699999999996</v>
      </c>
      <c r="H1020" s="1149">
        <f>SUM(H1021:H1029)</f>
        <v>3.05</v>
      </c>
      <c r="K1020" s="782"/>
      <c r="L1020" s="782"/>
      <c r="M1020" s="782"/>
      <c r="N1020" s="782"/>
      <c r="O1020" s="782"/>
      <c r="P1020" s="782"/>
      <c r="Q1020" s="782"/>
    </row>
    <row r="1021" spans="1:17" ht="15.75" customHeight="1">
      <c r="A1021" s="1152" t="s">
        <v>37</v>
      </c>
      <c r="B1021" s="1142" t="s">
        <v>7</v>
      </c>
      <c r="C1021" s="996">
        <f>C200+C948</f>
        <v>3254.3</v>
      </c>
      <c r="D1021" s="996">
        <f>D200+D948</f>
        <v>29.825000000000003</v>
      </c>
      <c r="E1021" s="1003">
        <f>E200</f>
        <v>0</v>
      </c>
      <c r="F1021" s="997">
        <f>F200+F948</f>
        <v>64.963</v>
      </c>
      <c r="G1021" s="997">
        <f>G200+G948</f>
        <v>62.952999999999996</v>
      </c>
      <c r="H1021" s="998">
        <f>H200+H948</f>
        <v>2.01</v>
      </c>
      <c r="K1021" s="782"/>
      <c r="L1021" s="782"/>
      <c r="M1021" s="782"/>
      <c r="N1021" s="782"/>
      <c r="O1021" s="782"/>
      <c r="P1021" s="782"/>
      <c r="Q1021" s="782"/>
    </row>
    <row r="1022" spans="1:17" ht="15.75" customHeight="1">
      <c r="A1022" s="1153" t="s">
        <v>38</v>
      </c>
      <c r="B1022" s="1134" t="s">
        <v>18</v>
      </c>
      <c r="C1022" s="934">
        <f>C355</f>
        <v>807</v>
      </c>
      <c r="D1022" s="934">
        <f>D355</f>
        <v>0</v>
      </c>
      <c r="E1022" s="935">
        <f>E355</f>
        <v>0</v>
      </c>
      <c r="F1022" s="936">
        <f>F355</f>
        <v>30.841</v>
      </c>
      <c r="G1022" s="936">
        <f>G355</f>
        <v>30.371</v>
      </c>
      <c r="H1022" s="937">
        <f>H355</f>
        <v>0.47000000000000003</v>
      </c>
      <c r="K1022" s="782"/>
      <c r="L1022" s="782"/>
      <c r="M1022" s="782"/>
      <c r="N1022" s="782"/>
      <c r="O1022" s="782"/>
      <c r="P1022" s="782"/>
      <c r="Q1022" s="782"/>
    </row>
    <row r="1023" spans="1:17" ht="15.75" customHeight="1">
      <c r="A1023" s="1153" t="s">
        <v>52</v>
      </c>
      <c r="B1023" s="1134" t="s">
        <v>19</v>
      </c>
      <c r="C1023" s="934">
        <f aca="true" t="shared" si="58" ref="C1023:H1023">C491</f>
        <v>597</v>
      </c>
      <c r="D1023" s="934">
        <f t="shared" si="58"/>
        <v>0</v>
      </c>
      <c r="E1023" s="935">
        <f t="shared" si="58"/>
        <v>0</v>
      </c>
      <c r="F1023" s="936">
        <f t="shared" si="58"/>
        <v>8.390999999999998</v>
      </c>
      <c r="G1023" s="936">
        <f t="shared" si="58"/>
        <v>7.460999999999999</v>
      </c>
      <c r="H1023" s="937">
        <f t="shared" si="58"/>
        <v>0.57</v>
      </c>
      <c r="K1023" s="782"/>
      <c r="L1023" s="782"/>
      <c r="M1023" s="782"/>
      <c r="N1023" s="782"/>
      <c r="O1023" s="782"/>
      <c r="P1023" s="782"/>
      <c r="Q1023" s="782"/>
    </row>
    <row r="1024" spans="1:17" ht="15.75" customHeight="1">
      <c r="A1024" s="1153" t="s">
        <v>53</v>
      </c>
      <c r="B1024" s="1134" t="s">
        <v>20</v>
      </c>
      <c r="C1024" s="934">
        <f aca="true" t="shared" si="59" ref="C1024:H1024">C648</f>
        <v>0</v>
      </c>
      <c r="D1024" s="934">
        <f t="shared" si="59"/>
        <v>0</v>
      </c>
      <c r="E1024" s="935">
        <f t="shared" si="59"/>
        <v>0</v>
      </c>
      <c r="F1024" s="936">
        <f t="shared" si="59"/>
        <v>39.271</v>
      </c>
      <c r="G1024" s="936">
        <f t="shared" si="59"/>
        <v>37.259</v>
      </c>
      <c r="H1024" s="937">
        <f t="shared" si="59"/>
        <v>0</v>
      </c>
      <c r="K1024" s="782"/>
      <c r="L1024" s="782"/>
      <c r="M1024" s="782"/>
      <c r="N1024" s="782"/>
      <c r="O1024" s="782"/>
      <c r="P1024" s="782"/>
      <c r="Q1024" s="782"/>
    </row>
    <row r="1025" spans="1:17" ht="15.75" customHeight="1">
      <c r="A1025" s="1153" t="s">
        <v>54</v>
      </c>
      <c r="B1025" s="1134" t="s">
        <v>21</v>
      </c>
      <c r="C1025" s="934">
        <f aca="true" t="shared" si="60" ref="C1025:H1025">C782</f>
        <v>0</v>
      </c>
      <c r="D1025" s="934">
        <f t="shared" si="60"/>
        <v>0</v>
      </c>
      <c r="E1025" s="935">
        <f t="shared" si="60"/>
        <v>0</v>
      </c>
      <c r="F1025" s="936">
        <f t="shared" si="60"/>
        <v>38.258799999999994</v>
      </c>
      <c r="G1025" s="936">
        <f t="shared" si="60"/>
        <v>14.729</v>
      </c>
      <c r="H1025" s="937">
        <f t="shared" si="60"/>
        <v>0</v>
      </c>
      <c r="K1025" s="782"/>
      <c r="L1025" s="782"/>
      <c r="M1025" s="782"/>
      <c r="N1025" s="782"/>
      <c r="O1025" s="782"/>
      <c r="P1025" s="782"/>
      <c r="Q1025" s="782"/>
    </row>
    <row r="1026" spans="1:17" ht="15.75" customHeight="1">
      <c r="A1026" s="1153" t="s">
        <v>127</v>
      </c>
      <c r="B1026" s="1134" t="s">
        <v>51</v>
      </c>
      <c r="C1026" s="934">
        <f aca="true" t="shared" si="61" ref="C1026:H1026">C841</f>
        <v>0</v>
      </c>
      <c r="D1026" s="934">
        <f t="shared" si="61"/>
        <v>0</v>
      </c>
      <c r="E1026" s="935">
        <f t="shared" si="61"/>
        <v>0</v>
      </c>
      <c r="F1026" s="936">
        <f t="shared" si="61"/>
        <v>1.876</v>
      </c>
      <c r="G1026" s="936">
        <f t="shared" si="61"/>
        <v>1.045</v>
      </c>
      <c r="H1026" s="937">
        <f t="shared" si="61"/>
        <v>0</v>
      </c>
      <c r="K1026" s="782"/>
      <c r="L1026" s="782"/>
      <c r="M1026" s="782"/>
      <c r="N1026" s="782"/>
      <c r="O1026" s="782"/>
      <c r="P1026" s="782"/>
      <c r="Q1026" s="782"/>
    </row>
    <row r="1027" spans="1:17" ht="15.75" customHeight="1">
      <c r="A1027" s="1154" t="s">
        <v>82</v>
      </c>
      <c r="B1027" s="1145" t="s">
        <v>94</v>
      </c>
      <c r="C1027" s="1052"/>
      <c r="D1027" s="1052"/>
      <c r="E1027" s="1019"/>
      <c r="F1027" s="1053"/>
      <c r="G1027" s="1053"/>
      <c r="H1027" s="1054"/>
      <c r="K1027" s="782"/>
      <c r="L1027" s="782"/>
      <c r="M1027" s="782"/>
      <c r="N1027" s="782"/>
      <c r="O1027" s="782"/>
      <c r="P1027" s="782"/>
      <c r="Q1027" s="782"/>
    </row>
    <row r="1028" spans="1:17" ht="15.75" customHeight="1">
      <c r="A1028" s="1155" t="s">
        <v>109</v>
      </c>
      <c r="B1028" s="1156" t="s">
        <v>103</v>
      </c>
      <c r="C1028" s="1052">
        <f aca="true" t="shared" si="62" ref="C1028:H1028">C901</f>
        <v>0</v>
      </c>
      <c r="D1028" s="1052">
        <f t="shared" si="62"/>
        <v>0</v>
      </c>
      <c r="E1028" s="1019" t="e">
        <f t="shared" si="62"/>
        <v>#DIV/0!</v>
      </c>
      <c r="F1028" s="1053">
        <f t="shared" si="62"/>
        <v>2.2840000000000003</v>
      </c>
      <c r="G1028" s="1053">
        <f t="shared" si="62"/>
        <v>0.019</v>
      </c>
      <c r="H1028" s="1054">
        <f t="shared" si="62"/>
        <v>0</v>
      </c>
      <c r="K1028" s="782"/>
      <c r="L1028" s="782"/>
      <c r="M1028" s="782"/>
      <c r="N1028" s="782"/>
      <c r="O1028" s="782"/>
      <c r="P1028" s="782"/>
      <c r="Q1028" s="782"/>
    </row>
    <row r="1029" spans="1:17" s="853" customFormat="1" ht="15.75" customHeight="1" thickBot="1">
      <c r="A1029" s="1117" t="s">
        <v>164</v>
      </c>
      <c r="B1029" s="1157" t="s">
        <v>135</v>
      </c>
      <c r="C1029" s="1119">
        <f aca="true" t="shared" si="63" ref="C1029:H1029">C921</f>
        <v>0</v>
      </c>
      <c r="D1029" s="1119">
        <f t="shared" si="63"/>
        <v>0</v>
      </c>
      <c r="E1029" s="1120">
        <f t="shared" si="63"/>
        <v>0</v>
      </c>
      <c r="F1029" s="1121">
        <f t="shared" si="63"/>
        <v>3.24</v>
      </c>
      <c r="G1029" s="1121">
        <f t="shared" si="63"/>
        <v>0</v>
      </c>
      <c r="H1029" s="1122">
        <f t="shared" si="63"/>
        <v>0</v>
      </c>
      <c r="K1029" s="854"/>
      <c r="L1029" s="854"/>
      <c r="M1029" s="854"/>
      <c r="N1029" s="854"/>
      <c r="O1029" s="854"/>
      <c r="P1029" s="854"/>
      <c r="Q1029" s="854"/>
    </row>
    <row r="1030" spans="3:17" ht="15.75" customHeight="1">
      <c r="C1030" s="782"/>
      <c r="D1030" s="782"/>
      <c r="E1030" s="779"/>
      <c r="K1030" s="782"/>
      <c r="L1030" s="782"/>
      <c r="M1030" s="782"/>
      <c r="N1030" s="782"/>
      <c r="O1030" s="782"/>
      <c r="P1030" s="782"/>
      <c r="Q1030" s="782"/>
    </row>
    <row r="1031" spans="3:17" ht="15.75" customHeight="1">
      <c r="C1031" s="782"/>
      <c r="D1031" s="782"/>
      <c r="E1031" s="779"/>
      <c r="F1031" s="779"/>
      <c r="G1031" s="779"/>
      <c r="H1031" s="779"/>
      <c r="K1031" s="782"/>
      <c r="L1031" s="782"/>
      <c r="M1031" s="782"/>
      <c r="N1031" s="782"/>
      <c r="O1031" s="782"/>
      <c r="P1031" s="782"/>
      <c r="Q1031" s="782"/>
    </row>
  </sheetData>
  <sheetProtection/>
  <mergeCells count="23">
    <mergeCell ref="C10:D11"/>
    <mergeCell ref="H11:H12"/>
    <mergeCell ref="A14:H14"/>
    <mergeCell ref="B976:B977"/>
    <mergeCell ref="C976:D977"/>
    <mergeCell ref="E976:F977"/>
    <mergeCell ref="G976:H976"/>
    <mergeCell ref="A4:H4"/>
    <mergeCell ref="A6:H6"/>
    <mergeCell ref="A7:H7"/>
    <mergeCell ref="A8:H8"/>
    <mergeCell ref="A10:A12"/>
    <mergeCell ref="B10:B12"/>
    <mergeCell ref="G977:G978"/>
    <mergeCell ref="H977:H978"/>
    <mergeCell ref="A979:H979"/>
    <mergeCell ref="A991:H991"/>
    <mergeCell ref="E10:F11"/>
    <mergeCell ref="G10:H10"/>
    <mergeCell ref="G11:G12"/>
    <mergeCell ref="A933:H933"/>
    <mergeCell ref="A974:H974"/>
    <mergeCell ref="A976:A9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Name</cp:lastModifiedBy>
  <cp:lastPrinted>2012-12-11T07:01:17Z</cp:lastPrinted>
  <dcterms:created xsi:type="dcterms:W3CDTF">2002-08-11T18:18:21Z</dcterms:created>
  <dcterms:modified xsi:type="dcterms:W3CDTF">2013-11-15T09:39:24Z</dcterms:modified>
  <cp:category/>
  <cp:version/>
  <cp:contentType/>
  <cp:contentStatus/>
</cp:coreProperties>
</file>