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585" windowHeight="11760" tabRatio="946" activeTab="1"/>
  </bookViews>
  <sheets>
    <sheet name="Pril 15" sheetId="1" r:id="rId1"/>
    <sheet name="Pril 16" sheetId="2" r:id="rId2"/>
    <sheet name="pril 17" sheetId="3" r:id="rId3"/>
    <sheet name="Pril 21" sheetId="4" r:id="rId4"/>
    <sheet name="Pril 20" sheetId="5" r:id="rId5"/>
  </sheets>
  <definedNames/>
  <calcPr fullCalcOnLoad="1"/>
</workbook>
</file>

<file path=xl/comments5.xml><?xml version="1.0" encoding="utf-8"?>
<comments xmlns="http://schemas.openxmlformats.org/spreadsheetml/2006/main">
  <authors>
    <author>Name</author>
  </authors>
  <commentList>
    <comment ref="C133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Не функционира.</t>
        </r>
      </text>
    </comment>
    <comment ref="C145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Не функционира от години.
</t>
        </r>
      </text>
    </comment>
    <comment ref="C146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Школите за елхи са се превърнали в насаждение.
</t>
        </r>
      </text>
    </comment>
    <comment ref="C147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Не е обособен като горски разсадник, площта му е изцяло засята с житни култури.</t>
        </r>
      </text>
    </comment>
    <comment ref="C151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Закрива се.</t>
        </r>
      </text>
    </comment>
  </commentList>
</comments>
</file>

<file path=xl/sharedStrings.xml><?xml version="1.0" encoding="utf-8"?>
<sst xmlns="http://schemas.openxmlformats.org/spreadsheetml/2006/main" count="6563" uniqueCount="1594">
  <si>
    <t>Инвентаризирани фиданки</t>
  </si>
  <si>
    <t>В това число:</t>
  </si>
  <si>
    <t>хил. бр.</t>
  </si>
  <si>
    <t>годни за залесяване, хил. бр.</t>
  </si>
  <si>
    <t>остават за доотглежда-не, хил. бр.</t>
  </si>
  <si>
    <t xml:space="preserve"> </t>
  </si>
  <si>
    <t>Вид на фиданките</t>
  </si>
  <si>
    <t>ЕДНОГОДИШНИ</t>
  </si>
  <si>
    <t>1.</t>
  </si>
  <si>
    <t>2.</t>
  </si>
  <si>
    <t>Каталпа</t>
  </si>
  <si>
    <t>Копривка</t>
  </si>
  <si>
    <t>9.</t>
  </si>
  <si>
    <t>Птиче грозде</t>
  </si>
  <si>
    <t>ОБЩО ДВЕГОДИШНИ</t>
  </si>
  <si>
    <t>ОБЩО ТРИГОДИШНИ</t>
  </si>
  <si>
    <t>ОБЩО ЧЕТИРИГОДИШНИ</t>
  </si>
  <si>
    <t>ОБЩО ПЕТГОДИШНИ</t>
  </si>
  <si>
    <t>ДВЕГОДИШНИ</t>
  </si>
  <si>
    <t>ТРИГОДИШНИ</t>
  </si>
  <si>
    <t>ЧЕТИРИГОДИШНИ</t>
  </si>
  <si>
    <t>ПЕТГОДИШНИ</t>
  </si>
  <si>
    <t>Бор черен</t>
  </si>
  <si>
    <t>Кедър атласки</t>
  </si>
  <si>
    <t>Мура бяла</t>
  </si>
  <si>
    <t>Смърч обикновен</t>
  </si>
  <si>
    <t>Смърч сребрист</t>
  </si>
  <si>
    <t>Бук обикновен</t>
  </si>
  <si>
    <t>Джанка</t>
  </si>
  <si>
    <t>Дъб червен</t>
  </si>
  <si>
    <t>Кестен обикновен</t>
  </si>
  <si>
    <t>Киселица</t>
  </si>
  <si>
    <t>Круша дива</t>
  </si>
  <si>
    <t>Шестил</t>
  </si>
  <si>
    <t>Бор бял</t>
  </si>
  <si>
    <t>Дъб зимен</t>
  </si>
  <si>
    <t>Ела обикновена</t>
  </si>
  <si>
    <t>І.</t>
  </si>
  <si>
    <t>ІІ.</t>
  </si>
  <si>
    <t>Акация бяла</t>
  </si>
  <si>
    <t>Дъб космат</t>
  </si>
  <si>
    <t>Дъб летен</t>
  </si>
  <si>
    <t>Кестен конски</t>
  </si>
  <si>
    <t>Липа сребролистна</t>
  </si>
  <si>
    <t>Явор обикновен</t>
  </si>
  <si>
    <t>Ясен американски</t>
  </si>
  <si>
    <t>Махония</t>
  </si>
  <si>
    <t>Липа едролистна</t>
  </si>
  <si>
    <t>Ясен планински</t>
  </si>
  <si>
    <t>Офика</t>
  </si>
  <si>
    <t>Махалебка</t>
  </si>
  <si>
    <t>ШЕСТГОДИШНИ</t>
  </si>
  <si>
    <t>ІІІ.</t>
  </si>
  <si>
    <t>ІV.</t>
  </si>
  <si>
    <t>V.</t>
  </si>
  <si>
    <t>VІ.</t>
  </si>
  <si>
    <t>Люляк</t>
  </si>
  <si>
    <t>Кипарис аризонски</t>
  </si>
  <si>
    <t>Кипарис обикновен</t>
  </si>
  <si>
    <t>Туя източна</t>
  </si>
  <si>
    <t>ХРАСТИ</t>
  </si>
  <si>
    <t>Кисел трън</t>
  </si>
  <si>
    <t>ИГЛОЛИСТНИ</t>
  </si>
  <si>
    <t>ШИРОКОЛИСТНИ</t>
  </si>
  <si>
    <t>Ясен полски</t>
  </si>
  <si>
    <t>Липа дребнолистна</t>
  </si>
  <si>
    <t>Албиция</t>
  </si>
  <si>
    <t>Мъждрян</t>
  </si>
  <si>
    <t>Върба миризлива</t>
  </si>
  <si>
    <t>Р Е К А П И Т У Л А Ц И Я</t>
  </si>
  <si>
    <t>Ела испанска</t>
  </si>
  <si>
    <t>Ела гръцка</t>
  </si>
  <si>
    <t>Дъб благун</t>
  </si>
  <si>
    <t>Дъб цер</t>
  </si>
  <si>
    <t>Явор ясенолистен</t>
  </si>
  <si>
    <t>Дюла японска</t>
  </si>
  <si>
    <t xml:space="preserve">Златен дъжд </t>
  </si>
  <si>
    <t>Скоруша</t>
  </si>
  <si>
    <t>Мекиш</t>
  </si>
  <si>
    <t>ОБЩО ШЕСТГОДИШНИ</t>
  </si>
  <si>
    <t>ОБЩО СЕМЕНИЩНИ</t>
  </si>
  <si>
    <t xml:space="preserve">    </t>
  </si>
  <si>
    <t>VІІ.</t>
  </si>
  <si>
    <t>в това число:</t>
  </si>
  <si>
    <t>Туя западна</t>
  </si>
  <si>
    <t>Мура черна</t>
  </si>
  <si>
    <t>Див рожков</t>
  </si>
  <si>
    <t>Арония</t>
  </si>
  <si>
    <t>Кедър хималайски</t>
  </si>
  <si>
    <t>Орех обикновен</t>
  </si>
  <si>
    <t>Пираканта</t>
  </si>
  <si>
    <t>Бор хималайски</t>
  </si>
  <si>
    <t>Дугласка зелена</t>
  </si>
  <si>
    <t>ОБЩО СЕДЕМГОДИШНИ</t>
  </si>
  <si>
    <t>СЕДЕМГОДИШНИ</t>
  </si>
  <si>
    <t>за инвентаризация на посевите в държавните горски разсадници</t>
  </si>
  <si>
    <t xml:space="preserve">Nо по ред </t>
  </si>
  <si>
    <t xml:space="preserve">Засети семена </t>
  </si>
  <si>
    <t>В СЕМЕНИЩА НА ОТКРИТО</t>
  </si>
  <si>
    <t>Китайски мехурник</t>
  </si>
  <si>
    <t>ОБЩО :</t>
  </si>
  <si>
    <t>Вишна</t>
  </si>
  <si>
    <t>В ОРАНЖЕРИИ И ПАРНИЦИ</t>
  </si>
  <si>
    <t>ОСЕМГОДИШНИ</t>
  </si>
  <si>
    <t xml:space="preserve">ОБОБЩИТЕЛЕН  ПРОТОКОЛ </t>
  </si>
  <si>
    <t>Лавровишна</t>
  </si>
  <si>
    <t>Ела кавказка</t>
  </si>
  <si>
    <t>Бряст бял</t>
  </si>
  <si>
    <t>Бадем</t>
  </si>
  <si>
    <t>VІІІ.</t>
  </si>
  <si>
    <t>Ела сребриста</t>
  </si>
  <si>
    <t>Явор палмолистен</t>
  </si>
  <si>
    <t>Пауловния</t>
  </si>
  <si>
    <t>Бор морски</t>
  </si>
  <si>
    <t>СЗДП - ВРАЦА</t>
  </si>
  <si>
    <t>СЦДП - ГАБРОВО</t>
  </si>
  <si>
    <t>СИДП- ШУМЕН</t>
  </si>
  <si>
    <t>ЮЗДП - БЛАГОЕВГРАД</t>
  </si>
  <si>
    <t>ЮЦДП - СМОЛЯН</t>
  </si>
  <si>
    <t>ЮИДП - СЛИВЕН</t>
  </si>
  <si>
    <t>Брекиня</t>
  </si>
  <si>
    <t xml:space="preserve">ІІ. </t>
  </si>
  <si>
    <t xml:space="preserve">ДВЕГОДИШНИ </t>
  </si>
  <si>
    <t>Лимониум</t>
  </si>
  <si>
    <t xml:space="preserve">Кедър атласки </t>
  </si>
  <si>
    <t xml:space="preserve">Смърч обикновен </t>
  </si>
  <si>
    <t xml:space="preserve">ИГЛОЛИСТНИ </t>
  </si>
  <si>
    <t xml:space="preserve">VІ. </t>
  </si>
  <si>
    <t>Лиственица европейска</t>
  </si>
  <si>
    <t>Секвоя гигантска</t>
  </si>
  <si>
    <t>Явор червен</t>
  </si>
  <si>
    <t>Лъжекипарис лавзонов</t>
  </si>
  <si>
    <t xml:space="preserve">Смърч сребрист </t>
  </si>
  <si>
    <t xml:space="preserve">Кестен обикновен </t>
  </si>
  <si>
    <t xml:space="preserve">Ела обикновена </t>
  </si>
  <si>
    <t>ДЕВЕТГОДИШНИ</t>
  </si>
  <si>
    <t>СИДП - ШУМЕН</t>
  </si>
  <si>
    <t>Клокочка</t>
  </si>
  <si>
    <t xml:space="preserve">Шестил </t>
  </si>
  <si>
    <t xml:space="preserve">Явор обикновен </t>
  </si>
  <si>
    <t xml:space="preserve">Люляк обикновен </t>
  </si>
  <si>
    <t>м</t>
  </si>
  <si>
    <t>кг</t>
  </si>
  <si>
    <t>бр./м</t>
  </si>
  <si>
    <t>остават за доотглеж-дане, хил. бр.</t>
  </si>
  <si>
    <t>Глициния китайска</t>
  </si>
  <si>
    <t>Глициния японска</t>
  </si>
  <si>
    <t>СЗДП-ВРАЦА</t>
  </si>
  <si>
    <t>Европейска фен дланта</t>
  </si>
  <si>
    <t>Елхолизия</t>
  </si>
  <si>
    <t>Тромпетно цвете (кампсис)</t>
  </si>
  <si>
    <t>Магнолия вечнозелена</t>
  </si>
  <si>
    <t>Магнолия опадваща</t>
  </si>
  <si>
    <t>Офика барбазиева</t>
  </si>
  <si>
    <t>Череша обикновена</t>
  </si>
  <si>
    <t>Дюля японска</t>
  </si>
  <si>
    <t>Спарциум</t>
  </si>
  <si>
    <t>Ела корейска</t>
  </si>
  <si>
    <t>Клек</t>
  </si>
  <si>
    <t>Туя златиста</t>
  </si>
  <si>
    <t xml:space="preserve">Мелия </t>
  </si>
  <si>
    <t xml:space="preserve">Дрян обикновен </t>
  </si>
  <si>
    <t xml:space="preserve">Явор ясенолистен </t>
  </si>
  <si>
    <t xml:space="preserve">Кисел трън </t>
  </si>
  <si>
    <t>ІХ.</t>
  </si>
  <si>
    <t>ВСИЧКО иглолистни</t>
  </si>
  <si>
    <t>ВСИЧКО храсти</t>
  </si>
  <si>
    <t>ВСИЧКО широколистни</t>
  </si>
  <si>
    <t>Гледичия тришипна</t>
  </si>
  <si>
    <t>Пауловня</t>
  </si>
  <si>
    <t>Копривка южна</t>
  </si>
  <si>
    <t xml:space="preserve">ОБЩО ДЕВЕТГОДИШНИ </t>
  </si>
  <si>
    <t xml:space="preserve">ОБЩО ОСЕМГОДИШНИ </t>
  </si>
  <si>
    <t xml:space="preserve">ОБЩО ЧЕТИРИГОДИШНИ </t>
  </si>
  <si>
    <t xml:space="preserve">ОБЩО ТРИГОДИШНИ </t>
  </si>
  <si>
    <t>VІІІ</t>
  </si>
  <si>
    <t>Бреза обикновена</t>
  </si>
  <si>
    <t xml:space="preserve">Череша обикновена </t>
  </si>
  <si>
    <t xml:space="preserve">Райска ябълка </t>
  </si>
  <si>
    <t>ОТДЕЛ "ДЪРЖАВНИ ГОРСКИ ПРЕДПРИЯТИЯ" В МЗХ</t>
  </si>
  <si>
    <t>Приложение № 15</t>
  </si>
  <si>
    <t>към чл. 35, ал. 3</t>
  </si>
  <si>
    <t xml:space="preserve">ІІІ. </t>
  </si>
  <si>
    <t>Х.</t>
  </si>
  <si>
    <t>ДЕСЕТГОДИШНИ</t>
  </si>
  <si>
    <t>Айлант</t>
  </si>
  <si>
    <t xml:space="preserve">Дъб зимен </t>
  </si>
  <si>
    <t>Лирово дърво</t>
  </si>
  <si>
    <t>Платан западен</t>
  </si>
  <si>
    <t>ОБЩО ЕДНОГОДИШНИ</t>
  </si>
  <si>
    <t>ЮЦДП - СМОЛЯН м2</t>
  </si>
  <si>
    <t>Платан източен</t>
  </si>
  <si>
    <t>Бреза обкновена</t>
  </si>
  <si>
    <t>Кипарис блатен</t>
  </si>
  <si>
    <t>Бук обикновен - червена форма</t>
  </si>
  <si>
    <t>Кипарис обикн.- пирамидален</t>
  </si>
  <si>
    <t>Явор обикновен червенолист.</t>
  </si>
  <si>
    <t>Албиция ленкоранска</t>
  </si>
  <si>
    <t>Бряст полски</t>
  </si>
  <si>
    <t>Дъб вардимски</t>
  </si>
  <si>
    <t>Люляк индийски</t>
  </si>
  <si>
    <t>Дървовидна ружа</t>
  </si>
  <si>
    <t>ЮЗДП - БЛАГОЕВГРАД m2</t>
  </si>
  <si>
    <t>Котонеастър дамеров</t>
  </si>
  <si>
    <t>Чашкодрян европейски</t>
  </si>
  <si>
    <t>Пириканта</t>
  </si>
  <si>
    <t>I.</t>
  </si>
  <si>
    <t>ОБЩО ДЕСЕТГОДИШНИ</t>
  </si>
  <si>
    <t xml:space="preserve">X. </t>
  </si>
  <si>
    <t>VIII.</t>
  </si>
  <si>
    <t>Амброво дърво (ликвидамбър)</t>
  </si>
  <si>
    <t xml:space="preserve"> от м. септември 2013 г.</t>
  </si>
  <si>
    <t xml:space="preserve">Люляк </t>
  </si>
  <si>
    <t xml:space="preserve">ІV. </t>
  </si>
  <si>
    <t>IV.</t>
  </si>
  <si>
    <t>VІІI.</t>
  </si>
  <si>
    <t xml:space="preserve">ОБЩО ДЕСЕТГОДИШНИ </t>
  </si>
  <si>
    <t>ІI.</t>
  </si>
  <si>
    <t>Кипарис об. pyramidalis</t>
  </si>
  <si>
    <t>Кипарис об. horizontalis</t>
  </si>
  <si>
    <t>Акация деалбата</t>
  </si>
  <si>
    <t>Клен червен</t>
  </si>
  <si>
    <t>ЮЗДП-БЛАГОЕВГРАД</t>
  </si>
  <si>
    <t>Аморфа храстова</t>
  </si>
  <si>
    <t>Глициния</t>
  </si>
  <si>
    <t xml:space="preserve">І. </t>
  </si>
  <si>
    <t>11</t>
  </si>
  <si>
    <t>13</t>
  </si>
  <si>
    <t>14</t>
  </si>
  <si>
    <t>15</t>
  </si>
  <si>
    <t>16</t>
  </si>
  <si>
    <t>9</t>
  </si>
  <si>
    <t>10</t>
  </si>
  <si>
    <t>12</t>
  </si>
  <si>
    <t>7</t>
  </si>
  <si>
    <t>8</t>
  </si>
  <si>
    <t xml:space="preserve">ОБЩО ПЕТГОДИШНИ </t>
  </si>
  <si>
    <t>Приложение № 17</t>
  </si>
  <si>
    <t xml:space="preserve">О Б О Б Щ И Т Е Л Е Н   П Р О Т О К О Л                                                                         </t>
  </si>
  <si>
    <t>за инвентаризация на тополови и върбови фиданки</t>
  </si>
  <si>
    <t xml:space="preserve">м. октомври 2013 г. 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</si>
  <si>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</si>
  <si>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</si>
  <si>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</si>
  <si>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</si>
  <si>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>Прихващане%</t>
  </si>
  <si>
    <t>Разпределение на броя на фиданките по класове (типове)</t>
  </si>
  <si>
    <t>до 2 м</t>
  </si>
  <si>
    <t xml:space="preserve">2,0 - 3,0 м </t>
  </si>
  <si>
    <t>над 3,0 м</t>
  </si>
  <si>
    <t xml:space="preserve">I. Едногодишни </t>
  </si>
  <si>
    <t>Р. I-214</t>
  </si>
  <si>
    <t>СЗДП-Враца</t>
  </si>
  <si>
    <t>01.04.-05.04.13</t>
  </si>
  <si>
    <t>СЦДП-Габрово</t>
  </si>
  <si>
    <t>март 2013</t>
  </si>
  <si>
    <t>ЮЗДП-Благоевград</t>
  </si>
  <si>
    <t>ЮЦДП-Смолян</t>
  </si>
  <si>
    <t>14.03-07.05.2013 г.</t>
  </si>
  <si>
    <t>ЮИДП-Сливен</t>
  </si>
  <si>
    <t>20.3.2013</t>
  </si>
  <si>
    <t>P. A-194</t>
  </si>
  <si>
    <t>21.3.2013</t>
  </si>
  <si>
    <t>P. Agate F</t>
  </si>
  <si>
    <t>21.03.-06.04.13</t>
  </si>
  <si>
    <t>03.04.2013</t>
  </si>
  <si>
    <t>09-18.03.2013</t>
  </si>
  <si>
    <t>P. Bachelieri</t>
  </si>
  <si>
    <t>17.03.2013</t>
  </si>
  <si>
    <t>Р. BL</t>
  </si>
  <si>
    <t>25.03.13г.</t>
  </si>
  <si>
    <t>02.04.13</t>
  </si>
  <si>
    <t xml:space="preserve">09.03.2013 </t>
  </si>
  <si>
    <t>P. I 45-51</t>
  </si>
  <si>
    <t>05.04.13г.</t>
  </si>
  <si>
    <t>04.04.13 г.</t>
  </si>
  <si>
    <t xml:space="preserve">08.03.2013 </t>
  </si>
  <si>
    <t>P. I-55/65</t>
  </si>
  <si>
    <t>СИДП - Шумен</t>
  </si>
  <si>
    <t xml:space="preserve">15.03.2013 </t>
  </si>
  <si>
    <t>Бяла върба</t>
  </si>
  <si>
    <t>10.03.2013</t>
  </si>
  <si>
    <t>P. CB-7</t>
  </si>
  <si>
    <t>01.04.13</t>
  </si>
  <si>
    <t>P. Guardi</t>
  </si>
  <si>
    <t>P. Triplo (I-37/61)</t>
  </si>
  <si>
    <t>10.03.2013 г.</t>
  </si>
  <si>
    <t>22.6.1905</t>
  </si>
  <si>
    <t>Р. МС</t>
  </si>
  <si>
    <t>Pannonia</t>
  </si>
  <si>
    <t>03.04.13</t>
  </si>
  <si>
    <t>NNDV</t>
  </si>
  <si>
    <t>P. R-16</t>
  </si>
  <si>
    <t>Върба</t>
  </si>
  <si>
    <t>Топола черна</t>
  </si>
  <si>
    <t>04.04.2013</t>
  </si>
  <si>
    <t>03.04.13г.</t>
  </si>
  <si>
    <t>Всичко:</t>
  </si>
  <si>
    <t xml:space="preserve">II. Двегодишни </t>
  </si>
  <si>
    <t xml:space="preserve">25.04.2012 </t>
  </si>
  <si>
    <t>ІІІ. Тригодишни</t>
  </si>
  <si>
    <t>I-214</t>
  </si>
  <si>
    <t>ЮЗДП - Бл</t>
  </si>
  <si>
    <t>ЮИДП - Сливен</t>
  </si>
  <si>
    <t>17.03.11 г.</t>
  </si>
  <si>
    <t>ОБЩО І+ІІ+III</t>
  </si>
  <si>
    <t xml:space="preserve">Приложение №16 </t>
  </si>
  <si>
    <t>към чл. 35, ал.3</t>
  </si>
  <si>
    <t>ОТДЕЛ "ДЪРЖАВНИ ГОРСКИ ПРЕДПРИЯТИЯ"</t>
  </si>
  <si>
    <t>О Б О Б Щ И Т Е Л Е Н       П Р О Т О К О Л  №__</t>
  </si>
  <si>
    <r>
      <t>от септември</t>
    </r>
    <r>
      <rPr>
        <b/>
        <sz val="10"/>
        <rFont val="Calibri"/>
        <family val="2"/>
      </rPr>
      <t> 2013</t>
    </r>
    <r>
      <rPr>
        <b/>
        <sz val="12"/>
        <rFont val="Calibri"/>
        <family val="2"/>
      </rPr>
      <t xml:space="preserve"> год.</t>
    </r>
  </si>
  <si>
    <t>за инвентаризация на пикирани (школувани), вегетативни, контейнерни</t>
  </si>
  <si>
    <t>и облагородени фиданки</t>
  </si>
  <si>
    <t>Nо по ред</t>
  </si>
  <si>
    <t>Дървесен вид</t>
  </si>
  <si>
    <t>Възраст и тип на фиданките</t>
  </si>
  <si>
    <t>Брой фиданки (контей-нери)</t>
  </si>
  <si>
    <t>Налични  фиданки</t>
  </si>
  <si>
    <t>всичко бр.</t>
  </si>
  <si>
    <t>в т. ч. годни за зале-сяване, бр.</t>
  </si>
  <si>
    <t>прерасли</t>
  </si>
  <si>
    <t>средна височина, m</t>
  </si>
  <si>
    <t>бр.</t>
  </si>
  <si>
    <t>І. ПИКИРАНИ (ШКОЛУВАНИ) ФИДАНКИ ЗА ЗАЛЕСЯВАНЕ</t>
  </si>
  <si>
    <t>ЮЦДП - Смолян</t>
  </si>
  <si>
    <t>1/6</t>
  </si>
  <si>
    <t>Ела – обикновена</t>
  </si>
  <si>
    <t>СЦДП - Габрово</t>
  </si>
  <si>
    <t>5 год.- 5/1</t>
  </si>
  <si>
    <t>0,35</t>
  </si>
  <si>
    <t>1/3</t>
  </si>
  <si>
    <t>1/2/3</t>
  </si>
  <si>
    <t>2/9</t>
  </si>
  <si>
    <t>3.</t>
  </si>
  <si>
    <t>2/3</t>
  </si>
  <si>
    <t>4.</t>
  </si>
  <si>
    <t>1/4</t>
  </si>
  <si>
    <t>1/8</t>
  </si>
  <si>
    <t>5.</t>
  </si>
  <si>
    <t>5/7</t>
  </si>
  <si>
    <t>6.</t>
  </si>
  <si>
    <t>5 год. - 5/1</t>
  </si>
  <si>
    <t>612</t>
  </si>
  <si>
    <t>344</t>
  </si>
  <si>
    <t>6 год. -5/1</t>
  </si>
  <si>
    <t>713</t>
  </si>
  <si>
    <t>389</t>
  </si>
  <si>
    <t>0,50</t>
  </si>
  <si>
    <t>10 год.- 7/3</t>
  </si>
  <si>
    <t>395</t>
  </si>
  <si>
    <t>287</t>
  </si>
  <si>
    <t>0,60</t>
  </si>
  <si>
    <t>11 год.- 10/1</t>
  </si>
  <si>
    <t>119</t>
  </si>
  <si>
    <t>1,00</t>
  </si>
  <si>
    <t>ЮЗДП - Благоевград</t>
  </si>
  <si>
    <t>3/4</t>
  </si>
  <si>
    <t>5/5</t>
  </si>
  <si>
    <t>5/6</t>
  </si>
  <si>
    <t>7/8</t>
  </si>
  <si>
    <t>1/5</t>
  </si>
  <si>
    <t>2/8</t>
  </si>
  <si>
    <t>3/1</t>
  </si>
  <si>
    <t>3/2</t>
  </si>
  <si>
    <t>0,15-0,25</t>
  </si>
  <si>
    <t>3/3</t>
  </si>
  <si>
    <t>0,3-0,4</t>
  </si>
  <si>
    <t>3/5</t>
  </si>
  <si>
    <t>3/6</t>
  </si>
  <si>
    <t>3/7</t>
  </si>
  <si>
    <t>3/8</t>
  </si>
  <si>
    <t>3/11</t>
  </si>
  <si>
    <t>3/16-3/18</t>
  </si>
  <si>
    <t>4/5</t>
  </si>
  <si>
    <t>5/1</t>
  </si>
  <si>
    <t>6/3</t>
  </si>
  <si>
    <t>7.</t>
  </si>
  <si>
    <t>8.</t>
  </si>
  <si>
    <t>1/1</t>
  </si>
  <si>
    <t>0.65</t>
  </si>
  <si>
    <t>2/1</t>
  </si>
  <si>
    <t>4/1</t>
  </si>
  <si>
    <t>ОБЩО:</t>
  </si>
  <si>
    <t>ІІ. ВЕГЕТАТИВНИ ФИДАНКИ ЗА ЗАЛЕСЯВАНЕ</t>
  </si>
  <si>
    <t>Леска обикновена</t>
  </si>
  <si>
    <t>СЗДП - Враца</t>
  </si>
  <si>
    <t>1/1 РХ</t>
  </si>
  <si>
    <t>0.4-0.5</t>
  </si>
  <si>
    <t xml:space="preserve">ВСИЧКО широколистни </t>
  </si>
  <si>
    <t>II.</t>
  </si>
  <si>
    <t>ІІІ. КОНТЕЙНЕРНИ ФИДАНКИ ЗА ЗАЛЕСЯВАНЕ</t>
  </si>
  <si>
    <t>4/0 С5</t>
  </si>
  <si>
    <t>1\0 С10</t>
  </si>
  <si>
    <t>1/0 C 5</t>
  </si>
  <si>
    <t>1/0 С5</t>
  </si>
  <si>
    <t>0,8-0,15</t>
  </si>
  <si>
    <t>2/0 С5</t>
  </si>
  <si>
    <t>0,12-0,15</t>
  </si>
  <si>
    <t>Туя  източна</t>
  </si>
  <si>
    <t>3/0 С5</t>
  </si>
  <si>
    <t>0/1С</t>
  </si>
  <si>
    <t>0/2С</t>
  </si>
  <si>
    <t>0/4С</t>
  </si>
  <si>
    <t xml:space="preserve">2. </t>
  </si>
  <si>
    <t>2,5-3,0</t>
  </si>
  <si>
    <t>2/5</t>
  </si>
  <si>
    <t>III.</t>
  </si>
  <si>
    <t xml:space="preserve">ІV.ПИКИРАНИ (ШКОЛУВАНИ) ФИДАНКИ ЗА ДЕКОРАТИВНИ ЦЕЛИ </t>
  </si>
  <si>
    <t>2/6</t>
  </si>
  <si>
    <t>Бор веймутов</t>
  </si>
  <si>
    <t>2/15</t>
  </si>
  <si>
    <t>2/12</t>
  </si>
  <si>
    <t>4/6</t>
  </si>
  <si>
    <t>1,0-1,5</t>
  </si>
  <si>
    <t>1/7</t>
  </si>
  <si>
    <t>1,5-2,0</t>
  </si>
  <si>
    <t>2/7</t>
  </si>
  <si>
    <t>Бор корсикански</t>
  </si>
  <si>
    <t>2/18</t>
  </si>
  <si>
    <t xml:space="preserve">Бор морски </t>
  </si>
  <si>
    <t>1.50-2.00</t>
  </si>
  <si>
    <t>2\2</t>
  </si>
  <si>
    <t>Бор пиния</t>
  </si>
  <si>
    <t>1\6</t>
  </si>
  <si>
    <t>1\8</t>
  </si>
  <si>
    <t>Бор пондероски</t>
  </si>
  <si>
    <t xml:space="preserve">Бор хималайски </t>
  </si>
  <si>
    <t>1/14</t>
  </si>
  <si>
    <t>2/4</t>
  </si>
  <si>
    <t>2/11</t>
  </si>
  <si>
    <t>2\1</t>
  </si>
  <si>
    <t>2\4</t>
  </si>
  <si>
    <t>3\1</t>
  </si>
  <si>
    <t>3\2</t>
  </si>
  <si>
    <t>3\3</t>
  </si>
  <si>
    <t>3\9</t>
  </si>
  <si>
    <t>Гинкго билоба</t>
  </si>
  <si>
    <t>4/2</t>
  </si>
  <si>
    <t>1/10</t>
  </si>
  <si>
    <t>3/12</t>
  </si>
  <si>
    <t>0,51-0,80</t>
  </si>
  <si>
    <t>1,6-1,8</t>
  </si>
  <si>
    <t>1/9</t>
  </si>
  <si>
    <t>1,5-2,6</t>
  </si>
  <si>
    <t>до 1.00</t>
  </si>
  <si>
    <t>1\2</t>
  </si>
  <si>
    <t>8\4</t>
  </si>
  <si>
    <t>10.</t>
  </si>
  <si>
    <t>1/2</t>
  </si>
  <si>
    <t>0,5-1,5</t>
  </si>
  <si>
    <t>0,81-1,20</t>
  </si>
  <si>
    <t>3/18</t>
  </si>
  <si>
    <t>3.00-4.00</t>
  </si>
  <si>
    <t>1\1</t>
  </si>
  <si>
    <t>2\6</t>
  </si>
  <si>
    <t>2\7</t>
  </si>
  <si>
    <t>2\8</t>
  </si>
  <si>
    <t>2\10</t>
  </si>
  <si>
    <t>2\14</t>
  </si>
  <si>
    <t>11.</t>
  </si>
  <si>
    <t>Ела балсамова</t>
  </si>
  <si>
    <t>12.</t>
  </si>
  <si>
    <t>Ела борисова</t>
  </si>
  <si>
    <t>0,65-0,7</t>
  </si>
  <si>
    <t>1\5</t>
  </si>
  <si>
    <t>13.</t>
  </si>
  <si>
    <t>2/5/1</t>
  </si>
  <si>
    <t>0,45-0,9</t>
  </si>
  <si>
    <t>5/3</t>
  </si>
  <si>
    <t>0,4-0,6</t>
  </si>
  <si>
    <t>5/4</t>
  </si>
  <si>
    <t>0,4-0,7</t>
  </si>
  <si>
    <t>7/2</t>
  </si>
  <si>
    <t>1\7</t>
  </si>
  <si>
    <t>2\5</t>
  </si>
  <si>
    <t>3\8</t>
  </si>
  <si>
    <t>14.</t>
  </si>
  <si>
    <t>1/15</t>
  </si>
  <si>
    <t>5\6</t>
  </si>
  <si>
    <t>15.</t>
  </si>
  <si>
    <t>7/15</t>
  </si>
  <si>
    <t>5/2</t>
  </si>
  <si>
    <t>16.</t>
  </si>
  <si>
    <t>3/10</t>
  </si>
  <si>
    <t>1/1/7</t>
  </si>
  <si>
    <t>2/10</t>
  </si>
  <si>
    <t>3/9</t>
  </si>
  <si>
    <t>1\11</t>
  </si>
  <si>
    <t>2\9</t>
  </si>
  <si>
    <t>3\6</t>
  </si>
  <si>
    <t>3\7</t>
  </si>
  <si>
    <t>4\13</t>
  </si>
  <si>
    <t>5\3</t>
  </si>
  <si>
    <t>5\10</t>
  </si>
  <si>
    <t>17.</t>
  </si>
  <si>
    <t>3/3/1</t>
  </si>
  <si>
    <t>3/13</t>
  </si>
  <si>
    <t>3/19</t>
  </si>
  <si>
    <t>4/10</t>
  </si>
  <si>
    <t>18.</t>
  </si>
  <si>
    <t>Калоцедрус ароматен</t>
  </si>
  <si>
    <t>19.</t>
  </si>
  <si>
    <t>1/13</t>
  </si>
  <si>
    <t>2/14</t>
  </si>
  <si>
    <t>4/4</t>
  </si>
  <si>
    <t>1,5</t>
  </si>
  <si>
    <t>2/2</t>
  </si>
  <si>
    <t>6/1</t>
  </si>
  <si>
    <t>0,6-1,5</t>
  </si>
  <si>
    <t>0,82-3,0</t>
  </si>
  <si>
    <t>1/11</t>
  </si>
  <si>
    <t>1,21-1,50</t>
  </si>
  <si>
    <t>2,01-2,50</t>
  </si>
  <si>
    <t>1/16</t>
  </si>
  <si>
    <t>над 3,00</t>
  </si>
  <si>
    <t>1,5-1,9</t>
  </si>
  <si>
    <t>3/17</t>
  </si>
  <si>
    <t>1/2/5</t>
  </si>
  <si>
    <t>1/0/С5/3</t>
  </si>
  <si>
    <t>1\4</t>
  </si>
  <si>
    <t>2\3</t>
  </si>
  <si>
    <t>2\12</t>
  </si>
  <si>
    <t>2\13</t>
  </si>
  <si>
    <t>20.</t>
  </si>
  <si>
    <t>Кедър ливански</t>
  </si>
  <si>
    <t>1/4/9</t>
  </si>
  <si>
    <t>2,5-4</t>
  </si>
  <si>
    <t>1/12</t>
  </si>
  <si>
    <t>1,6-2,3</t>
  </si>
  <si>
    <t>21.</t>
  </si>
  <si>
    <t>0,8-1,3</t>
  </si>
  <si>
    <t>до 1.50</t>
  </si>
  <si>
    <t>1/0/С5/2</t>
  </si>
  <si>
    <t>1\3</t>
  </si>
  <si>
    <t>22.</t>
  </si>
  <si>
    <t>0,31-0,50</t>
  </si>
  <si>
    <t>1,0-1,8</t>
  </si>
  <si>
    <t>до 4.00</t>
  </si>
  <si>
    <t>0,2-0,7</t>
  </si>
  <si>
    <t>1,01-1,50</t>
  </si>
  <si>
    <t>23.</t>
  </si>
  <si>
    <t>24.</t>
  </si>
  <si>
    <t>2/13</t>
  </si>
  <si>
    <t>0,6-1,2</t>
  </si>
  <si>
    <t>2.00-3.00</t>
  </si>
  <si>
    <t>4\5</t>
  </si>
  <si>
    <t>5\5</t>
  </si>
  <si>
    <t>25.</t>
  </si>
  <si>
    <t>Конифери</t>
  </si>
  <si>
    <t>26.</t>
  </si>
  <si>
    <t>Криптомерия</t>
  </si>
  <si>
    <t>27.</t>
  </si>
  <si>
    <t>Либоцедрус</t>
  </si>
  <si>
    <t>28.</t>
  </si>
  <si>
    <t>0.2-0.3</t>
  </si>
  <si>
    <t>0.3-0.4</t>
  </si>
  <si>
    <t>1/1/3</t>
  </si>
  <si>
    <t>4/8</t>
  </si>
  <si>
    <t>1/4/2</t>
  </si>
  <si>
    <t>2/8/1</t>
  </si>
  <si>
    <t>0,15-0,30</t>
  </si>
  <si>
    <t>29.</t>
  </si>
  <si>
    <t>Лъжекипарис лавзонов "Fletscheri"</t>
  </si>
  <si>
    <t>2/4/1</t>
  </si>
  <si>
    <t>30.</t>
  </si>
  <si>
    <t>Лъжекипарис лавзонов "Versicolor"</t>
  </si>
  <si>
    <t>31.</t>
  </si>
  <si>
    <t>Метасеквоя</t>
  </si>
  <si>
    <t>32.</t>
  </si>
  <si>
    <t>Моливно дърво (Виргинска хвойна)</t>
  </si>
  <si>
    <t>33.</t>
  </si>
  <si>
    <t>4/3</t>
  </si>
  <si>
    <t>34.</t>
  </si>
  <si>
    <t>Секвоя</t>
  </si>
  <si>
    <t>0.10-0.15</t>
  </si>
  <si>
    <t>35.</t>
  </si>
  <si>
    <t>36.</t>
  </si>
  <si>
    <t>1/19</t>
  </si>
  <si>
    <t>3/16</t>
  </si>
  <si>
    <t>1/2/9</t>
  </si>
  <si>
    <t>4/7</t>
  </si>
  <si>
    <t>18</t>
  </si>
  <si>
    <t>4\1</t>
  </si>
  <si>
    <t>4\2</t>
  </si>
  <si>
    <t>4\3</t>
  </si>
  <si>
    <t>37.</t>
  </si>
  <si>
    <t>6/4</t>
  </si>
  <si>
    <t>0.15-0.20</t>
  </si>
  <si>
    <t>2/19</t>
  </si>
  <si>
    <t>3/5/1</t>
  </si>
  <si>
    <t>0,2-0,5</t>
  </si>
  <si>
    <t>0,8-1,2</t>
  </si>
  <si>
    <t>3\13</t>
  </si>
  <si>
    <t>38.</t>
  </si>
  <si>
    <t>Смрика дървовидна</t>
  </si>
  <si>
    <t>39.</t>
  </si>
  <si>
    <t>Туя гигантска</t>
  </si>
  <si>
    <t>1/1/5</t>
  </si>
  <si>
    <t>40.</t>
  </si>
  <si>
    <t>41.</t>
  </si>
  <si>
    <t>Туя западна ерикоидна</t>
  </si>
  <si>
    <t>42.</t>
  </si>
  <si>
    <t>Туя западна "Смарагд"</t>
  </si>
  <si>
    <t>1/3/2</t>
  </si>
  <si>
    <t>43.</t>
  </si>
  <si>
    <t>44.</t>
  </si>
  <si>
    <t>2 / 7</t>
  </si>
  <si>
    <t>1/17</t>
  </si>
  <si>
    <t>1/4/1</t>
  </si>
  <si>
    <t>0,8-1,10</t>
  </si>
  <si>
    <t>над 3,00 м</t>
  </si>
  <si>
    <t>0,2-0,4</t>
  </si>
  <si>
    <t>1.00-1.50</t>
  </si>
  <si>
    <t>1/2/4</t>
  </si>
  <si>
    <t>2/3/1</t>
  </si>
  <si>
    <t>2/3/2</t>
  </si>
  <si>
    <t>4/12</t>
  </si>
  <si>
    <t>1.50-3.00</t>
  </si>
  <si>
    <t>3\10</t>
  </si>
  <si>
    <t>5\1</t>
  </si>
  <si>
    <t>45.</t>
  </si>
  <si>
    <t>Туя източ "Аурея"</t>
  </si>
  <si>
    <t>1,4-3,0</t>
  </si>
  <si>
    <t>Албиция ленкорска</t>
  </si>
  <si>
    <t>Амброво дърво (Ликвидамбър)</t>
  </si>
  <si>
    <t>0.70-0.80</t>
  </si>
  <si>
    <t>0.90-1.0</t>
  </si>
  <si>
    <t>2.0-2.5</t>
  </si>
  <si>
    <t>0,6-0,8</t>
  </si>
  <si>
    <t>1,51-2,00</t>
  </si>
  <si>
    <t>до 3.00</t>
  </si>
  <si>
    <t>до 2.50</t>
  </si>
  <si>
    <t>1.20-3.00</t>
  </si>
  <si>
    <t>1\10</t>
  </si>
  <si>
    <t>Бук обикновен (черв. ф-ма)</t>
  </si>
  <si>
    <t>Върба ива</t>
  </si>
  <si>
    <t>0/1/0</t>
  </si>
  <si>
    <t>Върба къдрава</t>
  </si>
  <si>
    <t>1/2/6</t>
  </si>
  <si>
    <t>0/2/2</t>
  </si>
  <si>
    <t>0/1/1</t>
  </si>
  <si>
    <t>Върба плачеща</t>
  </si>
  <si>
    <t>0/1/2</t>
  </si>
  <si>
    <t>Гимнокладус</t>
  </si>
  <si>
    <t>1,5-2,5</t>
  </si>
  <si>
    <t>Дъб кавказки</t>
  </si>
  <si>
    <t>Дъб киевски</t>
  </si>
  <si>
    <t>Дъб корков</t>
  </si>
  <si>
    <t>0.40-2.30</t>
  </si>
  <si>
    <t>0,31-0,6</t>
  </si>
  <si>
    <t>1,51-2,01</t>
  </si>
  <si>
    <t>3\5</t>
  </si>
  <si>
    <t>Еводия</t>
  </si>
  <si>
    <t>Еукомия</t>
  </si>
  <si>
    <t>1,1-1,5</t>
  </si>
  <si>
    <t>Златен дъжд</t>
  </si>
  <si>
    <t>2,51-3,00</t>
  </si>
  <si>
    <t>Калина</t>
  </si>
  <si>
    <t>Калина червена</t>
  </si>
  <si>
    <t>5/11</t>
  </si>
  <si>
    <t>2,6-4,0</t>
  </si>
  <si>
    <t>4,8-7,0</t>
  </si>
  <si>
    <t>5/9</t>
  </si>
  <si>
    <t>1.20-2.00</t>
  </si>
  <si>
    <t>1\9</t>
  </si>
  <si>
    <t>5\8</t>
  </si>
  <si>
    <t>1,0-1,2</t>
  </si>
  <si>
    <t>1,6-5,0</t>
  </si>
  <si>
    <t>над 3.00</t>
  </si>
  <si>
    <t>2/16</t>
  </si>
  <si>
    <t xml:space="preserve">Клен полски </t>
  </si>
  <si>
    <t xml:space="preserve">Клен хиркански </t>
  </si>
  <si>
    <t>Круша дива (обикновена)</t>
  </si>
  <si>
    <t>1/18</t>
  </si>
  <si>
    <t>1,0-2,0</t>
  </si>
  <si>
    <t>2,0-3,5</t>
  </si>
  <si>
    <t>4,0-7,0</t>
  </si>
  <si>
    <t>2,5-4,3</t>
  </si>
  <si>
    <t>1.00-2.00</t>
  </si>
  <si>
    <t>Магнолия</t>
  </si>
  <si>
    <t>0,3-0,5</t>
  </si>
  <si>
    <t>Магнолия кобус (японска магнолия)</t>
  </si>
  <si>
    <t>Маклура</t>
  </si>
  <si>
    <t>2,5-3,5</t>
  </si>
  <si>
    <t>Мелия</t>
  </si>
  <si>
    <t>1,6-2,2</t>
  </si>
  <si>
    <t>46.</t>
  </si>
  <si>
    <t>Мукина</t>
  </si>
  <si>
    <t>47.</t>
  </si>
  <si>
    <t xml:space="preserve">Нар </t>
  </si>
  <si>
    <t>48.</t>
  </si>
  <si>
    <t xml:space="preserve">Орех обикновен </t>
  </si>
  <si>
    <t>0.25-0.30</t>
  </si>
  <si>
    <t>1.00-3.00</t>
  </si>
  <si>
    <t>49.</t>
  </si>
  <si>
    <t>50.</t>
  </si>
  <si>
    <t>5,0-6,0</t>
  </si>
  <si>
    <t>51.</t>
  </si>
  <si>
    <t>0,8-1,0</t>
  </si>
  <si>
    <t>52.</t>
  </si>
  <si>
    <t>1.1-1.35</t>
  </si>
  <si>
    <t>53.</t>
  </si>
  <si>
    <t>Птерокария кавказка</t>
  </si>
  <si>
    <t>54.</t>
  </si>
  <si>
    <t>Райска ябълка</t>
  </si>
  <si>
    <t>2,0-4,0</t>
  </si>
  <si>
    <t>55.</t>
  </si>
  <si>
    <t>Рустифина</t>
  </si>
  <si>
    <t>56.</t>
  </si>
  <si>
    <t>Сива топола</t>
  </si>
  <si>
    <t>–1\7</t>
  </si>
  <si>
    <t>57.</t>
  </si>
  <si>
    <t>58.</t>
  </si>
  <si>
    <t>Слива червена</t>
  </si>
  <si>
    <t>59.</t>
  </si>
  <si>
    <t>Софора</t>
  </si>
  <si>
    <t>3,5-4,0</t>
  </si>
  <si>
    <t>60.</t>
  </si>
  <si>
    <t>Череша обикновена (дива)</t>
  </si>
  <si>
    <t>над 1.50</t>
  </si>
  <si>
    <t>61.</t>
  </si>
  <si>
    <t>Черница</t>
  </si>
  <si>
    <t>3/15</t>
  </si>
  <si>
    <t>62.</t>
  </si>
  <si>
    <t>Черница бяла</t>
  </si>
  <si>
    <t>64.</t>
  </si>
  <si>
    <t>4,0-5,0</t>
  </si>
  <si>
    <t>65.</t>
  </si>
  <si>
    <t>Шмак влакнест</t>
  </si>
  <si>
    <t>66.</t>
  </si>
  <si>
    <t>Явор захарен</t>
  </si>
  <si>
    <t>67.</t>
  </si>
  <si>
    <t>3,5-5,0</t>
  </si>
  <si>
    <t>1\14</t>
  </si>
  <si>
    <t>68.</t>
  </si>
  <si>
    <t>Явор палмоволистен</t>
  </si>
  <si>
    <t>69.</t>
  </si>
  <si>
    <t>Явор сребрист</t>
  </si>
  <si>
    <t>70.</t>
  </si>
  <si>
    <t>71.</t>
  </si>
  <si>
    <t>наз 3,00 м</t>
  </si>
  <si>
    <t>72.</t>
  </si>
  <si>
    <t>3,0-4,0</t>
  </si>
  <si>
    <t>2/20</t>
  </si>
  <si>
    <t>73.</t>
  </si>
  <si>
    <t>Ясен обикновен (планински)</t>
  </si>
  <si>
    <t>74.</t>
  </si>
  <si>
    <t>2\11</t>
  </si>
  <si>
    <t>Азалия</t>
  </si>
  <si>
    <t>2.00-2.50</t>
  </si>
  <si>
    <t>Вайгелия нокътова</t>
  </si>
  <si>
    <t>0/2/3</t>
  </si>
  <si>
    <t>Витекс обикновен</t>
  </si>
  <si>
    <t>1,3-2,9</t>
  </si>
  <si>
    <t>Дива лоза</t>
  </si>
  <si>
    <t>Гениста</t>
  </si>
  <si>
    <t>Глог</t>
  </si>
  <si>
    <t>Голямо сапунено орехче</t>
  </si>
  <si>
    <t>Див лимон</t>
  </si>
  <si>
    <t>Дойция грацилис</t>
  </si>
  <si>
    <t>Дрян</t>
  </si>
  <si>
    <t>0/1</t>
  </si>
  <si>
    <t>Дрян обикновен</t>
  </si>
  <si>
    <t>Дрян червен</t>
  </si>
  <si>
    <t>1,2-1,5</t>
  </si>
  <si>
    <t>2,0-2,5</t>
  </si>
  <si>
    <t xml:space="preserve">Дюля японска </t>
  </si>
  <si>
    <t>Евонимус фортуней</t>
  </si>
  <si>
    <t>Евонимус японика аурео</t>
  </si>
  <si>
    <t>Евонимус японика микрофила</t>
  </si>
  <si>
    <t>Жасмин</t>
  </si>
  <si>
    <t>Жасмин зимен</t>
  </si>
  <si>
    <t>Каликантус</t>
  </si>
  <si>
    <t>Кисел трън зелен</t>
  </si>
  <si>
    <t>0.60-0.70</t>
  </si>
  <si>
    <t>Кисел трън червен</t>
  </si>
  <si>
    <t>0.20-0.25</t>
  </si>
  <si>
    <t>Кисел трън юлианов</t>
  </si>
  <si>
    <t xml:space="preserve">Керия </t>
  </si>
  <si>
    <t>0/2/1</t>
  </si>
  <si>
    <t>Керия японика</t>
  </si>
  <si>
    <t xml:space="preserve">Котонеастър </t>
  </si>
  <si>
    <t>Котонеастър микрофила</t>
  </si>
  <si>
    <t>1/9/3</t>
  </si>
  <si>
    <t>0,2-0,3</t>
  </si>
  <si>
    <t>Лагерстремия</t>
  </si>
  <si>
    <t>Лоницера серотина</t>
  </si>
  <si>
    <t>Лоницера японика (ароматен нокът)</t>
  </si>
  <si>
    <t>Люляк обикновен</t>
  </si>
  <si>
    <t>Махония японска</t>
  </si>
  <si>
    <t>Нокът обикновен</t>
  </si>
  <si>
    <t>Пираканта червена</t>
  </si>
  <si>
    <t>Птиче грозде вечнозелено</t>
  </si>
  <si>
    <t>Птиче грозде японско</t>
  </si>
  <si>
    <t>Симфорикарпус бял</t>
  </si>
  <si>
    <t>Смрика жълта</t>
  </si>
  <si>
    <t>Смрика миризлива</t>
  </si>
  <si>
    <t>Смрика обикновена</t>
  </si>
  <si>
    <t>Смрика стелеща се</t>
  </si>
  <si>
    <t>Смрика пирамидална</t>
  </si>
  <si>
    <t>Смрика червена кълбовидна</t>
  </si>
  <si>
    <t>Смрика (Juniperus chinensis)</t>
  </si>
  <si>
    <t>Смрика (Juniperus gold coast)</t>
  </si>
  <si>
    <t>Смрика (J. Hibernica aurea)</t>
  </si>
  <si>
    <t>Смрика (J. Rocery gen)</t>
  </si>
  <si>
    <t>Смрика (J. Scorpuloruns)</t>
  </si>
  <si>
    <t>Смрика (J.Semanatu)</t>
  </si>
  <si>
    <t>Спирея</t>
  </si>
  <si>
    <t>Спирея майски сняг бяла</t>
  </si>
  <si>
    <t>63.</t>
  </si>
  <si>
    <t>Спирея майски сняг червена</t>
  </si>
  <si>
    <t>Спирея флобели</t>
  </si>
  <si>
    <t>Спирея японика криспа</t>
  </si>
  <si>
    <t>Тамарикс</t>
  </si>
  <si>
    <t>0/1/10</t>
  </si>
  <si>
    <t>Текома</t>
  </si>
  <si>
    <t>Филодендрон</t>
  </si>
  <si>
    <t xml:space="preserve">Форзиция </t>
  </si>
  <si>
    <t>Хибискус</t>
  </si>
  <si>
    <t>Hybiscus siriacus "Boule De Feu"</t>
  </si>
  <si>
    <t>Хибискус сириакус дукде бравант</t>
  </si>
  <si>
    <t xml:space="preserve">Чашкодрян </t>
  </si>
  <si>
    <t>75.</t>
  </si>
  <si>
    <t>Чемшир</t>
  </si>
  <si>
    <t>76.</t>
  </si>
  <si>
    <t>Чемшир дървовиден</t>
  </si>
  <si>
    <t>77.</t>
  </si>
  <si>
    <t>Шмак дъбилен</t>
  </si>
  <si>
    <t>78.</t>
  </si>
  <si>
    <t>Jasminum revolutum</t>
  </si>
  <si>
    <t>79.</t>
  </si>
  <si>
    <t>Vitex</t>
  </si>
  <si>
    <t>80.</t>
  </si>
  <si>
    <t>Юка</t>
  </si>
  <si>
    <t>81.</t>
  </si>
  <si>
    <t>Вечнозелени храсти</t>
  </si>
  <si>
    <t>82.</t>
  </si>
  <si>
    <t>Цъфтящи храсти</t>
  </si>
  <si>
    <t>83.</t>
  </si>
  <si>
    <t>Други декоративни храсти</t>
  </si>
  <si>
    <t xml:space="preserve">ОБЩО </t>
  </si>
  <si>
    <t>V. ВЕГЕТАТИВНИ ФИДАНКИ ЗА ДЕКОРАТИВНИ ЦЕЛИ</t>
  </si>
  <si>
    <t>Лъжекипарис</t>
  </si>
  <si>
    <t>Лъжекипарис "Алуми"</t>
  </si>
  <si>
    <t>Лъжекипарис"Версиколор"</t>
  </si>
  <si>
    <t>0/1/12</t>
  </si>
  <si>
    <t>Лъжекипарис лавзанов (Elwood)</t>
  </si>
  <si>
    <t>Лъжекипарис лавзанов грахов BL</t>
  </si>
  <si>
    <t>Лъжекипарис лавзанов (Golden wonder)</t>
  </si>
  <si>
    <t>0/1/3</t>
  </si>
  <si>
    <t>Лъжекипарис лавзанов (Fletscheri)</t>
  </si>
  <si>
    <t>х/2/0</t>
  </si>
  <si>
    <t>Тис</t>
  </si>
  <si>
    <t>Туя гигантска(Aurreovariegata)</t>
  </si>
  <si>
    <t>0/1/4</t>
  </si>
  <si>
    <t>Туя ерикоидна</t>
  </si>
  <si>
    <t>0/3/1</t>
  </si>
  <si>
    <t>0/3/2</t>
  </si>
  <si>
    <t xml:space="preserve">Туя западна златиста </t>
  </si>
  <si>
    <t>17</t>
  </si>
  <si>
    <t>Туя западна "Рейн голд"</t>
  </si>
  <si>
    <t>Туя западна (Albospicataa)</t>
  </si>
  <si>
    <t>Туя западна (Golbosa)</t>
  </si>
  <si>
    <t>Туя западна(Golden globe)</t>
  </si>
  <si>
    <t>Туя западна (Pyramidalis compacta)</t>
  </si>
  <si>
    <t>Туя западна (Sunkist)</t>
  </si>
  <si>
    <t>Туя западна ( Wareana Lutescens)</t>
  </si>
  <si>
    <t>Туя западна (Piramidalis aurea)</t>
  </si>
  <si>
    <t>Туя западна кълбовидна</t>
  </si>
  <si>
    <t>0/2/4</t>
  </si>
  <si>
    <t>Туя западна колоновидна</t>
  </si>
  <si>
    <t>0/2/6</t>
  </si>
  <si>
    <t>Туя източна пирамидално златиста</t>
  </si>
  <si>
    <t>0/2</t>
  </si>
  <si>
    <t>Върба – плачеща</t>
  </si>
  <si>
    <t>0/7</t>
  </si>
  <si>
    <t>Лаврово дърво</t>
  </si>
  <si>
    <t>Маслина</t>
  </si>
  <si>
    <t>Смокиня</t>
  </si>
  <si>
    <t>Ампелопсис</t>
  </si>
  <si>
    <t>Будлея давидова</t>
  </si>
  <si>
    <t>0/5</t>
  </si>
  <si>
    <t>Вайгела</t>
  </si>
  <si>
    <t>Винка</t>
  </si>
  <si>
    <t>0/3</t>
  </si>
  <si>
    <t>Върба трошлива, китайска</t>
  </si>
  <si>
    <t>Джел</t>
  </si>
  <si>
    <t>Дойция красива</t>
  </si>
  <si>
    <t>0/2/7</t>
  </si>
  <si>
    <t>0/3/3</t>
  </si>
  <si>
    <t>Дрян сибирски</t>
  </si>
  <si>
    <t>0.50-0.60</t>
  </si>
  <si>
    <t>Дрян кучи</t>
  </si>
  <si>
    <t>Карамфил</t>
  </si>
  <si>
    <t>0/1РХ</t>
  </si>
  <si>
    <t>Касис</t>
  </si>
  <si>
    <t>0/4</t>
  </si>
  <si>
    <t>0.8-1</t>
  </si>
  <si>
    <t>0.7-0.8</t>
  </si>
  <si>
    <t>0/6</t>
  </si>
  <si>
    <t>Котонеастър</t>
  </si>
  <si>
    <t>Лимон</t>
  </si>
  <si>
    <t xml:space="preserve">Лимон китайски </t>
  </si>
  <si>
    <t xml:space="preserve">Лоницера японска </t>
  </si>
  <si>
    <t>0.5-0.6</t>
  </si>
  <si>
    <t>Нокът едролистен</t>
  </si>
  <si>
    <t>Розмарин</t>
  </si>
  <si>
    <t>Сантолина</t>
  </si>
  <si>
    <t>0/2/8</t>
  </si>
  <si>
    <t>Смрика кълбовидна</t>
  </si>
  <si>
    <t>0/1/5</t>
  </si>
  <si>
    <t>0/1/7</t>
  </si>
  <si>
    <t>Сорбария офиковолистна</t>
  </si>
  <si>
    <t>Спирея Ван хутей /спирея майски сняг</t>
  </si>
  <si>
    <t>0.05-0.10</t>
  </si>
  <si>
    <t>Спирея японска</t>
  </si>
  <si>
    <t>Филаделфус (булчинско цвете)</t>
  </si>
  <si>
    <t>Форзиция</t>
  </si>
  <si>
    <t>Чашкодрян"Емералд голд"</t>
  </si>
  <si>
    <t>0/1/6</t>
  </si>
  <si>
    <t>Чашкодрян радик.</t>
  </si>
  <si>
    <t>СЗДП -Враца</t>
  </si>
  <si>
    <t>Чашкодрян японски</t>
  </si>
  <si>
    <t xml:space="preserve">Чемшир обикновен </t>
  </si>
  <si>
    <t>Цезалпиния</t>
  </si>
  <si>
    <t xml:space="preserve">Юка </t>
  </si>
  <si>
    <t>0.30-0.40</t>
  </si>
  <si>
    <t>Други вегетативни храсти</t>
  </si>
  <si>
    <t>ОБЩО ДЕКОРАТИВНИ</t>
  </si>
  <si>
    <t>VІ. КОНТЕЙНЕРНИ ФИДАНКИ ЗА ДЕКОРАТИВНИ ЦЕЛИ</t>
  </si>
  <si>
    <t xml:space="preserve">Гинко билоба </t>
  </si>
  <si>
    <t>2\0 С10</t>
  </si>
  <si>
    <t>2/1 С 12</t>
  </si>
  <si>
    <t>1/0/4</t>
  </si>
  <si>
    <t>0,80-1,20</t>
  </si>
  <si>
    <t>2/8С 30</t>
  </si>
  <si>
    <t>2/7С 20</t>
  </si>
  <si>
    <t>2/5/С20</t>
  </si>
  <si>
    <t>2/0/3</t>
  </si>
  <si>
    <t>3/5С20</t>
  </si>
  <si>
    <t xml:space="preserve">Лъжекипарис </t>
  </si>
  <si>
    <t>1/6С 20</t>
  </si>
  <si>
    <t>0/1х0 С25</t>
  </si>
  <si>
    <t>Лъжекипарис "Версиколор"</t>
  </si>
  <si>
    <t>Лъжекипарис грахов</t>
  </si>
  <si>
    <t>2/4/С20</t>
  </si>
  <si>
    <t>0/2/6/С20</t>
  </si>
  <si>
    <t>2/4С 30</t>
  </si>
  <si>
    <t>2/4С 20</t>
  </si>
  <si>
    <t>3/1 С 12</t>
  </si>
  <si>
    <t>2/4С20</t>
  </si>
  <si>
    <t>Туйопсис</t>
  </si>
  <si>
    <t>0/2х5С20</t>
  </si>
  <si>
    <t>0/2х6С20</t>
  </si>
  <si>
    <t xml:space="preserve">Туя гигантска </t>
  </si>
  <si>
    <t>1/4С 25</t>
  </si>
  <si>
    <t>1/5С 25</t>
  </si>
  <si>
    <t>1/6С 12</t>
  </si>
  <si>
    <t>1/6С30</t>
  </si>
  <si>
    <t xml:space="preserve">Туя западна </t>
  </si>
  <si>
    <t>1/5С 12</t>
  </si>
  <si>
    <t>2/5С 25</t>
  </si>
  <si>
    <t>2/5С 30</t>
  </si>
  <si>
    <t>1/4/2С 25</t>
  </si>
  <si>
    <t xml:space="preserve">Туя западна "Смарагд" </t>
  </si>
  <si>
    <t>1/4/1С 20</t>
  </si>
  <si>
    <t>1/7С 12</t>
  </si>
  <si>
    <t>1/5/1 С 20</t>
  </si>
  <si>
    <t>1/5/1 С 30</t>
  </si>
  <si>
    <t>6/5 С12</t>
  </si>
  <si>
    <t>4/7С12</t>
  </si>
  <si>
    <t>Туя източна зелена</t>
  </si>
  <si>
    <t>2/5С21</t>
  </si>
  <si>
    <t>2/7С22</t>
  </si>
  <si>
    <t xml:space="preserve">Туя източна златиста кълбовидна </t>
  </si>
  <si>
    <t xml:space="preserve">Албиция </t>
  </si>
  <si>
    <t>4/1 С 30</t>
  </si>
  <si>
    <t>Бреза бяла</t>
  </si>
  <si>
    <t>Брекина</t>
  </si>
  <si>
    <t xml:space="preserve">Върба къдрава </t>
  </si>
  <si>
    <t>1/7С 25</t>
  </si>
  <si>
    <t>Див рошков</t>
  </si>
  <si>
    <t>Клен</t>
  </si>
  <si>
    <t xml:space="preserve">Криптомерия японска </t>
  </si>
  <si>
    <t>1/1 С20</t>
  </si>
  <si>
    <t>2/3 С 5</t>
  </si>
  <si>
    <t>1/3 С 5</t>
  </si>
  <si>
    <t>Магнолия японска (кобус)</t>
  </si>
  <si>
    <t>2/1 С 30</t>
  </si>
  <si>
    <t>1/0/3</t>
  </si>
  <si>
    <t>1\0 С11</t>
  </si>
  <si>
    <t>1\0 С12</t>
  </si>
  <si>
    <t>4/1 С30</t>
  </si>
  <si>
    <t xml:space="preserve">Арония </t>
  </si>
  <si>
    <t>1/3 С 12</t>
  </si>
  <si>
    <t>Бръшлян</t>
  </si>
  <si>
    <t>Бръшлян зелен нарязан</t>
  </si>
  <si>
    <t>1/5 С 12</t>
  </si>
  <si>
    <t>Бръшлян бяло оцветяване</t>
  </si>
  <si>
    <t xml:space="preserve">Върба хирошико </t>
  </si>
  <si>
    <t>1/5С 20</t>
  </si>
  <si>
    <t>Градински чай</t>
  </si>
  <si>
    <t>2,00-2,50</t>
  </si>
  <si>
    <t>Дойция</t>
  </si>
  <si>
    <t xml:space="preserve">Дрян кълбовиден </t>
  </si>
  <si>
    <t>1/4 С 12</t>
  </si>
  <si>
    <t>Ерика</t>
  </si>
  <si>
    <t xml:space="preserve">Жасмин </t>
  </si>
  <si>
    <t>1/6 С 20</t>
  </si>
  <si>
    <t xml:space="preserve">Жасмин голоцветен </t>
  </si>
  <si>
    <t>Жасмин храстовиден</t>
  </si>
  <si>
    <t>Калина вечнозелена</t>
  </si>
  <si>
    <t>Кисел трън вечнозелен</t>
  </si>
  <si>
    <t>Кисел трън юлиански</t>
  </si>
  <si>
    <t>1/4 С 20</t>
  </si>
  <si>
    <t>1/6 С 12</t>
  </si>
  <si>
    <t>0/0/3</t>
  </si>
  <si>
    <t>Кучи дрян с жълти клони</t>
  </si>
  <si>
    <t>1/5 С 20</t>
  </si>
  <si>
    <t>Кучи дрян с червени клони</t>
  </si>
  <si>
    <t xml:space="preserve">Лавровишна </t>
  </si>
  <si>
    <t xml:space="preserve">Лоницера </t>
  </si>
  <si>
    <t>1/6 С 15</t>
  </si>
  <si>
    <t>1/7 С 12</t>
  </si>
  <si>
    <t>Лоницера листопадна</t>
  </si>
  <si>
    <t>Лоницера нитада</t>
  </si>
  <si>
    <t xml:space="preserve">Пираканта </t>
  </si>
  <si>
    <t xml:space="preserve">Потентила </t>
  </si>
  <si>
    <t xml:space="preserve">Птиче грозде </t>
  </si>
  <si>
    <t>1/7 С 20</t>
  </si>
  <si>
    <t>Птиче грозде златисто</t>
  </si>
  <si>
    <t>Птиче грозде шарено</t>
  </si>
  <si>
    <t>Роза</t>
  </si>
  <si>
    <t>Смрика</t>
  </si>
  <si>
    <t>Смрика зелена кълбовидна</t>
  </si>
  <si>
    <t>Смрика стелеща се зелена</t>
  </si>
  <si>
    <t>1/3/2С 25</t>
  </si>
  <si>
    <t xml:space="preserve">Спирея </t>
  </si>
  <si>
    <t>1/6 С 30</t>
  </si>
  <si>
    <t>Хибускус</t>
  </si>
  <si>
    <t>Чашкодрян</t>
  </si>
  <si>
    <t>Чашкодрян зелен</t>
  </si>
  <si>
    <t>Чашкодрян шарен</t>
  </si>
  <si>
    <t>Чашкодрян японски  шарен</t>
  </si>
  <si>
    <t xml:space="preserve">Чемшир </t>
  </si>
  <si>
    <t>1/7 С 15</t>
  </si>
  <si>
    <t xml:space="preserve">Чемшир шарен </t>
  </si>
  <si>
    <t>1/4 С  12</t>
  </si>
  <si>
    <t>1/1 С 20</t>
  </si>
  <si>
    <t>VІІ. ПИКИРАНИ (ШКОЛУВАНИ) ФИДАНКИ ЗА ОБЛАГОРОДЯВАНЕ ЗА ДЕКОРАТИВНИ ЦЕЛИ</t>
  </si>
  <si>
    <t xml:space="preserve">VІІ.  </t>
  </si>
  <si>
    <t>VІІІ. ПИКИРАНИ (ШКОЛУВАНИ) ФИДАНКИ ЗА ОБЛАГОРОДЯВАНЕ ЗА ОВОЩАРСТВОТО</t>
  </si>
  <si>
    <t>ОБЩО ОБЛАГОРОДЕНИ</t>
  </si>
  <si>
    <t>ІХ. КОЛЕДНИ ЕЛХИ</t>
  </si>
  <si>
    <t xml:space="preserve">Бор бял </t>
  </si>
  <si>
    <t>до2м</t>
  </si>
  <si>
    <t>до3м</t>
  </si>
  <si>
    <t>над 3м</t>
  </si>
  <si>
    <t>2 / 10</t>
  </si>
  <si>
    <t xml:space="preserve"> над 3 м</t>
  </si>
  <si>
    <t>1,21-2,50</t>
  </si>
  <si>
    <t>14/0</t>
  </si>
  <si>
    <t>до 2.00</t>
  </si>
  <si>
    <t>до 2м</t>
  </si>
  <si>
    <t>до 3 м</t>
  </si>
  <si>
    <t>5/16</t>
  </si>
  <si>
    <t>1.25-1.50</t>
  </si>
  <si>
    <t>1.50-1.75</t>
  </si>
  <si>
    <t>1.50-2.50</t>
  </si>
  <si>
    <t>6/5</t>
  </si>
  <si>
    <t>4/16</t>
  </si>
  <si>
    <t>4/14</t>
  </si>
  <si>
    <t>5/14</t>
  </si>
  <si>
    <t>&gt;3,00</t>
  </si>
  <si>
    <t>2/17</t>
  </si>
  <si>
    <t>6/6</t>
  </si>
  <si>
    <t>8/9</t>
  </si>
  <si>
    <t>1/2/13</t>
  </si>
  <si>
    <t>до 3м</t>
  </si>
  <si>
    <t>1/20</t>
  </si>
  <si>
    <t>2,01-3,50</t>
  </si>
  <si>
    <t>0,65-0,8</t>
  </si>
  <si>
    <t>0,2-0,35</t>
  </si>
  <si>
    <t>0,6-1,3</t>
  </si>
  <si>
    <t>3/5/7</t>
  </si>
  <si>
    <t>ОБЩО КОЛЕДНИ ЕЛХИ:</t>
  </si>
  <si>
    <t>Х. КОНТЕЙНЕРНИ ФИДАНКИ ЗА КОЛЕДНИ ЕЛХИ</t>
  </si>
  <si>
    <t>ХІ. ОБЛАГОРОДЕНИ ФИДАНКИ ЗА ЗАЛЕСЯВАНЕ</t>
  </si>
  <si>
    <t>ВСИЧКО иглолистни :</t>
  </si>
  <si>
    <t>ВСИЧКО широколистни :</t>
  </si>
  <si>
    <t>ОБЩО</t>
  </si>
  <si>
    <t>ХІІ. ОБЛАГОРОДЕНИ ФИДАНКИ ЗА ДЕКОРАТИВНИ ЦЕЛИ</t>
  </si>
  <si>
    <t xml:space="preserve">Ела сребриста в/у обикн. ела </t>
  </si>
  <si>
    <t>Х/7/0</t>
  </si>
  <si>
    <t xml:space="preserve">Смърч сребрист в/у смърч обикн. </t>
  </si>
  <si>
    <t>Х/4/0</t>
  </si>
  <si>
    <t>Х/5/0</t>
  </si>
  <si>
    <t>х/4/4</t>
  </si>
  <si>
    <t>3/4/4</t>
  </si>
  <si>
    <t>х/6/4</t>
  </si>
  <si>
    <t>ВСИЧКО иглолистни:</t>
  </si>
  <si>
    <t>Вишна японска</t>
  </si>
  <si>
    <t>Яс кълб.ф-ма в/у ам. ясен</t>
  </si>
  <si>
    <t>Х/6/0</t>
  </si>
  <si>
    <t>ХІІІ. ОБЛАГОРОДЕНИ ФИДАНКИ ЗА ОВОЩАРСТВОТО</t>
  </si>
  <si>
    <t>x/3/0</t>
  </si>
  <si>
    <t>Леска</t>
  </si>
  <si>
    <t>2/21</t>
  </si>
  <si>
    <t>Орех</t>
  </si>
  <si>
    <t>Х/1/0</t>
  </si>
  <si>
    <t>Орех обикновен сорт Дряново</t>
  </si>
  <si>
    <t>Х/2/0</t>
  </si>
  <si>
    <t>0,51-2,00</t>
  </si>
  <si>
    <t>Орех обикновен сорт Извор -10</t>
  </si>
  <si>
    <t>Орех обикновен сорт Пловдивски</t>
  </si>
  <si>
    <t>Орех обикновен сорт Силистренски</t>
  </si>
  <si>
    <t>Орех обикновен сорт Сливенски</t>
  </si>
  <si>
    <t>Орех обикновен сорт Шейново</t>
  </si>
  <si>
    <t>Х 4/2</t>
  </si>
  <si>
    <t>Х/1/7</t>
  </si>
  <si>
    <t>X/1/0</t>
  </si>
  <si>
    <t>x/2/0</t>
  </si>
  <si>
    <t>XIII.</t>
  </si>
  <si>
    <t>Р Е К А П И Т У Л А Ц И Я :</t>
  </si>
  <si>
    <t>Иглолистни</t>
  </si>
  <si>
    <t>х</t>
  </si>
  <si>
    <t>Широколистни</t>
  </si>
  <si>
    <t>Храсти</t>
  </si>
  <si>
    <t>ОТДЕЛ "ДЪРЖАВНИ ГОРСКИ ПРЕДПРИЯТИЯ", МЗХ</t>
  </si>
  <si>
    <t>ОРИЕНТИРОВЪЧЕН  БАЛАНС</t>
  </si>
  <si>
    <t xml:space="preserve">на необходимите фиданки за залесяване и попълване </t>
  </si>
  <si>
    <t>през вегетационната 2013/2014  година, обобщен за страната</t>
  </si>
  <si>
    <t>№ по ред</t>
  </si>
  <si>
    <t>Произведени годни за залесяване фиданки, хил. бр.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</si>
  <si>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</si>
  <si>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</si>
  <si>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</si>
  <si>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</si>
  <si>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</si>
  <si>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 xml:space="preserve">Кипарис обикновен </t>
  </si>
  <si>
    <t xml:space="preserve">Кипарис обикновен пирамидален </t>
  </si>
  <si>
    <t>Бук обикновен червена форма</t>
  </si>
  <si>
    <t>Каталпа обикновена</t>
  </si>
  <si>
    <t>Круша обикновена (дива)</t>
  </si>
  <si>
    <t>Ликвидамбър (амброво дърво)</t>
  </si>
  <si>
    <t xml:space="preserve">СЦДП - Габрово </t>
  </si>
  <si>
    <t>Явор червенолистен</t>
  </si>
  <si>
    <t>Дъровидна ружа</t>
  </si>
  <si>
    <t>Лавровишня</t>
  </si>
  <si>
    <t>ВСИЧКО:</t>
  </si>
  <si>
    <t>ІІ. ПИКИРАНИ (ШКОЛУВАНИ) ФИДАНКИ</t>
  </si>
  <si>
    <t>Дъб американски</t>
  </si>
  <si>
    <t>ВСИЧКО</t>
  </si>
  <si>
    <t>ІІІ. ВЕГЕТАТИВНИ ФИДАНКИ</t>
  </si>
  <si>
    <t xml:space="preserve">Върба </t>
  </si>
  <si>
    <t>Върба бяла</t>
  </si>
  <si>
    <t>P. А-194</t>
  </si>
  <si>
    <t>P. BL</t>
  </si>
  <si>
    <t>P. I-214</t>
  </si>
  <si>
    <t>P. І-45-51</t>
  </si>
  <si>
    <t>I-37/61 (P. Triplo)</t>
  </si>
  <si>
    <t>P. І-55/65</t>
  </si>
  <si>
    <t>P. CB - 7</t>
  </si>
  <si>
    <t>P. MC</t>
  </si>
  <si>
    <t>ІV. КОНТЕЙНЕРНИ ФИДАНКИ</t>
  </si>
  <si>
    <t>Приложение № 20</t>
  </si>
  <si>
    <t>ОТДЕЛ ДЪРЖАВНИ ГОРСКИ ПРЕДПРИЯТИЯ В МЗХ</t>
  </si>
  <si>
    <t>ОБОБЩИТЕЛЕН ПРОТОКОЛ</t>
  </si>
  <si>
    <t xml:space="preserve">за инвентаризираните разсадникови площи към 30.09.2013 г. </t>
  </si>
  <si>
    <t>ДГС/ДЛС</t>
  </si>
  <si>
    <t>Държ. горски разсадник</t>
  </si>
  <si>
    <t>н.в м</t>
  </si>
  <si>
    <t>Вид почва</t>
  </si>
  <si>
    <t>Обща площ</t>
  </si>
  <si>
    <t>семе-нища</t>
  </si>
  <si>
    <t>школи за залес.</t>
  </si>
  <si>
    <t>деко-ративни</t>
  </si>
  <si>
    <t>школи за елхи</t>
  </si>
  <si>
    <t>вкоре-нилища</t>
  </si>
  <si>
    <t>площадки за конт.</t>
  </si>
  <si>
    <t xml:space="preserve">маточници </t>
  </si>
  <si>
    <t>угари</t>
  </si>
  <si>
    <t>оран-жерии</t>
  </si>
  <si>
    <t>семепр. градини</t>
  </si>
  <si>
    <t>опит-ни култ.</t>
  </si>
  <si>
    <t>дендра-риуми</t>
  </si>
  <si>
    <t>селск. площи</t>
  </si>
  <si>
    <t>застр.         площи</t>
  </si>
  <si>
    <t>други</t>
  </si>
  <si>
    <t xml:space="preserve">  Д    Е    К    А    Р    И</t>
  </si>
  <si>
    <t>Русалка</t>
  </si>
  <si>
    <t>Маринска</t>
  </si>
  <si>
    <t>сива гор.</t>
  </si>
  <si>
    <t>Борима</t>
  </si>
  <si>
    <t>Мешелика</t>
  </si>
  <si>
    <t>Лесидрен</t>
  </si>
  <si>
    <t>Подене</t>
  </si>
  <si>
    <t>Луковит</t>
  </si>
  <si>
    <t>Ловеч</t>
  </si>
  <si>
    <t>Сливек</t>
  </si>
  <si>
    <t>алувиал.</t>
  </si>
  <si>
    <t>Никопол</t>
  </si>
  <si>
    <t>Гулянци</t>
  </si>
  <si>
    <t>черн.</t>
  </si>
  <si>
    <t>Загражден</t>
  </si>
  <si>
    <t>карбон.</t>
  </si>
  <si>
    <t>Драгаш</t>
  </si>
  <si>
    <t>Плевен</t>
  </si>
  <si>
    <t>Рибен</t>
  </si>
  <si>
    <t>Черв.бряг</t>
  </si>
  <si>
    <t>Кнежа</t>
  </si>
  <si>
    <t>кар.черн.</t>
  </si>
  <si>
    <t>Монтана</t>
  </si>
  <si>
    <t>Мърчево</t>
  </si>
  <si>
    <t>изл.черн.</t>
  </si>
  <si>
    <t>Берковица</t>
  </si>
  <si>
    <t>Ашиклар</t>
  </si>
  <si>
    <t>т.сива</t>
  </si>
  <si>
    <t>Троян</t>
  </si>
  <si>
    <t>Белиш</t>
  </si>
  <si>
    <t>Жална</t>
  </si>
  <si>
    <t>каф.гор.</t>
  </si>
  <si>
    <t>Видин</t>
  </si>
  <si>
    <t>Алимана</t>
  </si>
  <si>
    <t>Х.чешма</t>
  </si>
  <si>
    <t>Белоградчик</t>
  </si>
  <si>
    <t>Селище</t>
  </si>
  <si>
    <t>Враца</t>
  </si>
  <si>
    <t>Криводол</t>
  </si>
  <si>
    <t>изл. черн.</t>
  </si>
  <si>
    <t>Оряхово</t>
  </si>
  <si>
    <t>Галово</t>
  </si>
  <si>
    <t>Лом</t>
  </si>
  <si>
    <t>Василовци</t>
  </si>
  <si>
    <t>Чипровци</t>
  </si>
  <si>
    <t>Мездра</t>
  </si>
  <si>
    <t>Черепиш</t>
  </si>
  <si>
    <t>Миджур</t>
  </si>
  <si>
    <t>Г. река</t>
  </si>
  <si>
    <t>Бяла Вода</t>
  </si>
  <si>
    <t>Годеч</t>
  </si>
  <si>
    <t>Гинци</t>
  </si>
  <si>
    <t>Своге</t>
  </si>
  <si>
    <t>Церови ливади</t>
  </si>
  <si>
    <t>к.прех.</t>
  </si>
  <si>
    <t>Широка запад</t>
  </si>
  <si>
    <t>Ботевград</t>
  </si>
  <si>
    <t>пес.глин.</t>
  </si>
  <si>
    <t>Черни Осъм</t>
  </si>
  <si>
    <t>Попкиното</t>
  </si>
  <si>
    <t xml:space="preserve">СЗДП - ВРАЦА </t>
  </si>
  <si>
    <t>%</t>
  </si>
  <si>
    <t>Г.Оряховица</t>
  </si>
  <si>
    <t>Джулюница</t>
  </si>
  <si>
    <t>В.Търново</t>
  </si>
  <si>
    <t>с.Войнежа</t>
  </si>
  <si>
    <t>Буйновци</t>
  </si>
  <si>
    <t>Добревци</t>
  </si>
  <si>
    <t>Стружната</t>
  </si>
  <si>
    <t>каф. прех.</t>
  </si>
  <si>
    <t>Караиванци</t>
  </si>
  <si>
    <t xml:space="preserve">Силистра </t>
  </si>
  <si>
    <t xml:space="preserve">„Доростол” </t>
  </si>
  <si>
    <t>Разград</t>
  </si>
  <si>
    <t>Гарата</t>
  </si>
  <si>
    <t>Дунав</t>
  </si>
  <si>
    <t>Хотанца</t>
  </si>
  <si>
    <t>изл.черноз.</t>
  </si>
  <si>
    <t>Бяла</t>
  </si>
  <si>
    <t>с.Ценово</t>
  </si>
  <si>
    <t>алув.лив.</t>
  </si>
  <si>
    <t xml:space="preserve"> гр.Борово</t>
  </si>
  <si>
    <t>оп. черн.</t>
  </si>
  <si>
    <t>Севлиево</t>
  </si>
  <si>
    <t>Млечево</t>
  </si>
  <si>
    <t>с. горска</t>
  </si>
  <si>
    <t>Градещница</t>
  </si>
  <si>
    <t>сив.гор</t>
  </si>
  <si>
    <t>Буря</t>
  </si>
  <si>
    <t>Крапец</t>
  </si>
  <si>
    <t>Сеслав</t>
  </si>
  <si>
    <t>Кубрат</t>
  </si>
  <si>
    <t>Исперих</t>
  </si>
  <si>
    <t>Свищов</t>
  </si>
  <si>
    <t>Вардим</t>
  </si>
  <si>
    <t>Царевец</t>
  </si>
  <si>
    <t>Елена</t>
  </si>
  <si>
    <t>Ср. река</t>
  </si>
  <si>
    <t>сива гор</t>
  </si>
  <si>
    <t>Габрово</t>
  </si>
  <si>
    <t>Борики</t>
  </si>
  <si>
    <t>Гърнето</t>
  </si>
  <si>
    <t>Плачковци</t>
  </si>
  <si>
    <t>Балишница</t>
  </si>
  <si>
    <t>Даевци</t>
  </si>
  <si>
    <t>Калето</t>
  </si>
  <si>
    <t>Тутракан</t>
  </si>
  <si>
    <t>Търновци</t>
  </si>
  <si>
    <t>изл.черн</t>
  </si>
  <si>
    <t>"Каракуз"</t>
  </si>
  <si>
    <t>Добруджа</t>
  </si>
  <si>
    <t>СЦДП - ГАБРОВО:</t>
  </si>
  <si>
    <t>Търговище</t>
  </si>
  <si>
    <t>Баячево</t>
  </si>
  <si>
    <t>Варна</t>
  </si>
  <si>
    <t xml:space="preserve">Малка чайка </t>
  </si>
  <si>
    <t xml:space="preserve">сива гор. </t>
  </si>
  <si>
    <t>Тополи</t>
  </si>
  <si>
    <t xml:space="preserve">Провадия </t>
  </si>
  <si>
    <t xml:space="preserve">Невша </t>
  </si>
  <si>
    <t>хумусно-карбонатна</t>
  </si>
  <si>
    <t>Шерба</t>
  </si>
  <si>
    <t>Солник</t>
  </si>
  <si>
    <t>кан. гор. изл.</t>
  </si>
  <si>
    <t>Чергана</t>
  </si>
  <si>
    <t>алувиална</t>
  </si>
  <si>
    <t>Лонгоза</t>
  </si>
  <si>
    <t>Суворово</t>
  </si>
  <si>
    <t>Генерал Киселово</t>
  </si>
  <si>
    <t>Цонево</t>
  </si>
  <si>
    <t>Мешето</t>
  </si>
  <si>
    <t xml:space="preserve">сив. гор. 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</si>
  <si>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</si>
  <si>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</si>
  <si>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</si>
  <si>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</si>
  <si>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</si>
  <si>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</si>
  <si>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</si>
  <si>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</si>
  <si>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черн. </t>
  </si>
  <si>
    <t>Върбица</t>
  </si>
  <si>
    <t>Станянци</t>
  </si>
  <si>
    <t>Шумен</t>
  </si>
  <si>
    <t>Салманово</t>
  </si>
  <si>
    <t>Попово</t>
  </si>
  <si>
    <t>Гюрлюка</t>
  </si>
  <si>
    <t xml:space="preserve">Кардам </t>
  </si>
  <si>
    <t>СИДП - ШУМЕН ОБЩО :</t>
  </si>
  <si>
    <t>Айтос</t>
  </si>
  <si>
    <t>Извора</t>
  </si>
  <si>
    <t>кан.гор.</t>
  </si>
  <si>
    <t>Бургас</t>
  </si>
  <si>
    <t>Росенец</t>
  </si>
  <si>
    <t>кан.излуж.</t>
  </si>
  <si>
    <t>Карнобат</t>
  </si>
  <si>
    <t>смолници</t>
  </si>
  <si>
    <t>Камчия</t>
  </si>
  <si>
    <t>Средец</t>
  </si>
  <si>
    <t>Малката река</t>
  </si>
  <si>
    <t>кан. гор.</t>
  </si>
  <si>
    <t>Царево</t>
  </si>
  <si>
    <t>Зиркова воденица</t>
  </si>
  <si>
    <t>кан.горска</t>
  </si>
  <si>
    <t>Граматиково</t>
  </si>
  <si>
    <t>"Качул"</t>
  </si>
  <si>
    <t>Несебър</t>
  </si>
  <si>
    <t>Поморие</t>
  </si>
  <si>
    <t>черн.смол.</t>
  </si>
  <si>
    <t>Порой</t>
  </si>
  <si>
    <t xml:space="preserve">кан. гор. </t>
  </si>
  <si>
    <t>Ивайловград</t>
  </si>
  <si>
    <t>Колибар чешма</t>
  </si>
  <si>
    <t>Свиленград</t>
  </si>
  <si>
    <t>Гебран</t>
  </si>
  <si>
    <t>Хасково</t>
  </si>
  <si>
    <t>Димитровград</t>
  </si>
  <si>
    <t>алув. дел.</t>
  </si>
  <si>
    <t>Сливен</t>
  </si>
  <si>
    <t>Абланово</t>
  </si>
  <si>
    <t>ср.кан.гор.</t>
  </si>
  <si>
    <t>Сл.мин.бани</t>
  </si>
  <si>
    <t>Твърдица</t>
  </si>
  <si>
    <t>Блягарница</t>
  </si>
  <si>
    <t>Тунджа</t>
  </si>
  <si>
    <t>Ормана</t>
  </si>
  <si>
    <t>Елхово</t>
  </si>
  <si>
    <t>Трънково</t>
  </si>
  <si>
    <t>лив.чернз.</t>
  </si>
  <si>
    <t>Гурково</t>
  </si>
  <si>
    <t>Николаево</t>
  </si>
  <si>
    <t>Стъргата</t>
  </si>
  <si>
    <t>Лъкашница</t>
  </si>
  <si>
    <t>Б.махала</t>
  </si>
  <si>
    <t>Лазово</t>
  </si>
  <si>
    <t>Казанлък</t>
  </si>
  <si>
    <t>Горно Изворово</t>
  </si>
  <si>
    <t>кан.г.гл.п</t>
  </si>
  <si>
    <t>Шипка</t>
  </si>
  <si>
    <t>кан.г.гл.пес</t>
  </si>
  <si>
    <t>Бузовград</t>
  </si>
  <si>
    <t>пес.гл.</t>
  </si>
  <si>
    <t>Мъглиж</t>
  </si>
  <si>
    <t>Ветрен</t>
  </si>
  <si>
    <t>Стара Загора</t>
  </si>
  <si>
    <t>Зора</t>
  </si>
  <si>
    <t>канелена</t>
  </si>
  <si>
    <t>Ст.мин.бани</t>
  </si>
  <si>
    <t>"Мазалат"</t>
  </si>
  <si>
    <t>Павел баня</t>
  </si>
  <si>
    <t>Асеновград</t>
  </si>
  <si>
    <t>"Капсидата"</t>
  </si>
  <si>
    <t>ал.лив.</t>
  </si>
  <si>
    <t>"Лещето"</t>
  </si>
  <si>
    <t>кан.горска тежка</t>
  </si>
  <si>
    <t>"Врата"</t>
  </si>
  <si>
    <t>каф.горска прех.</t>
  </si>
  <si>
    <t>Карлово</t>
  </si>
  <si>
    <t>"Чифлика"</t>
  </si>
  <si>
    <t>житни култури</t>
  </si>
  <si>
    <t>Тракия</t>
  </si>
  <si>
    <t>"Манастира"</t>
  </si>
  <si>
    <t>кафява горска</t>
  </si>
  <si>
    <t xml:space="preserve"> Клисура</t>
  </si>
  <si>
    <t>"Зли дол"</t>
  </si>
  <si>
    <t>каф. преходна</t>
  </si>
  <si>
    <t>Розино</t>
  </si>
  <si>
    <t>"Розино"</t>
  </si>
  <si>
    <t>под наем</t>
  </si>
  <si>
    <t xml:space="preserve"> Пловдив</t>
  </si>
  <si>
    <t xml:space="preserve">"Храбрино" </t>
  </si>
  <si>
    <t>Пловдив</t>
  </si>
  <si>
    <t>"Голямоконарско шосе"</t>
  </si>
  <si>
    <t>лив.чер.</t>
  </si>
  <si>
    <t>Първомай</t>
  </si>
  <si>
    <t>"Мечка"</t>
  </si>
  <si>
    <t>"Попово"</t>
  </si>
  <si>
    <t>кан. горска</t>
  </si>
  <si>
    <t>Хисар</t>
  </si>
  <si>
    <t>"Кошовица"</t>
  </si>
  <si>
    <t>канелена горска излужена</t>
  </si>
  <si>
    <t>ДЛС "Кормисош"</t>
  </si>
  <si>
    <t>"Невестин бук"</t>
  </si>
  <si>
    <t>Алабак</t>
  </si>
  <si>
    <t>"Кемера"</t>
  </si>
  <si>
    <t>Батак</t>
  </si>
  <si>
    <t>"Нова махала"</t>
  </si>
  <si>
    <t>глинесто песъчлева</t>
  </si>
  <si>
    <t>"Стара мандра"</t>
  </si>
  <si>
    <t>глинесто песъчлива</t>
  </si>
  <si>
    <t>Пазарджик</t>
  </si>
  <si>
    <t>"Церово"</t>
  </si>
  <si>
    <t>кан.излуж</t>
  </si>
  <si>
    <t>"Лозен"</t>
  </si>
  <si>
    <t>Панагюрище</t>
  </si>
  <si>
    <t>"Самодивско дърво"</t>
  </si>
  <si>
    <t>Пещера</t>
  </si>
  <si>
    <t>с.Равногор</t>
  </si>
  <si>
    <t>"Белча"</t>
  </si>
  <si>
    <t>ДПФ</t>
  </si>
  <si>
    <t>Ракитово</t>
  </si>
  <si>
    <t>"Цигов чарк"</t>
  </si>
  <si>
    <t>"Високи поляни"</t>
  </si>
  <si>
    <t>"Селище"</t>
  </si>
  <si>
    <t>ДЛС - Чепино</t>
  </si>
  <si>
    <t>"Суха лъка"</t>
  </si>
  <si>
    <t>Борино</t>
  </si>
  <si>
    <t>"Хайдушки дол"</t>
  </si>
  <si>
    <t xml:space="preserve"> Девин</t>
  </si>
  <si>
    <t>"Китово ханче"</t>
  </si>
  <si>
    <t>Златоград</t>
  </si>
  <si>
    <t>Аламовци</t>
  </si>
  <si>
    <t>Смилян</t>
  </si>
  <si>
    <t>"Смилян"</t>
  </si>
  <si>
    <t>"Бърчево"</t>
  </si>
  <si>
    <t>Ардино</t>
  </si>
  <si>
    <t>"Ардино"</t>
  </si>
  <si>
    <t>Кирково</t>
  </si>
  <si>
    <t>"Чакаларово"</t>
  </si>
  <si>
    <t>Кърджали</t>
  </si>
  <si>
    <t>"Крайно село"</t>
  </si>
  <si>
    <t>тежка</t>
  </si>
  <si>
    <t>Крумовград</t>
  </si>
  <si>
    <t>"Черничево"</t>
  </si>
  <si>
    <t>Момчилград</t>
  </si>
  <si>
    <t>"Момчилград"</t>
  </si>
  <si>
    <t>ДЛС "Женда"</t>
  </si>
  <si>
    <t>"Паничково"</t>
  </si>
  <si>
    <t>канелена, излужена,песъчливо глинеста</t>
  </si>
  <si>
    <t>Белица</t>
  </si>
  <si>
    <t>Поленица</t>
  </si>
  <si>
    <t>каф.прех.</t>
  </si>
  <si>
    <t>Белово</t>
  </si>
  <si>
    <t>Топлата вода</t>
  </si>
  <si>
    <t>Ливада бачия</t>
  </si>
  <si>
    <t>средна</t>
  </si>
  <si>
    <t>Митириза</t>
  </si>
  <si>
    <t>Прегради</t>
  </si>
  <si>
    <t>Джафарица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</si>
  <si>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</si>
  <si>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</si>
  <si>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</si>
  <si>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</si>
  <si>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</si>
  <si>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</si>
  <si>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</si>
  <si>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</si>
  <si>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</si>
  <si>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Чарка</t>
  </si>
  <si>
    <t>каф.гор</t>
  </si>
  <si>
    <t>Лом1</t>
  </si>
  <si>
    <t>Лом2</t>
  </si>
  <si>
    <t>Кадиева ливада</t>
  </si>
  <si>
    <t>Гърмен</t>
  </si>
  <si>
    <t>Беслет</t>
  </si>
  <si>
    <t>Дикчан</t>
  </si>
  <si>
    <t>Палашева река</t>
  </si>
  <si>
    <t>к.горски</t>
  </si>
  <si>
    <t>Кору дере</t>
  </si>
  <si>
    <t>Луковица</t>
  </si>
  <si>
    <t>Косова ливада</t>
  </si>
  <si>
    <t>Добринище</t>
  </si>
  <si>
    <t>Харами бонар</t>
  </si>
  <si>
    <t>Горните поляни</t>
  </si>
  <si>
    <t>Голяма падина</t>
  </si>
  <si>
    <t>Дупница</t>
  </si>
  <si>
    <t>дел-лив</t>
  </si>
  <si>
    <t>Герена</t>
  </si>
  <si>
    <t>гл.пес</t>
  </si>
  <si>
    <t>Елин Пелин</t>
  </si>
  <si>
    <t>Етрополе</t>
  </si>
  <si>
    <t>Синия вир</t>
  </si>
  <si>
    <t>Малък Искър</t>
  </si>
  <si>
    <t>Паскалска ливада</t>
  </si>
  <si>
    <t>каф. гор.</t>
  </si>
  <si>
    <t>Земен</t>
  </si>
  <si>
    <t>Полето</t>
  </si>
  <si>
    <t>Ихтиман</t>
  </si>
  <si>
    <t>Сенниците</t>
  </si>
  <si>
    <t>Катунци</t>
  </si>
  <si>
    <t>Зл.поток</t>
  </si>
  <si>
    <t>Н.чарк</t>
  </si>
  <si>
    <t>кафяви</t>
  </si>
  <si>
    <t>Кресна</t>
  </si>
  <si>
    <t>Равно боре</t>
  </si>
  <si>
    <t>каф.гор.пр.</t>
  </si>
  <si>
    <t>Невестино</t>
  </si>
  <si>
    <t>алув.дел.</t>
  </si>
  <si>
    <t>Осогово</t>
  </si>
  <si>
    <t>Д.Уйно</t>
  </si>
  <si>
    <t>пес</t>
  </si>
  <si>
    <t>Д.село</t>
  </si>
  <si>
    <t>пес.гл</t>
  </si>
  <si>
    <t>Жиленци</t>
  </si>
  <si>
    <t>Трекляно</t>
  </si>
  <si>
    <t>к.пес</t>
  </si>
  <si>
    <t>Д. Грашица</t>
  </si>
  <si>
    <t>Лелинци</t>
  </si>
  <si>
    <t>Петрич</t>
  </si>
  <si>
    <t>Иваник</t>
  </si>
  <si>
    <t>дел.лив.</t>
  </si>
  <si>
    <t>Тополница</t>
  </si>
  <si>
    <t>Пирдоп</t>
  </si>
  <si>
    <t>Манджерин</t>
  </si>
  <si>
    <t>Мирково</t>
  </si>
  <si>
    <t>Войводенец</t>
  </si>
  <si>
    <t>Златарево</t>
  </si>
  <si>
    <t>алув.</t>
  </si>
  <si>
    <t>Радомир</t>
  </si>
  <si>
    <t>ал..дел.</t>
  </si>
  <si>
    <t>Разлог</t>
  </si>
  <si>
    <t>Конещица</t>
  </si>
  <si>
    <t>Перивол</t>
  </si>
  <si>
    <t>Рибарица</t>
  </si>
  <si>
    <t>Ст. Рибарица</t>
  </si>
  <si>
    <t>Сухарака</t>
  </si>
  <si>
    <t>Самоков</t>
  </si>
  <si>
    <t>Лаго</t>
  </si>
  <si>
    <t>Пашаница</t>
  </si>
  <si>
    <t>Надарица</t>
  </si>
  <si>
    <t>Широка поляна</t>
  </si>
  <si>
    <t>Сандански</t>
  </si>
  <si>
    <t>Манастирчето</t>
  </si>
  <si>
    <t>гл.пес.</t>
  </si>
  <si>
    <t>Липници</t>
  </si>
  <si>
    <t>Влаовица</t>
  </si>
  <si>
    <t>Симитли</t>
  </si>
  <si>
    <t>Орловец</t>
  </si>
  <si>
    <t>Обесеник</t>
  </si>
  <si>
    <t>София</t>
  </si>
  <si>
    <t>Локорско</t>
  </si>
  <si>
    <t>Дълга поляна</t>
  </si>
  <si>
    <t>Сливница</t>
  </si>
  <si>
    <t>чернозем</t>
  </si>
  <si>
    <t>Струмяни</t>
  </si>
  <si>
    <t>Микрево</t>
  </si>
  <si>
    <t>Тетевен</t>
  </si>
  <si>
    <t>Скрибътна</t>
  </si>
  <si>
    <t>Трън</t>
  </si>
  <si>
    <t>Блато</t>
  </si>
  <si>
    <t>Якоруда</t>
  </si>
  <si>
    <t>Трещеник</t>
  </si>
  <si>
    <t>ЮЗДП - БЛАГОЕВГРАД :</t>
  </si>
  <si>
    <t>ОБЩО ДП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</si>
</sst>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#,##0.000"/>
    <numFmt numFmtId="198" formatCode="dd/mm/yy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57"/>
      <name val="Calibri"/>
      <family val="2"/>
    </font>
    <font>
      <sz val="11"/>
      <color indexed="36"/>
      <name val="Calibri"/>
      <family val="2"/>
    </font>
    <font>
      <sz val="11"/>
      <color indexed="4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6" tint="-0.24997000396251678"/>
      <name val="Calibri"/>
      <family val="2"/>
    </font>
    <font>
      <sz val="11"/>
      <color theme="5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medium">
        <color indexed="8"/>
      </bottom>
    </border>
    <border>
      <left style="thin"/>
      <right style="medium"/>
      <top style="hair"/>
      <bottom style="medium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/>
      <top style="medium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198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0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8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right" vertical="center" wrapText="1"/>
    </xf>
    <xf numFmtId="185" fontId="5" fillId="0" borderId="15" xfId="0" applyNumberFormat="1" applyFont="1" applyFill="1" applyBorder="1" applyAlignment="1">
      <alignment horizontal="right" vertical="center" wrapText="1"/>
    </xf>
    <xf numFmtId="185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 wrapText="1"/>
    </xf>
    <xf numFmtId="185" fontId="5" fillId="0" borderId="18" xfId="0" applyNumberFormat="1" applyFont="1" applyFill="1" applyBorder="1" applyAlignment="1">
      <alignment horizontal="right" vertical="center" wrapText="1"/>
    </xf>
    <xf numFmtId="185" fontId="5" fillId="0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right" vertical="center" wrapText="1"/>
    </xf>
    <xf numFmtId="1" fontId="5" fillId="0" borderId="21" xfId="0" applyNumberFormat="1" applyFont="1" applyFill="1" applyBorder="1" applyAlignment="1">
      <alignment horizontal="right" vertical="center" wrapText="1"/>
    </xf>
    <xf numFmtId="185" fontId="5" fillId="0" borderId="21" xfId="0" applyNumberFormat="1" applyFont="1" applyFill="1" applyBorder="1" applyAlignment="1">
      <alignment horizontal="right" vertical="center" wrapText="1"/>
    </xf>
    <xf numFmtId="185" fontId="5" fillId="0" borderId="2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right" vertical="center" wrapText="1"/>
    </xf>
    <xf numFmtId="1" fontId="6" fillId="0" borderId="24" xfId="0" applyNumberFormat="1" applyFont="1" applyFill="1" applyBorder="1" applyAlignment="1">
      <alignment horizontal="right" vertical="top" wrapText="1"/>
    </xf>
    <xf numFmtId="185" fontId="6" fillId="0" borderId="24" xfId="0" applyNumberFormat="1" applyFont="1" applyFill="1" applyBorder="1" applyAlignment="1">
      <alignment horizontal="right" vertical="center" wrapText="1"/>
    </xf>
    <xf numFmtId="185" fontId="6" fillId="0" borderId="25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center" wrapText="1"/>
    </xf>
    <xf numFmtId="185" fontId="6" fillId="0" borderId="10" xfId="0" applyNumberFormat="1" applyFont="1" applyFill="1" applyBorder="1" applyAlignment="1">
      <alignment horizontal="right" vertical="center" wrapText="1"/>
    </xf>
    <xf numFmtId="185" fontId="6" fillId="0" borderId="27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right" vertical="center" wrapText="1"/>
    </xf>
    <xf numFmtId="1" fontId="5" fillId="0" borderId="29" xfId="0" applyNumberFormat="1" applyFont="1" applyFill="1" applyBorder="1" applyAlignment="1">
      <alignment horizontal="right" vertical="top" wrapText="1"/>
    </xf>
    <xf numFmtId="185" fontId="5" fillId="0" borderId="29" xfId="0" applyNumberFormat="1" applyFont="1" applyFill="1" applyBorder="1" applyAlignment="1">
      <alignment horizontal="right" vertical="center" wrapText="1"/>
    </xf>
    <xf numFmtId="185" fontId="5" fillId="0" borderId="30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right" vertical="center" wrapText="1"/>
    </xf>
    <xf numFmtId="1" fontId="6" fillId="0" borderId="32" xfId="0" applyNumberFormat="1" applyFont="1" applyFill="1" applyBorder="1" applyAlignment="1">
      <alignment horizontal="right" vertical="top" wrapText="1"/>
    </xf>
    <xf numFmtId="185" fontId="6" fillId="0" borderId="32" xfId="0" applyNumberFormat="1" applyFont="1" applyFill="1" applyBorder="1" applyAlignment="1">
      <alignment horizontal="right" vertical="center" wrapText="1"/>
    </xf>
    <xf numFmtId="185" fontId="6" fillId="0" borderId="33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right" vertical="center" wrapText="1"/>
    </xf>
    <xf numFmtId="2" fontId="6" fillId="0" borderId="32" xfId="0" applyNumberFormat="1" applyFont="1" applyFill="1" applyBorder="1" applyAlignment="1">
      <alignment horizontal="left" vertical="top" wrapText="1"/>
    </xf>
    <xf numFmtId="2" fontId="5" fillId="0" borderId="34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right" vertical="top" wrapText="1"/>
    </xf>
    <xf numFmtId="185" fontId="6" fillId="0" borderId="18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horizontal="right" vertical="center" wrapText="1"/>
    </xf>
    <xf numFmtId="1" fontId="6" fillId="0" borderId="29" xfId="0" applyNumberFormat="1" applyFont="1" applyFill="1" applyBorder="1" applyAlignment="1">
      <alignment horizontal="right" vertical="top" wrapText="1"/>
    </xf>
    <xf numFmtId="0" fontId="6" fillId="0" borderId="3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right" vertical="center" wrapText="1"/>
    </xf>
    <xf numFmtId="1" fontId="6" fillId="0" borderId="34" xfId="0" applyNumberFormat="1" applyFont="1" applyFill="1" applyBorder="1" applyAlignment="1">
      <alignment horizontal="right" vertical="top" wrapText="1"/>
    </xf>
    <xf numFmtId="0" fontId="5" fillId="0" borderId="36" xfId="0" applyFont="1" applyFill="1" applyBorder="1" applyAlignment="1">
      <alignment horizontal="right" vertical="center" wrapText="1"/>
    </xf>
    <xf numFmtId="1" fontId="5" fillId="0" borderId="2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85" fontId="5" fillId="0" borderId="0" xfId="0" applyNumberFormat="1" applyFont="1" applyFill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right" vertical="center" wrapText="1"/>
    </xf>
    <xf numFmtId="185" fontId="5" fillId="0" borderId="38" xfId="0" applyNumberFormat="1" applyFont="1" applyFill="1" applyBorder="1" applyAlignment="1">
      <alignment horizontal="right" vertical="center" wrapText="1"/>
    </xf>
    <xf numFmtId="185" fontId="5" fillId="0" borderId="39" xfId="0" applyNumberFormat="1" applyFont="1" applyFill="1" applyBorder="1" applyAlignment="1">
      <alignment horizontal="right" vertical="center" wrapText="1"/>
    </xf>
    <xf numFmtId="1" fontId="6" fillId="0" borderId="38" xfId="0" applyNumberFormat="1" applyFont="1" applyFill="1" applyBorder="1" applyAlignment="1">
      <alignment horizontal="right" vertical="top" wrapText="1"/>
    </xf>
    <xf numFmtId="1" fontId="5" fillId="0" borderId="34" xfId="0" applyNumberFormat="1" applyFont="1" applyFill="1" applyBorder="1" applyAlignment="1">
      <alignment horizontal="right" vertical="top" wrapText="1"/>
    </xf>
    <xf numFmtId="1" fontId="5" fillId="0" borderId="29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1" fontId="6" fillId="0" borderId="24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185" fontId="5" fillId="0" borderId="34" xfId="0" applyNumberFormat="1" applyFont="1" applyFill="1" applyBorder="1" applyAlignment="1">
      <alignment horizontal="right" vertical="center" wrapText="1"/>
    </xf>
    <xf numFmtId="185" fontId="5" fillId="0" borderId="36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right" vertical="center" wrapText="1"/>
    </xf>
    <xf numFmtId="185" fontId="6" fillId="0" borderId="34" xfId="0" applyNumberFormat="1" applyFont="1" applyFill="1" applyBorder="1" applyAlignment="1">
      <alignment horizontal="right" vertical="center" wrapText="1"/>
    </xf>
    <xf numFmtId="185" fontId="6" fillId="0" borderId="36" xfId="0" applyNumberFormat="1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1" fontId="6" fillId="0" borderId="32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right" vertical="center" wrapText="1"/>
    </xf>
    <xf numFmtId="1" fontId="6" fillId="0" borderId="41" xfId="0" applyNumberFormat="1" applyFont="1" applyFill="1" applyBorder="1" applyAlignment="1">
      <alignment horizontal="right" vertical="top" wrapText="1"/>
    </xf>
    <xf numFmtId="0" fontId="6" fillId="0" borderId="42" xfId="0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1" fontId="5" fillId="0" borderId="34" xfId="0" applyNumberFormat="1" applyFont="1" applyFill="1" applyBorder="1" applyAlignment="1">
      <alignment horizontal="right" vertical="center" wrapText="1"/>
    </xf>
    <xf numFmtId="1" fontId="6" fillId="0" borderId="21" xfId="0" applyNumberFormat="1" applyFont="1" applyFill="1" applyBorder="1" applyAlignment="1">
      <alignment horizontal="right" vertical="top" wrapText="1"/>
    </xf>
    <xf numFmtId="1" fontId="5" fillId="0" borderId="46" xfId="0" applyNumberFormat="1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left" vertical="top" wrapText="1"/>
    </xf>
    <xf numFmtId="2" fontId="6" fillId="0" borderId="47" xfId="0" applyNumberFormat="1" applyFont="1" applyFill="1" applyBorder="1" applyAlignment="1">
      <alignment horizontal="right" vertical="top" wrapText="1"/>
    </xf>
    <xf numFmtId="1" fontId="6" fillId="0" borderId="47" xfId="0" applyNumberFormat="1" applyFont="1" applyFill="1" applyBorder="1" applyAlignment="1">
      <alignment horizontal="right" vertical="top" wrapText="1"/>
    </xf>
    <xf numFmtId="185" fontId="6" fillId="0" borderId="47" xfId="0" applyNumberFormat="1" applyFont="1" applyFill="1" applyBorder="1" applyAlignment="1">
      <alignment horizontal="right" vertical="top" wrapText="1"/>
    </xf>
    <xf numFmtId="185" fontId="6" fillId="0" borderId="48" xfId="0" applyNumberFormat="1" applyFont="1" applyFill="1" applyBorder="1" applyAlignment="1">
      <alignment horizontal="right" vertical="top" wrapText="1"/>
    </xf>
    <xf numFmtId="1" fontId="5" fillId="0" borderId="37" xfId="0" applyNumberFormat="1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left" vertical="top" wrapText="1"/>
    </xf>
    <xf numFmtId="2" fontId="6" fillId="0" borderId="38" xfId="0" applyNumberFormat="1" applyFont="1" applyFill="1" applyBorder="1" applyAlignment="1">
      <alignment horizontal="right" vertical="top" wrapText="1"/>
    </xf>
    <xf numFmtId="185" fontId="6" fillId="0" borderId="38" xfId="0" applyNumberFormat="1" applyFont="1" applyFill="1" applyBorder="1" applyAlignment="1">
      <alignment horizontal="right" vertical="top" wrapText="1"/>
    </xf>
    <xf numFmtId="185" fontId="6" fillId="0" borderId="39" xfId="0" applyNumberFormat="1" applyFont="1" applyFill="1" applyBorder="1" applyAlignment="1">
      <alignment horizontal="right" vertical="top" wrapText="1"/>
    </xf>
    <xf numFmtId="1" fontId="5" fillId="0" borderId="28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right" vertical="top" wrapText="1"/>
    </xf>
    <xf numFmtId="185" fontId="5" fillId="0" borderId="29" xfId="0" applyNumberFormat="1" applyFont="1" applyFill="1" applyBorder="1" applyAlignment="1">
      <alignment horizontal="right" vertical="top" wrapText="1"/>
    </xf>
    <xf numFmtId="185" fontId="5" fillId="0" borderId="30" xfId="0" applyNumberFormat="1" applyFont="1" applyFill="1" applyBorder="1" applyAlignment="1">
      <alignment horizontal="right" vertical="top" wrapText="1"/>
    </xf>
    <xf numFmtId="1" fontId="5" fillId="0" borderId="23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right" vertical="top" wrapText="1"/>
    </xf>
    <xf numFmtId="185" fontId="6" fillId="0" borderId="24" xfId="0" applyNumberFormat="1" applyFont="1" applyFill="1" applyBorder="1" applyAlignment="1">
      <alignment horizontal="right" vertical="top" wrapText="1"/>
    </xf>
    <xf numFmtId="185" fontId="6" fillId="0" borderId="25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Alignment="1">
      <alignment/>
    </xf>
    <xf numFmtId="1" fontId="5" fillId="0" borderId="31" xfId="0" applyNumberFormat="1" applyFont="1" applyFill="1" applyBorder="1" applyAlignment="1">
      <alignment horizontal="center" vertical="top" wrapText="1"/>
    </xf>
    <xf numFmtId="2" fontId="6" fillId="0" borderId="32" xfId="0" applyNumberFormat="1" applyFont="1" applyFill="1" applyBorder="1" applyAlignment="1">
      <alignment horizontal="right" vertical="top" wrapText="1"/>
    </xf>
    <xf numFmtId="185" fontId="6" fillId="0" borderId="32" xfId="0" applyNumberFormat="1" applyFont="1" applyFill="1" applyBorder="1" applyAlignment="1">
      <alignment horizontal="right" vertical="top" wrapText="1"/>
    </xf>
    <xf numFmtId="185" fontId="6" fillId="0" borderId="33" xfId="0" applyNumberFormat="1" applyFont="1" applyFill="1" applyBorder="1" applyAlignment="1">
      <alignment horizontal="right" vertical="top" wrapText="1"/>
    </xf>
    <xf numFmtId="1" fontId="5" fillId="0" borderId="35" xfId="0" applyNumberFormat="1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 horizontal="right" vertical="top" wrapText="1"/>
    </xf>
    <xf numFmtId="185" fontId="5" fillId="0" borderId="34" xfId="0" applyNumberFormat="1" applyFont="1" applyFill="1" applyBorder="1" applyAlignment="1">
      <alignment horizontal="right" vertical="top" wrapText="1"/>
    </xf>
    <xf numFmtId="185" fontId="5" fillId="0" borderId="36" xfId="0" applyNumberFormat="1" applyFont="1" applyFill="1" applyBorder="1" applyAlignment="1">
      <alignment horizontal="right" vertical="top" wrapText="1"/>
    </xf>
    <xf numFmtId="1" fontId="5" fillId="0" borderId="26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185" fontId="6" fillId="0" borderId="10" xfId="0" applyNumberFormat="1" applyFont="1" applyFill="1" applyBorder="1" applyAlignment="1">
      <alignment horizontal="right" vertical="top" wrapText="1"/>
    </xf>
    <xf numFmtId="185" fontId="6" fillId="0" borderId="27" xfId="0" applyNumberFormat="1" applyFont="1" applyFill="1" applyBorder="1" applyAlignment="1">
      <alignment horizontal="right" vertical="top" wrapText="1"/>
    </xf>
    <xf numFmtId="2" fontId="5" fillId="0" borderId="29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right" vertical="top" wrapText="1"/>
    </xf>
    <xf numFmtId="0" fontId="5" fillId="0" borderId="2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right" vertical="top" wrapText="1"/>
    </xf>
    <xf numFmtId="2" fontId="6" fillId="0" borderId="24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right"/>
    </xf>
    <xf numFmtId="2" fontId="5" fillId="0" borderId="30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 horizontal="right"/>
    </xf>
    <xf numFmtId="185" fontId="6" fillId="0" borderId="24" xfId="0" applyNumberFormat="1" applyFont="1" applyFill="1" applyBorder="1" applyAlignment="1">
      <alignment horizontal="right"/>
    </xf>
    <xf numFmtId="185" fontId="6" fillId="0" borderId="25" xfId="0" applyNumberFormat="1" applyFont="1" applyFill="1" applyBorder="1" applyAlignment="1">
      <alignment horizontal="right"/>
    </xf>
    <xf numFmtId="49" fontId="5" fillId="0" borderId="31" xfId="0" applyNumberFormat="1" applyFont="1" applyFill="1" applyBorder="1" applyAlignment="1">
      <alignment horizontal="center" vertical="top" wrapText="1"/>
    </xf>
    <xf numFmtId="2" fontId="6" fillId="0" borderId="32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 horizontal="right"/>
    </xf>
    <xf numFmtId="185" fontId="6" fillId="0" borderId="32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2" fontId="5" fillId="0" borderId="27" xfId="0" applyNumberFormat="1" applyFont="1" applyFill="1" applyBorder="1" applyAlignment="1">
      <alignment horizontal="right" vertical="top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right"/>
    </xf>
    <xf numFmtId="2" fontId="6" fillId="0" borderId="41" xfId="0" applyNumberFormat="1" applyFont="1" applyFill="1" applyBorder="1" applyAlignment="1">
      <alignment horizontal="right" vertical="top" wrapText="1"/>
    </xf>
    <xf numFmtId="185" fontId="6" fillId="0" borderId="41" xfId="0" applyNumberFormat="1" applyFont="1" applyFill="1" applyBorder="1" applyAlignment="1">
      <alignment horizontal="right" vertical="top" wrapText="1"/>
    </xf>
    <xf numFmtId="185" fontId="6" fillId="0" borderId="42" xfId="0" applyNumberFormat="1" applyFont="1" applyFill="1" applyBorder="1" applyAlignment="1">
      <alignment horizontal="right" vertical="top" wrapText="1"/>
    </xf>
    <xf numFmtId="1" fontId="5" fillId="0" borderId="43" xfId="0" applyNumberFormat="1" applyFont="1" applyFill="1" applyBorder="1" applyAlignment="1">
      <alignment horizontal="center" vertical="top" wrapText="1"/>
    </xf>
    <xf numFmtId="2" fontId="5" fillId="0" borderId="44" xfId="0" applyNumberFormat="1" applyFont="1" applyFill="1" applyBorder="1" applyAlignment="1">
      <alignment horizontal="left" vertical="top" wrapText="1"/>
    </xf>
    <xf numFmtId="2" fontId="5" fillId="0" borderId="44" xfId="0" applyNumberFormat="1" applyFont="1" applyFill="1" applyBorder="1" applyAlignment="1">
      <alignment horizontal="right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right" vertical="top" wrapText="1"/>
    </xf>
    <xf numFmtId="185" fontId="6" fillId="0" borderId="18" xfId="0" applyNumberFormat="1" applyFont="1" applyFill="1" applyBorder="1" applyAlignment="1">
      <alignment horizontal="right" vertical="top" wrapText="1"/>
    </xf>
    <xf numFmtId="185" fontId="6" fillId="0" borderId="19" xfId="0" applyNumberFormat="1" applyFont="1" applyFill="1" applyBorder="1" applyAlignment="1">
      <alignment horizontal="right" vertical="top" wrapText="1"/>
    </xf>
    <xf numFmtId="185" fontId="5" fillId="0" borderId="29" xfId="0" applyNumberFormat="1" applyFont="1" applyFill="1" applyBorder="1" applyAlignment="1">
      <alignment horizontal="right"/>
    </xf>
    <xf numFmtId="185" fontId="5" fillId="0" borderId="30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 horizontal="right"/>
    </xf>
    <xf numFmtId="185" fontId="6" fillId="0" borderId="18" xfId="0" applyNumberFormat="1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 vertical="top" wrapText="1"/>
    </xf>
    <xf numFmtId="2" fontId="5" fillId="0" borderId="24" xfId="0" applyNumberFormat="1" applyFont="1" applyFill="1" applyBorder="1" applyAlignment="1">
      <alignment horizontal="right" vertical="top" wrapText="1"/>
    </xf>
    <xf numFmtId="185" fontId="5" fillId="0" borderId="24" xfId="0" applyNumberFormat="1" applyFont="1" applyFill="1" applyBorder="1" applyAlignment="1">
      <alignment horizontal="right" vertical="top" wrapText="1"/>
    </xf>
    <xf numFmtId="185" fontId="5" fillId="0" borderId="25" xfId="0" applyNumberFormat="1" applyFont="1" applyFill="1" applyBorder="1" applyAlignment="1">
      <alignment horizontal="right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2" fontId="5" fillId="0" borderId="31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 vertical="top" wrapText="1"/>
    </xf>
    <xf numFmtId="2" fontId="5" fillId="0" borderId="22" xfId="0" applyNumberFormat="1" applyFont="1" applyFill="1" applyBorder="1" applyAlignment="1">
      <alignment horizontal="right" vertical="top" wrapText="1"/>
    </xf>
    <xf numFmtId="1" fontId="5" fillId="0" borderId="29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/>
    </xf>
    <xf numFmtId="2" fontId="9" fillId="0" borderId="44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Alignment="1">
      <alignment/>
    </xf>
    <xf numFmtId="0" fontId="5" fillId="0" borderId="35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left" vertical="top" wrapText="1"/>
    </xf>
    <xf numFmtId="2" fontId="5" fillId="0" borderId="21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1" fontId="6" fillId="0" borderId="18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2" fontId="6" fillId="0" borderId="38" xfId="0" applyNumberFormat="1" applyFont="1" applyFill="1" applyBorder="1" applyAlignment="1">
      <alignment horizontal="right"/>
    </xf>
    <xf numFmtId="1" fontId="6" fillId="0" borderId="38" xfId="0" applyNumberFormat="1" applyFont="1" applyFill="1" applyBorder="1" applyAlignment="1">
      <alignment horizontal="right"/>
    </xf>
    <xf numFmtId="185" fontId="6" fillId="0" borderId="38" xfId="0" applyNumberFormat="1" applyFont="1" applyFill="1" applyBorder="1" applyAlignment="1">
      <alignment horizontal="right"/>
    </xf>
    <xf numFmtId="185" fontId="6" fillId="0" borderId="39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 vertical="top" wrapText="1"/>
    </xf>
    <xf numFmtId="1" fontId="5" fillId="0" borderId="24" xfId="0" applyNumberFormat="1" applyFont="1" applyFill="1" applyBorder="1" applyAlignment="1">
      <alignment horizontal="right" vertical="top" wrapText="1"/>
    </xf>
    <xf numFmtId="2" fontId="6" fillId="0" borderId="34" xfId="0" applyNumberFormat="1" applyFont="1" applyFill="1" applyBorder="1" applyAlignment="1">
      <alignment horizontal="right" vertical="top" wrapText="1"/>
    </xf>
    <xf numFmtId="185" fontId="6" fillId="0" borderId="34" xfId="0" applyNumberFormat="1" applyFont="1" applyFill="1" applyBorder="1" applyAlignment="1">
      <alignment horizontal="right" vertical="top" wrapText="1"/>
    </xf>
    <xf numFmtId="185" fontId="6" fillId="0" borderId="36" xfId="0" applyNumberFormat="1" applyFont="1" applyFill="1" applyBorder="1" applyAlignment="1">
      <alignment horizontal="right" vertical="top" wrapText="1"/>
    </xf>
    <xf numFmtId="2" fontId="5" fillId="0" borderId="24" xfId="0" applyNumberFormat="1" applyFont="1" applyFill="1" applyBorder="1" applyAlignment="1">
      <alignment horizontal="left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2" fontId="6" fillId="0" borderId="34" xfId="0" applyNumberFormat="1" applyFont="1" applyFill="1" applyBorder="1" applyAlignment="1">
      <alignment/>
    </xf>
    <xf numFmtId="2" fontId="6" fillId="0" borderId="34" xfId="0" applyNumberFormat="1" applyFont="1" applyFill="1" applyBorder="1" applyAlignment="1">
      <alignment horizontal="right"/>
    </xf>
    <xf numFmtId="1" fontId="6" fillId="0" borderId="34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49" fontId="5" fillId="0" borderId="31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vertical="top" wrapText="1"/>
    </xf>
    <xf numFmtId="49" fontId="5" fillId="0" borderId="49" xfId="0" applyNumberFormat="1" applyFont="1" applyFill="1" applyBorder="1" applyAlignment="1">
      <alignment horizontal="center" vertical="top" wrapText="1"/>
    </xf>
    <xf numFmtId="2" fontId="6" fillId="0" borderId="50" xfId="0" applyNumberFormat="1" applyFont="1" applyFill="1" applyBorder="1" applyAlignment="1">
      <alignment horizontal="left" vertical="top" wrapText="1"/>
    </xf>
    <xf numFmtId="2" fontId="6" fillId="0" borderId="50" xfId="0" applyNumberFormat="1" applyFont="1" applyFill="1" applyBorder="1" applyAlignment="1">
      <alignment horizontal="right" vertical="top" wrapText="1"/>
    </xf>
    <xf numFmtId="1" fontId="6" fillId="0" borderId="50" xfId="0" applyNumberFormat="1" applyFont="1" applyFill="1" applyBorder="1" applyAlignment="1">
      <alignment horizontal="right" vertical="top" wrapText="1"/>
    </xf>
    <xf numFmtId="185" fontId="6" fillId="0" borderId="50" xfId="0" applyNumberFormat="1" applyFont="1" applyFill="1" applyBorder="1" applyAlignment="1">
      <alignment horizontal="right" vertical="top" wrapText="1"/>
    </xf>
    <xf numFmtId="185" fontId="6" fillId="0" borderId="51" xfId="0" applyNumberFormat="1" applyFont="1" applyFill="1" applyBorder="1" applyAlignment="1">
      <alignment horizontal="right" vertical="top" wrapText="1"/>
    </xf>
    <xf numFmtId="185" fontId="9" fillId="0" borderId="4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2" fontId="5" fillId="0" borderId="29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right" vertical="top" wrapText="1"/>
    </xf>
    <xf numFmtId="1" fontId="6" fillId="0" borderId="15" xfId="0" applyNumberFormat="1" applyFont="1" applyFill="1" applyBorder="1" applyAlignment="1">
      <alignment horizontal="right" vertical="top" wrapText="1"/>
    </xf>
    <xf numFmtId="185" fontId="6" fillId="0" borderId="15" xfId="0" applyNumberFormat="1" applyFont="1" applyFill="1" applyBorder="1" applyAlignment="1">
      <alignment horizontal="right" vertical="top" wrapText="1"/>
    </xf>
    <xf numFmtId="185" fontId="6" fillId="0" borderId="16" xfId="0" applyNumberFormat="1" applyFont="1" applyFill="1" applyBorder="1" applyAlignment="1">
      <alignment horizontal="right" vertical="top" wrapText="1"/>
    </xf>
    <xf numFmtId="0" fontId="5" fillId="0" borderId="52" xfId="0" applyFont="1" applyFill="1" applyBorder="1" applyAlignment="1">
      <alignment/>
    </xf>
    <xf numFmtId="185" fontId="5" fillId="0" borderId="44" xfId="0" applyNumberFormat="1" applyFont="1" applyFill="1" applyBorder="1" applyAlignment="1">
      <alignment horizontal="right" vertical="top" wrapText="1"/>
    </xf>
    <xf numFmtId="185" fontId="5" fillId="0" borderId="45" xfId="0" applyNumberFormat="1" applyFont="1" applyFill="1" applyBorder="1" applyAlignment="1">
      <alignment horizontal="right" vertical="top" wrapText="1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2" fontId="5" fillId="0" borderId="44" xfId="0" applyNumberFormat="1" applyFont="1" applyFill="1" applyBorder="1" applyAlignment="1">
      <alignment horizontal="right"/>
    </xf>
    <xf numFmtId="185" fontId="5" fillId="0" borderId="44" xfId="0" applyNumberFormat="1" applyFont="1" applyFill="1" applyBorder="1" applyAlignment="1">
      <alignment horizontal="right"/>
    </xf>
    <xf numFmtId="185" fontId="5" fillId="0" borderId="45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49" fontId="5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right"/>
    </xf>
    <xf numFmtId="1" fontId="5" fillId="0" borderId="34" xfId="0" applyNumberFormat="1" applyFont="1" applyFill="1" applyBorder="1" applyAlignment="1">
      <alignment horizontal="right"/>
    </xf>
    <xf numFmtId="185" fontId="5" fillId="0" borderId="34" xfId="0" applyNumberFormat="1" applyFont="1" applyFill="1" applyBorder="1" applyAlignment="1">
      <alignment horizontal="right"/>
    </xf>
    <xf numFmtId="185" fontId="5" fillId="0" borderId="36" xfId="0" applyNumberFormat="1" applyFont="1" applyFill="1" applyBorder="1" applyAlignment="1">
      <alignment horizontal="right"/>
    </xf>
    <xf numFmtId="2" fontId="5" fillId="0" borderId="38" xfId="0" applyNumberFormat="1" applyFont="1" applyFill="1" applyBorder="1" applyAlignment="1">
      <alignment horizontal="left" vertical="top" wrapText="1"/>
    </xf>
    <xf numFmtId="2" fontId="5" fillId="0" borderId="38" xfId="0" applyNumberFormat="1" applyFont="1" applyFill="1" applyBorder="1" applyAlignment="1">
      <alignment horizontal="right" vertical="top" wrapText="1"/>
    </xf>
    <xf numFmtId="185" fontId="5" fillId="0" borderId="38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2" fontId="5" fillId="0" borderId="34" xfId="0" applyNumberFormat="1" applyFont="1" applyFill="1" applyBorder="1" applyAlignment="1">
      <alignment wrapText="1"/>
    </xf>
    <xf numFmtId="2" fontId="6" fillId="0" borderId="18" xfId="0" applyNumberFormat="1" applyFont="1" applyFill="1" applyBorder="1" applyAlignment="1">
      <alignment horizontal="left" vertical="top" wrapText="1"/>
    </xf>
    <xf numFmtId="185" fontId="5" fillId="0" borderId="21" xfId="0" applyNumberFormat="1" applyFont="1" applyFill="1" applyBorder="1" applyAlignment="1">
      <alignment horizontal="right" vertical="top" wrapText="1"/>
    </xf>
    <xf numFmtId="1" fontId="30" fillId="0" borderId="32" xfId="0" applyNumberFormat="1" applyFont="1" applyFill="1" applyBorder="1" applyAlignment="1">
      <alignment horizontal="right" vertical="top" wrapText="1"/>
    </xf>
    <xf numFmtId="2" fontId="30" fillId="0" borderId="32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 horizontal="right"/>
    </xf>
    <xf numFmtId="185" fontId="6" fillId="0" borderId="27" xfId="0" applyNumberFormat="1" applyFont="1" applyFill="1" applyBorder="1" applyAlignment="1">
      <alignment horizontal="right"/>
    </xf>
    <xf numFmtId="0" fontId="5" fillId="0" borderId="5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right"/>
    </xf>
    <xf numFmtId="185" fontId="5" fillId="0" borderId="15" xfId="0" applyNumberFormat="1" applyFont="1" applyFill="1" applyBorder="1" applyAlignment="1">
      <alignment horizontal="right"/>
    </xf>
    <xf numFmtId="185" fontId="5" fillId="0" borderId="16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right"/>
    </xf>
    <xf numFmtId="185" fontId="5" fillId="0" borderId="21" xfId="0" applyNumberFormat="1" applyFont="1" applyFill="1" applyBorder="1" applyAlignment="1">
      <alignment horizontal="right"/>
    </xf>
    <xf numFmtId="185" fontId="5" fillId="0" borderId="22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" fontId="6" fillId="0" borderId="4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right"/>
    </xf>
    <xf numFmtId="2" fontId="6" fillId="0" borderId="29" xfId="0" applyNumberFormat="1" applyFont="1" applyFill="1" applyBorder="1" applyAlignment="1">
      <alignment horizontal="right"/>
    </xf>
    <xf numFmtId="1" fontId="6" fillId="0" borderId="29" xfId="0" applyNumberFormat="1" applyFont="1" applyFill="1" applyBorder="1" applyAlignment="1">
      <alignment horizontal="right"/>
    </xf>
    <xf numFmtId="185" fontId="6" fillId="0" borderId="48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185" fontId="5" fillId="0" borderId="18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horizontal="right"/>
    </xf>
    <xf numFmtId="185" fontId="6" fillId="0" borderId="15" xfId="0" applyNumberFormat="1" applyFont="1" applyFill="1" applyBorder="1" applyAlignment="1">
      <alignment horizontal="right"/>
    </xf>
    <xf numFmtId="185" fontId="6" fillId="0" borderId="16" xfId="0" applyNumberFormat="1" applyFont="1" applyFill="1" applyBorder="1" applyAlignment="1">
      <alignment horizontal="right"/>
    </xf>
    <xf numFmtId="2" fontId="9" fillId="0" borderId="44" xfId="0" applyNumberFormat="1" applyFont="1" applyFill="1" applyBorder="1" applyAlignment="1">
      <alignment horizontal="right"/>
    </xf>
    <xf numFmtId="185" fontId="9" fillId="0" borderId="44" xfId="0" applyNumberFormat="1" applyFont="1" applyFill="1" applyBorder="1" applyAlignment="1">
      <alignment horizontal="right"/>
    </xf>
    <xf numFmtId="1" fontId="5" fillId="0" borderId="50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/>
    </xf>
    <xf numFmtId="2" fontId="6" fillId="0" borderId="47" xfId="0" applyNumberFormat="1" applyFont="1" applyFill="1" applyBorder="1" applyAlignment="1">
      <alignment horizontal="right"/>
    </xf>
    <xf numFmtId="185" fontId="6" fillId="0" borderId="47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/>
    </xf>
    <xf numFmtId="2" fontId="5" fillId="0" borderId="24" xfId="0" applyNumberFormat="1" applyFont="1" applyFill="1" applyBorder="1" applyAlignment="1">
      <alignment horizontal="right"/>
    </xf>
    <xf numFmtId="1" fontId="5" fillId="0" borderId="24" xfId="0" applyNumberFormat="1" applyFont="1" applyFill="1" applyBorder="1" applyAlignment="1">
      <alignment horizontal="right"/>
    </xf>
    <xf numFmtId="185" fontId="5" fillId="0" borderId="24" xfId="0" applyNumberFormat="1" applyFont="1" applyFill="1" applyBorder="1" applyAlignment="1">
      <alignment horizontal="right"/>
    </xf>
    <xf numFmtId="185" fontId="5" fillId="0" borderId="25" xfId="0" applyNumberFormat="1" applyFont="1" applyFill="1" applyBorder="1" applyAlignment="1">
      <alignment horizontal="right"/>
    </xf>
    <xf numFmtId="1" fontId="6" fillId="0" borderId="44" xfId="0" applyNumberFormat="1" applyFont="1" applyFill="1" applyBorder="1" applyAlignment="1">
      <alignment horizontal="right"/>
    </xf>
    <xf numFmtId="185" fontId="6" fillId="0" borderId="30" xfId="0" applyNumberFormat="1" applyFont="1" applyFill="1" applyBorder="1" applyAlignment="1">
      <alignment horizontal="right"/>
    </xf>
    <xf numFmtId="1" fontId="5" fillId="0" borderId="44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2" fontId="5" fillId="0" borderId="41" xfId="0" applyNumberFormat="1" applyFont="1" applyFill="1" applyBorder="1" applyAlignment="1">
      <alignment horizontal="right"/>
    </xf>
    <xf numFmtId="1" fontId="5" fillId="0" borderId="41" xfId="0" applyNumberFormat="1" applyFont="1" applyFill="1" applyBorder="1" applyAlignment="1">
      <alignment horizontal="right"/>
    </xf>
    <xf numFmtId="185" fontId="5" fillId="0" borderId="41" xfId="0" applyNumberFormat="1" applyFont="1" applyFill="1" applyBorder="1" applyAlignment="1">
      <alignment horizontal="right"/>
    </xf>
    <xf numFmtId="185" fontId="5" fillId="0" borderId="42" xfId="0" applyNumberFormat="1" applyFont="1" applyFill="1" applyBorder="1" applyAlignment="1">
      <alignment horizontal="right"/>
    </xf>
    <xf numFmtId="2" fontId="6" fillId="0" borderId="41" xfId="0" applyNumberFormat="1" applyFont="1" applyFill="1" applyBorder="1" applyAlignment="1">
      <alignment horizontal="right"/>
    </xf>
    <xf numFmtId="185" fontId="6" fillId="0" borderId="41" xfId="0" applyNumberFormat="1" applyFont="1" applyFill="1" applyBorder="1" applyAlignment="1">
      <alignment horizontal="right"/>
    </xf>
    <xf numFmtId="185" fontId="6" fillId="0" borderId="42" xfId="0" applyNumberFormat="1" applyFont="1" applyFill="1" applyBorder="1" applyAlignment="1">
      <alignment horizontal="right"/>
    </xf>
    <xf numFmtId="2" fontId="5" fillId="0" borderId="42" xfId="0" applyNumberFormat="1" applyFont="1" applyFill="1" applyBorder="1" applyAlignment="1">
      <alignment horizontal="right"/>
    </xf>
    <xf numFmtId="2" fontId="5" fillId="0" borderId="38" xfId="0" applyNumberFormat="1" applyFont="1" applyFill="1" applyBorder="1" applyAlignment="1">
      <alignment horizontal="right"/>
    </xf>
    <xf numFmtId="185" fontId="5" fillId="0" borderId="38" xfId="0" applyNumberFormat="1" applyFont="1" applyFill="1" applyBorder="1" applyAlignment="1">
      <alignment horizontal="right"/>
    </xf>
    <xf numFmtId="185" fontId="5" fillId="0" borderId="39" xfId="0" applyNumberFormat="1" applyFont="1" applyFill="1" applyBorder="1" applyAlignment="1">
      <alignment horizontal="right"/>
    </xf>
    <xf numFmtId="1" fontId="5" fillId="0" borderId="38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/>
    </xf>
    <xf numFmtId="0" fontId="5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2" fontId="6" fillId="0" borderId="50" xfId="0" applyNumberFormat="1" applyFont="1" applyFill="1" applyBorder="1" applyAlignment="1">
      <alignment horizontal="right"/>
    </xf>
    <xf numFmtId="1" fontId="6" fillId="0" borderId="50" xfId="0" applyNumberFormat="1" applyFont="1" applyFill="1" applyBorder="1" applyAlignment="1">
      <alignment horizontal="right"/>
    </xf>
    <xf numFmtId="185" fontId="6" fillId="0" borderId="50" xfId="0" applyNumberFormat="1" applyFont="1" applyFill="1" applyBorder="1" applyAlignment="1">
      <alignment horizontal="right"/>
    </xf>
    <xf numFmtId="185" fontId="6" fillId="0" borderId="51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49" fontId="5" fillId="0" borderId="32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right" vertical="center" wrapText="1"/>
    </xf>
    <xf numFmtId="49" fontId="5" fillId="0" borderId="32" xfId="0" applyNumberFormat="1" applyFont="1" applyFill="1" applyBorder="1" applyAlignment="1">
      <alignment horizontal="right" vertical="center" wrapText="1"/>
    </xf>
    <xf numFmtId="185" fontId="5" fillId="0" borderId="32" xfId="0" applyNumberFormat="1" applyFont="1" applyFill="1" applyBorder="1" applyAlignment="1">
      <alignment horizontal="right" vertical="center" wrapText="1"/>
    </xf>
    <xf numFmtId="1" fontId="9" fillId="0" borderId="35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left" vertical="top" wrapText="1"/>
    </xf>
    <xf numFmtId="1" fontId="9" fillId="0" borderId="23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top" wrapText="1"/>
    </xf>
    <xf numFmtId="2" fontId="30" fillId="0" borderId="24" xfId="0" applyNumberFormat="1" applyFont="1" applyFill="1" applyBorder="1" applyAlignment="1">
      <alignment horizontal="right" vertical="top" wrapText="1"/>
    </xf>
    <xf numFmtId="183" fontId="30" fillId="0" borderId="24" xfId="0" applyNumberFormat="1" applyFont="1" applyFill="1" applyBorder="1" applyAlignment="1">
      <alignment horizontal="right" vertical="top" wrapText="1"/>
    </xf>
    <xf numFmtId="185" fontId="30" fillId="0" borderId="24" xfId="0" applyNumberFormat="1" applyFont="1" applyFill="1" applyBorder="1" applyAlignment="1">
      <alignment horizontal="right" vertical="top" wrapText="1"/>
    </xf>
    <xf numFmtId="185" fontId="30" fillId="0" borderId="25" xfId="0" applyNumberFormat="1" applyFont="1" applyFill="1" applyBorder="1" applyAlignment="1">
      <alignment horizontal="right" vertical="top" wrapText="1"/>
    </xf>
    <xf numFmtId="0" fontId="5" fillId="0" borderId="44" xfId="0" applyFont="1" applyFill="1" applyBorder="1" applyAlignment="1">
      <alignment horizontal="left" vertical="top" wrapText="1"/>
    </xf>
    <xf numFmtId="2" fontId="9" fillId="0" borderId="45" xfId="0" applyNumberFormat="1" applyFont="1" applyFill="1" applyBorder="1" applyAlignment="1">
      <alignment horizontal="right" vertical="top" wrapText="1"/>
    </xf>
    <xf numFmtId="1" fontId="9" fillId="0" borderId="28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185" fontId="6" fillId="0" borderId="29" xfId="0" applyNumberFormat="1" applyFont="1" applyFill="1" applyBorder="1" applyAlignment="1">
      <alignment horizontal="right"/>
    </xf>
    <xf numFmtId="1" fontId="9" fillId="0" borderId="26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" fontId="9" fillId="0" borderId="49" xfId="0" applyNumberFormat="1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5" fillId="0" borderId="39" xfId="0" applyNumberFormat="1" applyFont="1" applyFill="1" applyBorder="1" applyAlignment="1">
      <alignment horizontal="right" vertical="top" wrapText="1"/>
    </xf>
    <xf numFmtId="1" fontId="9" fillId="0" borderId="31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1" fontId="9" fillId="0" borderId="56" xfId="0" applyNumberFormat="1" applyFont="1" applyFill="1" applyBorder="1" applyAlignment="1">
      <alignment horizontal="center" vertical="top" wrapText="1"/>
    </xf>
    <xf numFmtId="1" fontId="9" fillId="0" borderId="57" xfId="0" applyNumberFormat="1" applyFont="1" applyFill="1" applyBorder="1" applyAlignment="1">
      <alignment horizontal="center" vertical="top" wrapText="1"/>
    </xf>
    <xf numFmtId="1" fontId="9" fillId="0" borderId="58" xfId="0" applyNumberFormat="1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2" fontId="5" fillId="0" borderId="45" xfId="0" applyNumberFormat="1" applyFont="1" applyFill="1" applyBorder="1" applyAlignment="1">
      <alignment horizontal="right" vertical="top" wrapText="1"/>
    </xf>
    <xf numFmtId="185" fontId="9" fillId="0" borderId="45" xfId="0" applyNumberFormat="1" applyFont="1" applyFill="1" applyBorder="1" applyAlignment="1">
      <alignment horizontal="right" vertical="top" wrapText="1"/>
    </xf>
    <xf numFmtId="185" fontId="5" fillId="0" borderId="39" xfId="0" applyNumberFormat="1" applyFont="1" applyFill="1" applyBorder="1" applyAlignment="1">
      <alignment horizontal="right" vertical="top" wrapText="1"/>
    </xf>
    <xf numFmtId="185" fontId="9" fillId="0" borderId="45" xfId="0" applyNumberFormat="1" applyFont="1" applyFill="1" applyBorder="1" applyAlignment="1">
      <alignment horizontal="right"/>
    </xf>
    <xf numFmtId="2" fontId="5" fillId="0" borderId="45" xfId="0" applyNumberFormat="1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 horizontal="right"/>
    </xf>
    <xf numFmtId="2" fontId="6" fillId="0" borderId="36" xfId="0" applyNumberFormat="1" applyFont="1" applyFill="1" applyBorder="1" applyAlignment="1">
      <alignment horizontal="right"/>
    </xf>
    <xf numFmtId="2" fontId="6" fillId="0" borderId="25" xfId="0" applyNumberFormat="1" applyFont="1" applyFill="1" applyBorder="1" applyAlignment="1">
      <alignment horizontal="right"/>
    </xf>
    <xf numFmtId="2" fontId="6" fillId="0" borderId="36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28" fillId="0" borderId="28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center" vertical="top" wrapText="1"/>
    </xf>
    <xf numFmtId="0" fontId="28" fillId="0" borderId="29" xfId="0" applyFont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66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vertical="top" wrapText="1"/>
    </xf>
    <xf numFmtId="2" fontId="13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7" fillId="0" borderId="23" xfId="0" applyFont="1" applyBorder="1" applyAlignment="1">
      <alignment horizontal="left" vertical="top" wrapText="1"/>
    </xf>
    <xf numFmtId="17" fontId="13" fillId="0" borderId="24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top" wrapText="1"/>
    </xf>
    <xf numFmtId="0" fontId="69" fillId="0" borderId="31" xfId="0" applyFont="1" applyBorder="1" applyAlignment="1">
      <alignment horizontal="left" vertical="top" wrapText="1"/>
    </xf>
    <xf numFmtId="17" fontId="13" fillId="0" borderId="32" xfId="0" applyNumberFormat="1" applyFont="1" applyBorder="1" applyAlignment="1" quotePrefix="1">
      <alignment horizontal="center" vertical="top" wrapText="1"/>
    </xf>
    <xf numFmtId="0" fontId="13" fillId="0" borderId="32" xfId="0" applyFont="1" applyBorder="1" applyAlignment="1">
      <alignment vertical="top" wrapText="1"/>
    </xf>
    <xf numFmtId="2" fontId="13" fillId="0" borderId="32" xfId="0" applyNumberFormat="1" applyFont="1" applyBorder="1" applyAlignment="1">
      <alignment vertical="top" wrapText="1"/>
    </xf>
    <xf numFmtId="0" fontId="6" fillId="0" borderId="33" xfId="0" applyFont="1" applyBorder="1" applyAlignment="1">
      <alignment/>
    </xf>
    <xf numFmtId="0" fontId="5" fillId="0" borderId="28" xfId="0" applyFont="1" applyBorder="1" applyAlignment="1">
      <alignment horizontal="left"/>
    </xf>
    <xf numFmtId="17" fontId="28" fillId="0" borderId="29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2" fontId="13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13" fillId="0" borderId="24" xfId="0" applyFont="1" applyBorder="1" applyAlignment="1" quotePrefix="1">
      <alignment horizontal="center" vertical="center" wrapText="1"/>
    </xf>
    <xf numFmtId="0" fontId="6" fillId="0" borderId="24" xfId="0" applyFont="1" applyBorder="1" applyAlignment="1">
      <alignment vertical="center"/>
    </xf>
    <xf numFmtId="0" fontId="68" fillId="0" borderId="31" xfId="0" applyFont="1" applyBorder="1" applyAlignment="1">
      <alignment horizontal="left" vertical="top" wrapText="1"/>
    </xf>
    <xf numFmtId="0" fontId="13" fillId="0" borderId="32" xfId="0" applyFont="1" applyBorder="1" applyAlignment="1" quotePrefix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2" fontId="13" fillId="0" borderId="32" xfId="0" applyNumberFormat="1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28" fillId="0" borderId="35" xfId="0" applyFont="1" applyBorder="1" applyAlignment="1">
      <alignment horizontal="left" vertical="center" wrapText="1"/>
    </xf>
    <xf numFmtId="0" fontId="13" fillId="0" borderId="34" xfId="0" applyFont="1" applyBorder="1" applyAlignment="1" quotePrefix="1">
      <alignment horizontal="center" vertical="top" wrapText="1"/>
    </xf>
    <xf numFmtId="0" fontId="28" fillId="0" borderId="34" xfId="0" applyFont="1" applyBorder="1" applyAlignment="1">
      <alignment vertical="top" wrapText="1"/>
    </xf>
    <xf numFmtId="0" fontId="28" fillId="0" borderId="36" xfId="0" applyFont="1" applyBorder="1" applyAlignment="1">
      <alignment vertical="top" wrapText="1"/>
    </xf>
    <xf numFmtId="0" fontId="6" fillId="0" borderId="24" xfId="0" applyFont="1" applyBorder="1" applyAlignment="1" quotePrefix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62" xfId="0" applyFont="1" applyBorder="1" applyAlignment="1">
      <alignment/>
    </xf>
    <xf numFmtId="0" fontId="68" fillId="0" borderId="26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6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6" fillId="0" borderId="63" xfId="0" applyFont="1" applyBorder="1" applyAlignment="1">
      <alignment/>
    </xf>
    <xf numFmtId="0" fontId="6" fillId="0" borderId="27" xfId="0" applyFont="1" applyBorder="1" applyAlignment="1">
      <alignment/>
    </xf>
    <xf numFmtId="0" fontId="13" fillId="0" borderId="29" xfId="0" applyFont="1" applyBorder="1" applyAlignment="1">
      <alignment horizontal="center" vertical="top" wrapText="1"/>
    </xf>
    <xf numFmtId="0" fontId="13" fillId="0" borderId="24" xfId="0" applyFont="1" applyBorder="1" applyAlignment="1" quotePrefix="1">
      <alignment horizontal="center" vertical="top" wrapText="1"/>
    </xf>
    <xf numFmtId="0" fontId="13" fillId="0" borderId="32" xfId="0" applyFont="1" applyBorder="1" applyAlignment="1" quotePrefix="1">
      <alignment horizontal="center" vertical="top" wrapText="1"/>
    </xf>
    <xf numFmtId="0" fontId="28" fillId="0" borderId="35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29" xfId="0" applyFont="1" applyBorder="1" applyAlignment="1" quotePrefix="1">
      <alignment horizontal="center" vertical="top" wrapText="1"/>
    </xf>
    <xf numFmtId="0" fontId="33" fillId="0" borderId="31" xfId="0" applyFont="1" applyBorder="1" applyAlignment="1">
      <alignment horizontal="left"/>
    </xf>
    <xf numFmtId="1" fontId="6" fillId="0" borderId="0" xfId="0" applyNumberFormat="1" applyFont="1" applyAlignment="1">
      <alignment/>
    </xf>
    <xf numFmtId="0" fontId="28" fillId="0" borderId="34" xfId="0" applyFont="1" applyBorder="1" applyAlignment="1">
      <alignment horizontal="center" vertical="top" wrapText="1"/>
    </xf>
    <xf numFmtId="0" fontId="67" fillId="0" borderId="31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17" fontId="13" fillId="0" borderId="32" xfId="0" applyNumberFormat="1" applyFont="1" applyBorder="1" applyAlignment="1">
      <alignment horizontal="center" vertical="top" wrapText="1"/>
    </xf>
    <xf numFmtId="17" fontId="13" fillId="0" borderId="10" xfId="0" applyNumberFormat="1" applyFont="1" applyBorder="1" applyAlignment="1" quotePrefix="1">
      <alignment horizontal="center" vertical="top" wrapText="1"/>
    </xf>
    <xf numFmtId="0" fontId="69" fillId="0" borderId="49" xfId="0" applyFont="1" applyBorder="1" applyAlignment="1">
      <alignment horizontal="left" vertical="top" wrapText="1"/>
    </xf>
    <xf numFmtId="0" fontId="13" fillId="0" borderId="50" xfId="0" applyFont="1" applyBorder="1" applyAlignment="1" quotePrefix="1">
      <alignment horizontal="center" vertical="top" wrapText="1"/>
    </xf>
    <xf numFmtId="0" fontId="13" fillId="0" borderId="50" xfId="0" applyFont="1" applyBorder="1" applyAlignment="1">
      <alignment vertical="top" wrapText="1"/>
    </xf>
    <xf numFmtId="2" fontId="13" fillId="0" borderId="50" xfId="0" applyNumberFormat="1" applyFont="1" applyBorder="1" applyAlignment="1">
      <alignment vertical="top" wrapText="1"/>
    </xf>
    <xf numFmtId="0" fontId="6" fillId="0" borderId="51" xfId="0" applyFont="1" applyBorder="1" applyAlignment="1">
      <alignment/>
    </xf>
    <xf numFmtId="0" fontId="28" fillId="33" borderId="43" xfId="0" applyFont="1" applyFill="1" applyBorder="1" applyAlignment="1">
      <alignment horizontal="left" vertical="top" wrapText="1"/>
    </xf>
    <xf numFmtId="0" fontId="28" fillId="33" borderId="44" xfId="0" applyFont="1" applyFill="1" applyBorder="1" applyAlignment="1">
      <alignment horizontal="center" vertical="top" wrapText="1"/>
    </xf>
    <xf numFmtId="0" fontId="28" fillId="33" borderId="44" xfId="0" applyFont="1" applyFill="1" applyBorder="1" applyAlignment="1">
      <alignment vertical="top" wrapText="1"/>
    </xf>
    <xf numFmtId="0" fontId="28" fillId="33" borderId="45" xfId="0" applyFont="1" applyFill="1" applyBorder="1" applyAlignment="1">
      <alignment vertical="top" wrapText="1"/>
    </xf>
    <xf numFmtId="0" fontId="5" fillId="0" borderId="64" xfId="0" applyFont="1" applyBorder="1" applyAlignment="1">
      <alignment horizontal="left"/>
    </xf>
    <xf numFmtId="0" fontId="13" fillId="0" borderId="65" xfId="0" applyFont="1" applyBorder="1" applyAlignment="1" quotePrefix="1">
      <alignment horizontal="center" vertical="top" wrapText="1"/>
    </xf>
    <xf numFmtId="0" fontId="28" fillId="0" borderId="65" xfId="0" applyFont="1" applyBorder="1" applyAlignment="1">
      <alignment vertical="top" wrapText="1"/>
    </xf>
    <xf numFmtId="0" fontId="28" fillId="0" borderId="66" xfId="0" applyFont="1" applyBorder="1" applyAlignment="1">
      <alignment vertical="top" wrapText="1"/>
    </xf>
    <xf numFmtId="0" fontId="28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top" wrapText="1"/>
    </xf>
    <xf numFmtId="198" fontId="4" fillId="0" borderId="32" xfId="59" applyFont="1" applyBorder="1">
      <alignment/>
      <protection/>
    </xf>
    <xf numFmtId="0" fontId="13" fillId="0" borderId="34" xfId="0" applyFont="1" applyBorder="1" applyAlignment="1">
      <alignment horizontal="center" vertical="center" wrapText="1"/>
    </xf>
    <xf numFmtId="0" fontId="28" fillId="0" borderId="34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67" xfId="0" applyFont="1" applyBorder="1" applyAlignment="1">
      <alignment vertical="top" wrapText="1"/>
    </xf>
    <xf numFmtId="0" fontId="13" fillId="0" borderId="29" xfId="0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vertical="top" wrapText="1"/>
    </xf>
    <xf numFmtId="0" fontId="28" fillId="0" borderId="0" xfId="0" applyFont="1" applyBorder="1" applyAlignment="1">
      <alignment horizontal="right" vertical="top" wrapText="1"/>
    </xf>
    <xf numFmtId="2" fontId="28" fillId="0" borderId="0" xfId="0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horizontal="left"/>
    </xf>
    <xf numFmtId="14" fontId="13" fillId="0" borderId="68" xfId="0" applyNumberFormat="1" applyFont="1" applyBorder="1" applyAlignment="1">
      <alignment horizontal="center" vertical="center" wrapText="1"/>
    </xf>
    <xf numFmtId="0" fontId="13" fillId="0" borderId="62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198" fontId="6" fillId="0" borderId="29" xfId="59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/>
    </xf>
    <xf numFmtId="198" fontId="6" fillId="0" borderId="32" xfId="59" applyFont="1" applyBorder="1" applyAlignment="1">
      <alignment horizontal="center" vertical="top" wrapText="1"/>
      <protection/>
    </xf>
    <xf numFmtId="0" fontId="13" fillId="0" borderId="6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/>
    </xf>
    <xf numFmtId="0" fontId="13" fillId="0" borderId="67" xfId="0" applyFont="1" applyBorder="1" applyAlignment="1">
      <alignment vertical="top" wrapText="1"/>
    </xf>
    <xf numFmtId="1" fontId="28" fillId="0" borderId="29" xfId="0" applyNumberFormat="1" applyFont="1" applyBorder="1" applyAlignment="1">
      <alignment vertical="top" wrapText="1"/>
    </xf>
    <xf numFmtId="1" fontId="28" fillId="0" borderId="30" xfId="0" applyNumberFormat="1" applyFont="1" applyBorder="1" applyAlignment="1">
      <alignment vertical="top" wrapText="1"/>
    </xf>
    <xf numFmtId="0" fontId="15" fillId="0" borderId="49" xfId="0" applyFont="1" applyBorder="1" applyAlignment="1">
      <alignment horizontal="left"/>
    </xf>
    <xf numFmtId="198" fontId="6" fillId="0" borderId="50" xfId="0" applyNumberFormat="1" applyFont="1" applyBorder="1" applyAlignment="1">
      <alignment horizontal="center" vertical="top" wrapText="1"/>
    </xf>
    <xf numFmtId="1" fontId="4" fillId="0" borderId="50" xfId="59" applyNumberFormat="1" applyFont="1" applyBorder="1" applyAlignment="1">
      <alignment vertical="top" wrapText="1"/>
      <protection/>
    </xf>
    <xf numFmtId="2" fontId="4" fillId="0" borderId="50" xfId="59" applyNumberFormat="1" applyFont="1" applyFill="1" applyBorder="1" applyAlignment="1">
      <alignment vertical="top" wrapText="1"/>
      <protection/>
    </xf>
    <xf numFmtId="1" fontId="4" fillId="0" borderId="51" xfId="59" applyNumberFormat="1" applyFont="1" applyBorder="1" applyAlignment="1">
      <alignment vertical="top" wrapText="1"/>
      <protection/>
    </xf>
    <xf numFmtId="0" fontId="5" fillId="33" borderId="43" xfId="0" applyFont="1" applyFill="1" applyBorder="1" applyAlignment="1">
      <alignment horizontal="left"/>
    </xf>
    <xf numFmtId="0" fontId="13" fillId="33" borderId="44" xfId="0" applyFont="1" applyFill="1" applyBorder="1" applyAlignment="1">
      <alignment horizontal="center" vertical="center" wrapText="1"/>
    </xf>
    <xf numFmtId="1" fontId="28" fillId="33" borderId="44" xfId="0" applyNumberFormat="1" applyFont="1" applyFill="1" applyBorder="1" applyAlignment="1">
      <alignment vertical="top" wrapText="1"/>
    </xf>
    <xf numFmtId="1" fontId="28" fillId="33" borderId="45" xfId="0" applyNumberFormat="1" applyFont="1" applyFill="1" applyBorder="1" applyAlignment="1">
      <alignment vertical="top" wrapText="1"/>
    </xf>
    <xf numFmtId="0" fontId="28" fillId="34" borderId="43" xfId="0" applyFont="1" applyFill="1" applyBorder="1" applyAlignment="1">
      <alignment horizontal="left" vertical="top" wrapText="1"/>
    </xf>
    <xf numFmtId="0" fontId="28" fillId="34" borderId="44" xfId="0" applyFont="1" applyFill="1" applyBorder="1" applyAlignment="1">
      <alignment horizontal="center" vertical="top" wrapText="1"/>
    </xf>
    <xf numFmtId="1" fontId="28" fillId="34" borderId="44" xfId="0" applyNumberFormat="1" applyFont="1" applyFill="1" applyBorder="1" applyAlignment="1">
      <alignment vertical="top" wrapText="1"/>
    </xf>
    <xf numFmtId="1" fontId="28" fillId="34" borderId="45" xfId="0" applyNumberFormat="1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top" wrapText="1"/>
    </xf>
    <xf numFmtId="2" fontId="35" fillId="0" borderId="0" xfId="0" applyNumberFormat="1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8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top" wrapText="1"/>
    </xf>
    <xf numFmtId="0" fontId="30" fillId="0" borderId="45" xfId="0" applyFont="1" applyFill="1" applyBorder="1" applyAlignment="1">
      <alignment horizontal="right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right" vertical="top" wrapText="1"/>
    </xf>
    <xf numFmtId="0" fontId="30" fillId="0" borderId="16" xfId="0" applyFont="1" applyFill="1" applyBorder="1" applyAlignment="1">
      <alignment horizontal="right" vertical="top" wrapText="1"/>
    </xf>
    <xf numFmtId="49" fontId="9" fillId="0" borderId="28" xfId="0" applyNumberFormat="1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9" fillId="0" borderId="23" xfId="0" applyNumberFormat="1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left" vertical="top" wrapText="1"/>
    </xf>
    <xf numFmtId="0" fontId="30" fillId="0" borderId="24" xfId="0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right"/>
    </xf>
    <xf numFmtId="0" fontId="30" fillId="0" borderId="25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center" vertical="top" wrapText="1"/>
    </xf>
    <xf numFmtId="49" fontId="30" fillId="0" borderId="35" xfId="0" applyNumberFormat="1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 horizontal="left" vertical="top" wrapText="1"/>
    </xf>
    <xf numFmtId="0" fontId="30" fillId="0" borderId="34" xfId="0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 horizontal="right"/>
    </xf>
    <xf numFmtId="0" fontId="30" fillId="0" borderId="36" xfId="0" applyFont="1" applyFill="1" applyBorder="1" applyAlignment="1">
      <alignment horizontal="right"/>
    </xf>
    <xf numFmtId="49" fontId="9" fillId="0" borderId="35" xfId="0" applyNumberFormat="1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left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0" fontId="30" fillId="0" borderId="32" xfId="0" applyFont="1" applyFill="1" applyBorder="1" applyAlignment="1">
      <alignment horizontal="left" vertical="top" wrapText="1"/>
    </xf>
    <xf numFmtId="0" fontId="30" fillId="0" borderId="32" xfId="0" applyFont="1" applyFill="1" applyBorder="1" applyAlignment="1">
      <alignment horizontal="center" vertical="top" wrapText="1"/>
    </xf>
    <xf numFmtId="0" fontId="30" fillId="0" borderId="32" xfId="0" applyFont="1" applyFill="1" applyBorder="1" applyAlignment="1">
      <alignment horizontal="right"/>
    </xf>
    <xf numFmtId="0" fontId="30" fillId="0" borderId="33" xfId="0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right"/>
    </xf>
    <xf numFmtId="0" fontId="30" fillId="0" borderId="27" xfId="0" applyFont="1" applyFill="1" applyBorder="1" applyAlignment="1">
      <alignment horizontal="right"/>
    </xf>
    <xf numFmtId="0" fontId="30" fillId="0" borderId="41" xfId="0" applyFont="1" applyFill="1" applyBorder="1" applyAlignment="1">
      <alignment horizontal="left" vertical="top" wrapText="1"/>
    </xf>
    <xf numFmtId="0" fontId="30" fillId="0" borderId="30" xfId="0" applyFont="1" applyFill="1" applyBorder="1" applyAlignment="1">
      <alignment horizontal="right"/>
    </xf>
    <xf numFmtId="0" fontId="30" fillId="0" borderId="34" xfId="0" applyFont="1" applyFill="1" applyBorder="1" applyAlignment="1" quotePrefix="1">
      <alignment horizontal="center" vertical="top" wrapText="1"/>
    </xf>
    <xf numFmtId="16" fontId="30" fillId="0" borderId="34" xfId="0" applyNumberFormat="1" applyFont="1" applyFill="1" applyBorder="1" applyAlignment="1" quotePrefix="1">
      <alignment horizontal="center" vertical="top" wrapText="1"/>
    </xf>
    <xf numFmtId="0" fontId="9" fillId="0" borderId="24" xfId="0" applyFont="1" applyFill="1" applyBorder="1" applyAlignment="1">
      <alignment horizontal="left" vertical="top" wrapText="1"/>
    </xf>
    <xf numFmtId="2" fontId="9" fillId="0" borderId="30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 horizontal="left" vertical="top" wrapText="1"/>
    </xf>
    <xf numFmtId="0" fontId="30" fillId="0" borderId="44" xfId="0" applyFont="1" applyFill="1" applyBorder="1" applyAlignment="1">
      <alignment horizontal="center" vertical="top" wrapText="1"/>
    </xf>
    <xf numFmtId="1" fontId="9" fillId="0" borderId="44" xfId="0" applyNumberFormat="1" applyFont="1" applyFill="1" applyBorder="1" applyAlignment="1">
      <alignment horizontal="right"/>
    </xf>
    <xf numFmtId="0" fontId="30" fillId="0" borderId="15" xfId="0" applyFont="1" applyFill="1" applyBorder="1" applyAlignment="1">
      <alignment horizontal="right"/>
    </xf>
    <xf numFmtId="0" fontId="30" fillId="0" borderId="16" xfId="0" applyFont="1" applyFill="1" applyBorder="1" applyAlignment="1">
      <alignment horizontal="right"/>
    </xf>
    <xf numFmtId="49" fontId="9" fillId="0" borderId="17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top" wrapText="1"/>
    </xf>
    <xf numFmtId="0" fontId="30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right"/>
    </xf>
    <xf numFmtId="0" fontId="30" fillId="0" borderId="19" xfId="0" applyFont="1" applyFill="1" applyBorder="1" applyAlignment="1">
      <alignment horizontal="right"/>
    </xf>
    <xf numFmtId="49" fontId="9" fillId="0" borderId="64" xfId="0" applyNumberFormat="1" applyFont="1" applyFill="1" applyBorder="1" applyAlignment="1">
      <alignment horizontal="center" vertical="top" wrapText="1"/>
    </xf>
    <xf numFmtId="0" fontId="9" fillId="0" borderId="65" xfId="0" applyFont="1" applyFill="1" applyBorder="1" applyAlignment="1">
      <alignment horizontal="left" vertical="top" wrapText="1"/>
    </xf>
    <xf numFmtId="0" fontId="30" fillId="0" borderId="65" xfId="0" applyFont="1" applyFill="1" applyBorder="1" applyAlignment="1">
      <alignment horizontal="center" vertical="top" wrapText="1"/>
    </xf>
    <xf numFmtId="0" fontId="9" fillId="0" borderId="65" xfId="0" applyFont="1" applyFill="1" applyBorder="1" applyAlignment="1">
      <alignment horizontal="right"/>
    </xf>
    <xf numFmtId="0" fontId="30" fillId="0" borderId="66" xfId="0" applyFont="1" applyFill="1" applyBorder="1" applyAlignment="1">
      <alignment horizontal="right"/>
    </xf>
    <xf numFmtId="49" fontId="30" fillId="0" borderId="17" xfId="0" applyNumberFormat="1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left" vertical="top" wrapText="1"/>
    </xf>
    <xf numFmtId="0" fontId="30" fillId="0" borderId="18" xfId="0" applyFont="1" applyFill="1" applyBorder="1" applyAlignment="1">
      <alignment horizontal="right"/>
    </xf>
    <xf numFmtId="0" fontId="9" fillId="0" borderId="44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49" fontId="9" fillId="0" borderId="46" xfId="0" applyNumberFormat="1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left" vertical="top" wrapText="1"/>
    </xf>
    <xf numFmtId="0" fontId="30" fillId="0" borderId="47" xfId="0" applyFont="1" applyFill="1" applyBorder="1" applyAlignment="1">
      <alignment horizontal="center" vertical="top" wrapText="1"/>
    </xf>
    <xf numFmtId="0" fontId="30" fillId="0" borderId="47" xfId="0" applyFont="1" applyFill="1" applyBorder="1" applyAlignment="1">
      <alignment horizontal="right"/>
    </xf>
    <xf numFmtId="0" fontId="30" fillId="0" borderId="48" xfId="0" applyFont="1" applyFill="1" applyBorder="1" applyAlignment="1">
      <alignment horizontal="right"/>
    </xf>
    <xf numFmtId="49" fontId="9" fillId="0" borderId="49" xfId="0" applyNumberFormat="1" applyFont="1" applyFill="1" applyBorder="1" applyAlignment="1">
      <alignment horizontal="center" vertical="top" wrapText="1"/>
    </xf>
    <xf numFmtId="0" fontId="30" fillId="0" borderId="60" xfId="0" applyFont="1" applyFill="1" applyBorder="1" applyAlignment="1">
      <alignment horizontal="left" vertical="top" wrapText="1"/>
    </xf>
    <xf numFmtId="49" fontId="9" fillId="0" borderId="59" xfId="0" applyNumberFormat="1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left" vertical="top" wrapText="1"/>
    </xf>
    <xf numFmtId="0" fontId="30" fillId="0" borderId="60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right"/>
    </xf>
    <xf numFmtId="0" fontId="30" fillId="0" borderId="61" xfId="0" applyFont="1" applyFill="1" applyBorder="1" applyAlignment="1">
      <alignment horizontal="right"/>
    </xf>
    <xf numFmtId="0" fontId="30" fillId="0" borderId="45" xfId="0" applyFont="1" applyFill="1" applyBorder="1" applyAlignment="1">
      <alignment horizontal="right"/>
    </xf>
    <xf numFmtId="0" fontId="30" fillId="0" borderId="50" xfId="0" applyFont="1" applyFill="1" applyBorder="1" applyAlignment="1">
      <alignment horizontal="left" vertical="top" wrapText="1"/>
    </xf>
    <xf numFmtId="0" fontId="30" fillId="0" borderId="50" xfId="0" applyFont="1" applyFill="1" applyBorder="1" applyAlignment="1">
      <alignment horizontal="center" vertical="top" wrapText="1"/>
    </xf>
    <xf numFmtId="0" fontId="30" fillId="0" borderId="50" xfId="0" applyFont="1" applyFill="1" applyBorder="1" applyAlignment="1">
      <alignment horizontal="right"/>
    </xf>
    <xf numFmtId="0" fontId="30" fillId="0" borderId="51" xfId="0" applyFont="1" applyFill="1" applyBorder="1" applyAlignment="1">
      <alignment horizontal="right"/>
    </xf>
    <xf numFmtId="0" fontId="9" fillId="0" borderId="47" xfId="0" applyFont="1" applyFill="1" applyBorder="1" applyAlignment="1">
      <alignment horizontal="right"/>
    </xf>
    <xf numFmtId="49" fontId="9" fillId="0" borderId="37" xfId="0" applyNumberFormat="1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left" vertical="top" wrapText="1"/>
    </xf>
    <xf numFmtId="0" fontId="30" fillId="0" borderId="38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right"/>
    </xf>
    <xf numFmtId="0" fontId="30" fillId="0" borderId="39" xfId="0" applyFont="1" applyFill="1" applyBorder="1" applyAlignment="1">
      <alignment horizontal="right"/>
    </xf>
    <xf numFmtId="1" fontId="30" fillId="0" borderId="0" xfId="0" applyNumberFormat="1" applyFont="1" applyFill="1" applyAlignment="1">
      <alignment/>
    </xf>
    <xf numFmtId="2" fontId="9" fillId="0" borderId="19" xfId="0" applyNumberFormat="1" applyFont="1" applyFill="1" applyBorder="1" applyAlignment="1">
      <alignment horizontal="right" vertical="top" wrapText="1"/>
    </xf>
    <xf numFmtId="0" fontId="9" fillId="0" borderId="47" xfId="0" applyFont="1" applyFill="1" applyBorder="1" applyAlignment="1">
      <alignment horizontal="center" vertical="top" wrapText="1"/>
    </xf>
    <xf numFmtId="1" fontId="9" fillId="0" borderId="47" xfId="0" applyNumberFormat="1" applyFont="1" applyFill="1" applyBorder="1" applyAlignment="1">
      <alignment horizontal="right" vertical="top" wrapText="1"/>
    </xf>
    <xf numFmtId="2" fontId="9" fillId="0" borderId="48" xfId="0" applyNumberFormat="1" applyFont="1" applyFill="1" applyBorder="1" applyAlignment="1">
      <alignment horizontal="right" vertical="top" wrapText="1"/>
    </xf>
    <xf numFmtId="1" fontId="9" fillId="0" borderId="29" xfId="0" applyNumberFormat="1" applyFont="1" applyFill="1" applyBorder="1" applyAlignment="1">
      <alignment horizontal="right" vertical="top" wrapText="1"/>
    </xf>
    <xf numFmtId="2" fontId="9" fillId="0" borderId="30" xfId="0" applyNumberFormat="1" applyFont="1" applyFill="1" applyBorder="1" applyAlignment="1">
      <alignment horizontal="right" vertical="top" wrapText="1"/>
    </xf>
    <xf numFmtId="1" fontId="30" fillId="0" borderId="10" xfId="0" applyNumberFormat="1" applyFont="1" applyFill="1" applyBorder="1" applyAlignment="1">
      <alignment horizontal="right" vertical="top" wrapText="1"/>
    </xf>
    <xf numFmtId="2" fontId="30" fillId="0" borderId="27" xfId="0" applyNumberFormat="1" applyFont="1" applyFill="1" applyBorder="1" applyAlignment="1">
      <alignment horizontal="right" vertical="top" wrapText="1"/>
    </xf>
    <xf numFmtId="2" fontId="30" fillId="0" borderId="33" xfId="0" applyNumberFormat="1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right" vertical="top" wrapText="1"/>
    </xf>
    <xf numFmtId="2" fontId="30" fillId="0" borderId="19" xfId="0" applyNumberFormat="1" applyFont="1" applyFill="1" applyBorder="1" applyAlignment="1">
      <alignment horizontal="right" vertical="top" wrapText="1"/>
    </xf>
    <xf numFmtId="0" fontId="30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0" fillId="0" borderId="18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49" fontId="9" fillId="0" borderId="40" xfId="0" applyNumberFormat="1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center"/>
    </xf>
    <xf numFmtId="0" fontId="30" fillId="0" borderId="41" xfId="0" applyFont="1" applyFill="1" applyBorder="1" applyAlignment="1">
      <alignment/>
    </xf>
    <xf numFmtId="0" fontId="30" fillId="0" borderId="42" xfId="0" applyFont="1" applyFill="1" applyBorder="1" applyAlignment="1">
      <alignment/>
    </xf>
    <xf numFmtId="0" fontId="37" fillId="0" borderId="44" xfId="0" applyFont="1" applyFill="1" applyBorder="1" applyAlignment="1">
      <alignment horizontal="left" vertical="top" wrapText="1"/>
    </xf>
    <xf numFmtId="1" fontId="9" fillId="0" borderId="44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right" vertical="top" wrapText="1"/>
    </xf>
    <xf numFmtId="2" fontId="9" fillId="0" borderId="16" xfId="0" applyNumberFormat="1" applyFont="1" applyFill="1" applyBorder="1" applyAlignment="1">
      <alignment horizontal="right" vertical="top" wrapText="1"/>
    </xf>
    <xf numFmtId="0" fontId="30" fillId="0" borderId="24" xfId="0" applyFont="1" applyFill="1" applyBorder="1" applyAlignment="1">
      <alignment horizontal="right" vertical="top" wrapText="1"/>
    </xf>
    <xf numFmtId="0" fontId="30" fillId="0" borderId="25" xfId="0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right" vertical="top" wrapText="1"/>
    </xf>
    <xf numFmtId="0" fontId="30" fillId="0" borderId="27" xfId="0" applyFont="1" applyFill="1" applyBorder="1" applyAlignment="1">
      <alignment horizontal="right" vertical="top" wrapText="1"/>
    </xf>
    <xf numFmtId="0" fontId="30" fillId="0" borderId="32" xfId="0" applyFont="1" applyFill="1" applyBorder="1" applyAlignment="1">
      <alignment horizontal="left" wrapText="1"/>
    </xf>
    <xf numFmtId="0" fontId="30" fillId="0" borderId="32" xfId="0" applyFont="1" applyFill="1" applyBorder="1" applyAlignment="1">
      <alignment horizontal="right" vertical="top" wrapText="1"/>
    </xf>
    <xf numFmtId="0" fontId="30" fillId="0" borderId="33" xfId="0" applyFont="1" applyFill="1" applyBorder="1" applyAlignment="1">
      <alignment horizontal="right" vertical="top" wrapText="1"/>
    </xf>
    <xf numFmtId="0" fontId="9" fillId="0" borderId="34" xfId="0" applyFont="1" applyFill="1" applyBorder="1" applyAlignment="1">
      <alignment horizontal="right" vertical="top" wrapText="1"/>
    </xf>
    <xf numFmtId="0" fontId="30" fillId="0" borderId="36" xfId="0" applyFont="1" applyFill="1" applyBorder="1" applyAlignment="1">
      <alignment horizontal="right" vertical="top" wrapText="1"/>
    </xf>
    <xf numFmtId="49" fontId="30" fillId="0" borderId="44" xfId="0" applyNumberFormat="1" applyFont="1" applyFill="1" applyBorder="1" applyAlignment="1">
      <alignment horizontal="center" vertical="top" wrapText="1"/>
    </xf>
    <xf numFmtId="0" fontId="37" fillId="0" borderId="41" xfId="0" applyFont="1" applyFill="1" applyBorder="1" applyAlignment="1">
      <alignment horizontal="left" vertical="top" wrapText="1"/>
    </xf>
    <xf numFmtId="49" fontId="30" fillId="0" borderId="41" xfId="0" applyNumberFormat="1" applyFont="1" applyFill="1" applyBorder="1" applyAlignment="1">
      <alignment horizontal="center" vertical="top" wrapText="1"/>
    </xf>
    <xf numFmtId="1" fontId="9" fillId="0" borderId="41" xfId="0" applyNumberFormat="1" applyFont="1" applyFill="1" applyBorder="1" applyAlignment="1">
      <alignment horizontal="right" vertical="top" wrapText="1"/>
    </xf>
    <xf numFmtId="2" fontId="9" fillId="0" borderId="42" xfId="0" applyNumberFormat="1" applyFont="1" applyFill="1" applyBorder="1" applyAlignment="1">
      <alignment horizontal="right" vertical="top" wrapText="1"/>
    </xf>
    <xf numFmtId="0" fontId="37" fillId="0" borderId="18" xfId="0" applyFont="1" applyFill="1" applyBorder="1" applyAlignment="1">
      <alignment horizontal="left" vertical="top" wrapText="1"/>
    </xf>
    <xf numFmtId="49" fontId="30" fillId="0" borderId="18" xfId="0" applyNumberFormat="1" applyFont="1" applyFill="1" applyBorder="1" applyAlignment="1">
      <alignment horizontal="center" vertical="top" wrapText="1"/>
    </xf>
    <xf numFmtId="0" fontId="30" fillId="0" borderId="70" xfId="0" applyFont="1" applyFill="1" applyBorder="1" applyAlignment="1">
      <alignment/>
    </xf>
    <xf numFmtId="49" fontId="30" fillId="0" borderId="50" xfId="0" applyNumberFormat="1" applyFont="1" applyFill="1" applyBorder="1" applyAlignment="1">
      <alignment horizontal="center" vertical="top" wrapText="1"/>
    </xf>
    <xf numFmtId="1" fontId="30" fillId="0" borderId="50" xfId="0" applyNumberFormat="1" applyFont="1" applyFill="1" applyBorder="1" applyAlignment="1">
      <alignment horizontal="right" vertical="top" wrapText="1"/>
    </xf>
    <xf numFmtId="2" fontId="9" fillId="0" borderId="51" xfId="0" applyNumberFormat="1" applyFont="1" applyFill="1" applyBorder="1" applyAlignment="1">
      <alignment horizontal="right" vertical="top" wrapText="1"/>
    </xf>
    <xf numFmtId="49" fontId="9" fillId="0" borderId="38" xfId="0" applyNumberFormat="1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right" vertical="top" wrapText="1"/>
    </xf>
    <xf numFmtId="2" fontId="9" fillId="0" borderId="39" xfId="0" applyNumberFormat="1" applyFont="1" applyFill="1" applyBorder="1" applyAlignment="1">
      <alignment horizontal="right" vertical="top" wrapText="1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right" vertical="top" wrapText="1"/>
    </xf>
    <xf numFmtId="2" fontId="30" fillId="0" borderId="30" xfId="0" applyNumberFormat="1" applyFont="1" applyFill="1" applyBorder="1" applyAlignment="1">
      <alignment horizontal="right" vertical="top" wrapText="1"/>
    </xf>
    <xf numFmtId="0" fontId="30" fillId="0" borderId="23" xfId="0" applyFont="1" applyFill="1" applyBorder="1" applyAlignment="1">
      <alignment horizontal="center"/>
    </xf>
    <xf numFmtId="2" fontId="30" fillId="0" borderId="25" xfId="0" applyNumberFormat="1" applyFont="1" applyFill="1" applyBorder="1" applyAlignment="1">
      <alignment horizontal="right" vertical="top" wrapText="1"/>
    </xf>
    <xf numFmtId="0" fontId="30" fillId="0" borderId="31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right" vertical="top" wrapText="1"/>
    </xf>
    <xf numFmtId="0" fontId="30" fillId="0" borderId="19" xfId="0" applyFont="1" applyFill="1" applyBorder="1" applyAlignment="1">
      <alignment horizontal="right" vertical="top" wrapText="1"/>
    </xf>
    <xf numFmtId="49" fontId="30" fillId="0" borderId="23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vertical="top" wrapText="1"/>
    </xf>
    <xf numFmtId="0" fontId="30" fillId="0" borderId="30" xfId="0" applyFont="1" applyFill="1" applyBorder="1" applyAlignment="1">
      <alignment vertical="top" wrapText="1"/>
    </xf>
    <xf numFmtId="0" fontId="30" fillId="0" borderId="23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right"/>
    </xf>
    <xf numFmtId="0" fontId="30" fillId="0" borderId="71" xfId="0" applyFont="1" applyFill="1" applyBorder="1" applyAlignment="1">
      <alignment horizontal="left" vertical="top" wrapText="1"/>
    </xf>
    <xf numFmtId="0" fontId="30" fillId="0" borderId="72" xfId="0" applyFont="1" applyFill="1" applyBorder="1" applyAlignment="1">
      <alignment horizontal="left" vertical="top" wrapText="1"/>
    </xf>
    <xf numFmtId="1" fontId="30" fillId="0" borderId="73" xfId="0" applyNumberFormat="1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horizontal="left" vertical="top" wrapText="1"/>
    </xf>
    <xf numFmtId="0" fontId="30" fillId="0" borderId="35" xfId="0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 horizontal="right" vertical="top" wrapText="1"/>
    </xf>
    <xf numFmtId="0" fontId="30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right" vertical="top" wrapText="1"/>
    </xf>
    <xf numFmtId="0" fontId="30" fillId="0" borderId="22" xfId="0" applyFont="1" applyFill="1" applyBorder="1" applyAlignment="1">
      <alignment horizontal="right" vertical="top" wrapText="1"/>
    </xf>
    <xf numFmtId="16" fontId="30" fillId="0" borderId="24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49" fontId="30" fillId="0" borderId="24" xfId="0" applyNumberFormat="1" applyFont="1" applyFill="1" applyBorder="1" applyAlignment="1">
      <alignment horizontal="center" vertical="top" wrapText="1"/>
    </xf>
    <xf numFmtId="0" fontId="38" fillId="0" borderId="24" xfId="0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183" fontId="30" fillId="0" borderId="33" xfId="0" applyNumberFormat="1" applyFont="1" applyFill="1" applyBorder="1" applyAlignment="1">
      <alignment horizontal="right"/>
    </xf>
    <xf numFmtId="183" fontId="30" fillId="0" borderId="22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83" fontId="30" fillId="0" borderId="25" xfId="0" applyNumberFormat="1" applyFont="1" applyFill="1" applyBorder="1" applyAlignment="1">
      <alignment horizontal="right" vertical="top" wrapText="1"/>
    </xf>
    <xf numFmtId="183" fontId="30" fillId="0" borderId="33" xfId="0" applyNumberFormat="1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horizontal="right" vertical="top" wrapText="1"/>
    </xf>
    <xf numFmtId="0" fontId="30" fillId="0" borderId="18" xfId="0" applyFont="1" applyFill="1" applyBorder="1" applyAlignment="1">
      <alignment horizontal="right" vertical="top" wrapText="1"/>
    </xf>
    <xf numFmtId="0" fontId="30" fillId="0" borderId="62" xfId="0" applyFont="1" applyFill="1" applyBorder="1" applyAlignment="1">
      <alignment horizontal="right" vertical="top" wrapText="1"/>
    </xf>
    <xf numFmtId="0" fontId="30" fillId="0" borderId="63" xfId="0" applyFont="1" applyFill="1" applyBorder="1" applyAlignment="1">
      <alignment horizontal="right" vertical="top" wrapText="1"/>
    </xf>
    <xf numFmtId="0" fontId="30" fillId="0" borderId="67" xfId="0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0" fontId="9" fillId="0" borderId="35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74" xfId="0" applyFont="1" applyFill="1" applyBorder="1" applyAlignment="1">
      <alignment horizontal="right" vertical="top" wrapText="1"/>
    </xf>
    <xf numFmtId="0" fontId="30" fillId="0" borderId="24" xfId="0" applyFont="1" applyFill="1" applyBorder="1" applyAlignment="1">
      <alignment/>
    </xf>
    <xf numFmtId="183" fontId="30" fillId="0" borderId="27" xfId="0" applyNumberFormat="1" applyFont="1" applyFill="1" applyBorder="1" applyAlignment="1">
      <alignment horizontal="right"/>
    </xf>
    <xf numFmtId="0" fontId="30" fillId="0" borderId="75" xfId="0" applyFont="1" applyFill="1" applyBorder="1" applyAlignment="1">
      <alignment/>
    </xf>
    <xf numFmtId="14" fontId="30" fillId="0" borderId="24" xfId="0" applyNumberFormat="1" applyFont="1" applyFill="1" applyBorder="1" applyAlignment="1">
      <alignment horizontal="center" vertical="top" wrapText="1"/>
    </xf>
    <xf numFmtId="0" fontId="9" fillId="0" borderId="7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30" fillId="0" borderId="78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49" fontId="9" fillId="0" borderId="44" xfId="0" applyNumberFormat="1" applyFont="1" applyFill="1" applyBorder="1" applyAlignment="1">
      <alignment horizontal="center" vertical="top" wrapText="1"/>
    </xf>
    <xf numFmtId="1" fontId="30" fillId="0" borderId="18" xfId="0" applyNumberFormat="1" applyFont="1" applyFill="1" applyBorder="1" applyAlignment="1">
      <alignment horizontal="center" vertical="top" wrapText="1"/>
    </xf>
    <xf numFmtId="183" fontId="30" fillId="0" borderId="18" xfId="0" applyNumberFormat="1" applyFont="1" applyFill="1" applyBorder="1" applyAlignment="1">
      <alignment horizontal="right" vertical="top" wrapText="1"/>
    </xf>
    <xf numFmtId="1" fontId="30" fillId="0" borderId="18" xfId="0" applyNumberFormat="1" applyFont="1" applyFill="1" applyBorder="1" applyAlignment="1">
      <alignment horizontal="right" vertical="top" wrapText="1"/>
    </xf>
    <xf numFmtId="183" fontId="30" fillId="0" borderId="19" xfId="0" applyNumberFormat="1" applyFont="1" applyFill="1" applyBorder="1" applyAlignment="1">
      <alignment horizontal="right" vertical="top" wrapText="1"/>
    </xf>
    <xf numFmtId="1" fontId="30" fillId="0" borderId="29" xfId="0" applyNumberFormat="1" applyFont="1" applyFill="1" applyBorder="1" applyAlignment="1">
      <alignment horizontal="center" vertical="top" wrapText="1"/>
    </xf>
    <xf numFmtId="183" fontId="9" fillId="0" borderId="29" xfId="0" applyNumberFormat="1" applyFont="1" applyFill="1" applyBorder="1" applyAlignment="1">
      <alignment horizontal="right" vertical="top" wrapText="1"/>
    </xf>
    <xf numFmtId="183" fontId="30" fillId="0" borderId="30" xfId="0" applyNumberFormat="1" applyFont="1" applyFill="1" applyBorder="1" applyAlignment="1">
      <alignment horizontal="right" vertical="top" wrapText="1"/>
    </xf>
    <xf numFmtId="1" fontId="30" fillId="0" borderId="24" xfId="0" applyNumberFormat="1" applyFont="1" applyFill="1" applyBorder="1" applyAlignment="1">
      <alignment horizontal="center" vertical="top" wrapText="1"/>
    </xf>
    <xf numFmtId="1" fontId="30" fillId="0" borderId="24" xfId="0" applyNumberFormat="1" applyFont="1" applyFill="1" applyBorder="1" applyAlignment="1">
      <alignment horizontal="right" vertical="top" wrapText="1"/>
    </xf>
    <xf numFmtId="0" fontId="9" fillId="0" borderId="32" xfId="0" applyFont="1" applyFill="1" applyBorder="1" applyAlignment="1">
      <alignment horizontal="left" vertical="top" wrapText="1"/>
    </xf>
    <xf numFmtId="1" fontId="30" fillId="0" borderId="32" xfId="0" applyNumberFormat="1" applyFont="1" applyFill="1" applyBorder="1" applyAlignment="1">
      <alignment horizontal="center" vertical="top" wrapText="1"/>
    </xf>
    <xf numFmtId="183" fontId="30" fillId="0" borderId="32" xfId="0" applyNumberFormat="1" applyFont="1" applyFill="1" applyBorder="1" applyAlignment="1">
      <alignment horizontal="right" vertical="top" wrapText="1"/>
    </xf>
    <xf numFmtId="49" fontId="30" fillId="0" borderId="26" xfId="0" applyNumberFormat="1" applyFont="1" applyFill="1" applyBorder="1" applyAlignment="1">
      <alignment horizontal="center" vertical="top" wrapText="1"/>
    </xf>
    <xf numFmtId="1" fontId="30" fillId="0" borderId="10" xfId="0" applyNumberFormat="1" applyFont="1" applyFill="1" applyBorder="1" applyAlignment="1">
      <alignment horizontal="center" vertical="top" wrapText="1"/>
    </xf>
    <xf numFmtId="183" fontId="30" fillId="0" borderId="10" xfId="0" applyNumberFormat="1" applyFont="1" applyFill="1" applyBorder="1" applyAlignment="1">
      <alignment horizontal="right" vertical="top" wrapText="1"/>
    </xf>
    <xf numFmtId="183" fontId="30" fillId="0" borderId="27" xfId="0" applyNumberFormat="1" applyFont="1" applyFill="1" applyBorder="1" applyAlignment="1">
      <alignment horizontal="right" vertical="top" wrapText="1"/>
    </xf>
    <xf numFmtId="49" fontId="30" fillId="0" borderId="31" xfId="0" applyNumberFormat="1" applyFont="1" applyFill="1" applyBorder="1" applyAlignment="1">
      <alignment horizontal="center" vertical="top" wrapText="1"/>
    </xf>
    <xf numFmtId="0" fontId="30" fillId="0" borderId="79" xfId="0" applyFont="1" applyFill="1" applyBorder="1" applyAlignment="1">
      <alignment horizontal="right" vertical="top" wrapText="1"/>
    </xf>
    <xf numFmtId="0" fontId="30" fillId="0" borderId="80" xfId="0" applyFont="1" applyFill="1" applyBorder="1" applyAlignment="1">
      <alignment horizontal="right" vertical="top" wrapText="1"/>
    </xf>
    <xf numFmtId="0" fontId="30" fillId="0" borderId="81" xfId="0" applyFont="1" applyFill="1" applyBorder="1" applyAlignment="1">
      <alignment horizontal="right" vertical="top" wrapText="1"/>
    </xf>
    <xf numFmtId="2" fontId="30" fillId="0" borderId="81" xfId="0" applyNumberFormat="1" applyFont="1" applyFill="1" applyBorder="1" applyAlignment="1">
      <alignment horizontal="right" vertical="top" wrapText="1"/>
    </xf>
    <xf numFmtId="49" fontId="30" fillId="0" borderId="77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/>
    </xf>
    <xf numFmtId="0" fontId="30" fillId="0" borderId="25" xfId="0" applyFont="1" applyFill="1" applyBorder="1" applyAlignment="1">
      <alignment/>
    </xf>
    <xf numFmtId="183" fontId="30" fillId="0" borderId="25" xfId="0" applyNumberFormat="1" applyFont="1" applyFill="1" applyBorder="1" applyAlignment="1">
      <alignment horizontal="right"/>
    </xf>
    <xf numFmtId="0" fontId="30" fillId="0" borderId="82" xfId="0" applyFont="1" applyFill="1" applyBorder="1" applyAlignment="1">
      <alignment/>
    </xf>
    <xf numFmtId="49" fontId="9" fillId="0" borderId="57" xfId="0" applyNumberFormat="1" applyFont="1" applyFill="1" applyBorder="1" applyAlignment="1">
      <alignment horizontal="center" vertical="top" wrapText="1"/>
    </xf>
    <xf numFmtId="0" fontId="9" fillId="0" borderId="76" xfId="0" applyFont="1" applyFill="1" applyBorder="1" applyAlignment="1">
      <alignment wrapText="1"/>
    </xf>
    <xf numFmtId="183" fontId="30" fillId="0" borderId="30" xfId="0" applyNumberFormat="1" applyFont="1" applyFill="1" applyBorder="1" applyAlignment="1">
      <alignment horizontal="right"/>
    </xf>
    <xf numFmtId="2" fontId="30" fillId="0" borderId="36" xfId="0" applyNumberFormat="1" applyFont="1" applyFill="1" applyBorder="1" applyAlignment="1">
      <alignment horizontal="right" vertical="top" wrapText="1"/>
    </xf>
    <xf numFmtId="0" fontId="30" fillId="0" borderId="27" xfId="0" applyFont="1" applyFill="1" applyBorder="1" applyAlignment="1">
      <alignment/>
    </xf>
    <xf numFmtId="0" fontId="30" fillId="0" borderId="25" xfId="0" applyFont="1" applyFill="1" applyBorder="1" applyAlignment="1" quotePrefix="1">
      <alignment horizontal="right" vertical="top" wrapText="1"/>
    </xf>
    <xf numFmtId="0" fontId="30" fillId="0" borderId="33" xfId="0" applyFont="1" applyFill="1" applyBorder="1" applyAlignment="1" quotePrefix="1">
      <alignment horizontal="right" vertical="top" wrapText="1"/>
    </xf>
    <xf numFmtId="16" fontId="30" fillId="0" borderId="32" xfId="0" applyNumberFormat="1" applyFont="1" applyFill="1" applyBorder="1" applyAlignment="1" quotePrefix="1">
      <alignment horizontal="center"/>
    </xf>
    <xf numFmtId="0" fontId="30" fillId="0" borderId="33" xfId="0" applyFont="1" applyFill="1" applyBorder="1" applyAlignment="1">
      <alignment/>
    </xf>
    <xf numFmtId="49" fontId="9" fillId="0" borderId="44" xfId="0" applyNumberFormat="1" applyFont="1" applyFill="1" applyBorder="1" applyAlignment="1">
      <alignment horizontal="center" vertical="center" wrapText="1"/>
    </xf>
    <xf numFmtId="183" fontId="9" fillId="0" borderId="29" xfId="0" applyNumberFormat="1" applyFont="1" applyFill="1" applyBorder="1" applyAlignment="1">
      <alignment/>
    </xf>
    <xf numFmtId="49" fontId="30" fillId="0" borderId="32" xfId="0" applyNumberFormat="1" applyFont="1" applyFill="1" applyBorder="1" applyAlignment="1" quotePrefix="1">
      <alignment horizontal="center" vertical="top" wrapText="1"/>
    </xf>
    <xf numFmtId="49" fontId="30" fillId="0" borderId="29" xfId="0" applyNumberFormat="1" applyFont="1" applyFill="1" applyBorder="1" applyAlignment="1">
      <alignment horizontal="center" vertical="top" wrapText="1"/>
    </xf>
    <xf numFmtId="49" fontId="30" fillId="0" borderId="32" xfId="0" applyNumberFormat="1" applyFont="1" applyFill="1" applyBorder="1" applyAlignment="1">
      <alignment horizontal="center" vertical="top" wrapText="1"/>
    </xf>
    <xf numFmtId="49" fontId="9" fillId="0" borderId="83" xfId="0" applyNumberFormat="1" applyFont="1" applyFill="1" applyBorder="1" applyAlignment="1">
      <alignment horizontal="center" vertical="top" wrapText="1"/>
    </xf>
    <xf numFmtId="49" fontId="30" fillId="0" borderId="69" xfId="0" applyNumberFormat="1" applyFont="1" applyFill="1" applyBorder="1" applyAlignment="1">
      <alignment horizontal="center" vertical="top" wrapText="1"/>
    </xf>
    <xf numFmtId="49" fontId="9" fillId="0" borderId="84" xfId="0" applyNumberFormat="1" applyFont="1" applyFill="1" applyBorder="1" applyAlignment="1">
      <alignment horizontal="center" vertical="top" wrapText="1"/>
    </xf>
    <xf numFmtId="49" fontId="30" fillId="0" borderId="78" xfId="0" applyNumberFormat="1" applyFont="1" applyFill="1" applyBorder="1" applyAlignment="1">
      <alignment horizontal="center" vertical="top" wrapText="1"/>
    </xf>
    <xf numFmtId="49" fontId="30" fillId="0" borderId="68" xfId="0" applyNumberFormat="1" applyFont="1" applyFill="1" applyBorder="1" applyAlignment="1">
      <alignment horizontal="center" vertical="top" wrapText="1"/>
    </xf>
    <xf numFmtId="0" fontId="30" fillId="0" borderId="69" xfId="0" applyFont="1" applyFill="1" applyBorder="1" applyAlignment="1">
      <alignment horizontal="center" vertical="top" wrapText="1"/>
    </xf>
    <xf numFmtId="0" fontId="30" fillId="0" borderId="78" xfId="0" applyFont="1" applyFill="1" applyBorder="1" applyAlignment="1">
      <alignment horizontal="center" vertical="top" wrapText="1"/>
    </xf>
    <xf numFmtId="0" fontId="30" fillId="0" borderId="69" xfId="0" applyFont="1" applyFill="1" applyBorder="1" applyAlignment="1">
      <alignment horizontal="center"/>
    </xf>
    <xf numFmtId="49" fontId="30" fillId="0" borderId="57" xfId="0" applyNumberFormat="1" applyFont="1" applyFill="1" applyBorder="1" applyAlignment="1">
      <alignment horizontal="center" vertical="top" wrapText="1"/>
    </xf>
    <xf numFmtId="0" fontId="30" fillId="0" borderId="6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49" fontId="30" fillId="0" borderId="34" xfId="0" applyNumberFormat="1" applyFont="1" applyFill="1" applyBorder="1" applyAlignment="1">
      <alignment horizontal="center" vertical="top" wrapText="1"/>
    </xf>
    <xf numFmtId="1" fontId="9" fillId="0" borderId="34" xfId="0" applyNumberFormat="1" applyFont="1" applyFill="1" applyBorder="1" applyAlignment="1">
      <alignment horizontal="right" vertical="top" wrapText="1"/>
    </xf>
    <xf numFmtId="2" fontId="30" fillId="0" borderId="27" xfId="0" applyNumberFormat="1" applyFont="1" applyFill="1" applyBorder="1" applyAlignment="1" quotePrefix="1">
      <alignment horizontal="right" vertical="top" wrapText="1"/>
    </xf>
    <xf numFmtId="1" fontId="9" fillId="0" borderId="29" xfId="0" applyNumberFormat="1" applyFont="1" applyFill="1" applyBorder="1" applyAlignment="1">
      <alignment horizontal="right"/>
    </xf>
    <xf numFmtId="1" fontId="9" fillId="0" borderId="34" xfId="0" applyNumberFormat="1" applyFont="1" applyFill="1" applyBorder="1" applyAlignment="1">
      <alignment horizontal="right"/>
    </xf>
    <xf numFmtId="183" fontId="30" fillId="0" borderId="36" xfId="0" applyNumberFormat="1" applyFont="1" applyFill="1" applyBorder="1" applyAlignment="1">
      <alignment horizontal="right" vertical="top" wrapText="1"/>
    </xf>
    <xf numFmtId="0" fontId="30" fillId="0" borderId="27" xfId="0" applyNumberFormat="1" applyFont="1" applyFill="1" applyBorder="1" applyAlignment="1">
      <alignment horizontal="right" vertical="top" wrapText="1"/>
    </xf>
    <xf numFmtId="0" fontId="30" fillId="0" borderId="33" xfId="0" applyNumberFormat="1" applyFont="1" applyFill="1" applyBorder="1" applyAlignment="1">
      <alignment horizontal="right" vertical="top" wrapText="1"/>
    </xf>
    <xf numFmtId="1" fontId="30" fillId="0" borderId="30" xfId="0" applyNumberFormat="1" applyFont="1" applyFill="1" applyBorder="1" applyAlignment="1">
      <alignment horizontal="right" vertical="top" wrapText="1"/>
    </xf>
    <xf numFmtId="49" fontId="30" fillId="0" borderId="34" xfId="0" applyNumberFormat="1" applyFont="1" applyFill="1" applyBorder="1" applyAlignment="1">
      <alignment horizontal="right" vertical="top" wrapText="1"/>
    </xf>
    <xf numFmtId="1" fontId="30" fillId="0" borderId="34" xfId="0" applyNumberFormat="1" applyFont="1" applyFill="1" applyBorder="1" applyAlignment="1">
      <alignment horizontal="right" vertical="top" wrapText="1"/>
    </xf>
    <xf numFmtId="49" fontId="30" fillId="0" borderId="24" xfId="0" applyNumberFormat="1" applyFont="1" applyFill="1" applyBorder="1" applyAlignment="1">
      <alignment horizontal="right" vertical="top" wrapText="1"/>
    </xf>
    <xf numFmtId="1" fontId="30" fillId="0" borderId="25" xfId="0" applyNumberFormat="1" applyFont="1" applyFill="1" applyBorder="1" applyAlignment="1">
      <alignment horizontal="right" vertical="top" wrapText="1"/>
    </xf>
    <xf numFmtId="49" fontId="30" fillId="0" borderId="32" xfId="0" applyNumberFormat="1" applyFont="1" applyFill="1" applyBorder="1" applyAlignment="1">
      <alignment horizontal="right" vertical="top" wrapText="1"/>
    </xf>
    <xf numFmtId="12" fontId="30" fillId="0" borderId="10" xfId="0" applyNumberFormat="1" applyFont="1" applyFill="1" applyBorder="1" applyAlignment="1">
      <alignment horizontal="right" vertical="top" wrapText="1"/>
    </xf>
    <xf numFmtId="12" fontId="30" fillId="0" borderId="27" xfId="0" applyNumberFormat="1" applyFont="1" applyFill="1" applyBorder="1" applyAlignment="1">
      <alignment horizontal="right" vertical="top" wrapText="1"/>
    </xf>
    <xf numFmtId="1" fontId="30" fillId="0" borderId="33" xfId="0" applyNumberFormat="1" applyFont="1" applyFill="1" applyBorder="1" applyAlignment="1">
      <alignment horizontal="right" vertical="top" wrapText="1"/>
    </xf>
    <xf numFmtId="49" fontId="30" fillId="0" borderId="21" xfId="0" applyNumberFormat="1" applyFont="1" applyFill="1" applyBorder="1" applyAlignment="1">
      <alignment horizontal="center" vertical="top" wrapText="1"/>
    </xf>
    <xf numFmtId="1" fontId="9" fillId="0" borderId="21" xfId="0" applyNumberFormat="1" applyFont="1" applyFill="1" applyBorder="1" applyAlignment="1">
      <alignment horizontal="right" vertical="top" wrapText="1"/>
    </xf>
    <xf numFmtId="2" fontId="30" fillId="0" borderId="22" xfId="0" applyNumberFormat="1" applyFont="1" applyFill="1" applyBorder="1" applyAlignment="1">
      <alignment horizontal="right" vertical="top" wrapText="1"/>
    </xf>
    <xf numFmtId="1" fontId="30" fillId="0" borderId="34" xfId="0" applyNumberFormat="1" applyFont="1" applyFill="1" applyBorder="1" applyAlignment="1">
      <alignment horizontal="right"/>
    </xf>
    <xf numFmtId="49" fontId="9" fillId="0" borderId="29" xfId="0" applyNumberFormat="1" applyFont="1" applyFill="1" applyBorder="1" applyAlignment="1">
      <alignment horizontal="center" vertical="top" wrapText="1"/>
    </xf>
    <xf numFmtId="49" fontId="9" fillId="0" borderId="32" xfId="0" applyNumberFormat="1" applyFont="1" applyFill="1" applyBorder="1" applyAlignment="1">
      <alignment horizontal="center" vertical="top" wrapText="1"/>
    </xf>
    <xf numFmtId="2" fontId="30" fillId="0" borderId="30" xfId="0" applyNumberFormat="1" applyFont="1" applyFill="1" applyBorder="1" applyAlignment="1">
      <alignment horizontal="right"/>
    </xf>
    <xf numFmtId="2" fontId="30" fillId="0" borderId="33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30" fillId="0" borderId="32" xfId="0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right" vertical="top" wrapText="1"/>
    </xf>
    <xf numFmtId="0" fontId="30" fillId="0" borderId="51" xfId="0" applyFont="1" applyFill="1" applyBorder="1" applyAlignment="1">
      <alignment horizontal="right" vertical="top" wrapText="1"/>
    </xf>
    <xf numFmtId="0" fontId="30" fillId="0" borderId="38" xfId="0" applyFont="1" applyFill="1" applyBorder="1" applyAlignment="1">
      <alignment horizontal="right"/>
    </xf>
    <xf numFmtId="2" fontId="30" fillId="0" borderId="39" xfId="0" applyNumberFormat="1" applyFont="1" applyFill="1" applyBorder="1" applyAlignment="1">
      <alignment horizontal="right"/>
    </xf>
    <xf numFmtId="49" fontId="9" fillId="0" borderId="34" xfId="0" applyNumberFormat="1" applyFont="1" applyFill="1" applyBorder="1" applyAlignment="1">
      <alignment horizontal="center" vertical="top" wrapText="1"/>
    </xf>
    <xf numFmtId="2" fontId="30" fillId="0" borderId="36" xfId="0" applyNumberFormat="1" applyFont="1" applyFill="1" applyBorder="1" applyAlignment="1">
      <alignment horizontal="right"/>
    </xf>
    <xf numFmtId="2" fontId="30" fillId="0" borderId="27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right"/>
    </xf>
    <xf numFmtId="2" fontId="30" fillId="0" borderId="19" xfId="0" applyNumberFormat="1" applyFont="1" applyFill="1" applyBorder="1" applyAlignment="1">
      <alignment horizontal="right"/>
    </xf>
    <xf numFmtId="0" fontId="30" fillId="0" borderId="75" xfId="0" applyFont="1" applyFill="1" applyBorder="1" applyAlignment="1">
      <alignment horizontal="left" vertical="top" wrapText="1"/>
    </xf>
    <xf numFmtId="0" fontId="30" fillId="0" borderId="41" xfId="0" applyFont="1" applyFill="1" applyBorder="1" applyAlignment="1">
      <alignment horizontal="right"/>
    </xf>
    <xf numFmtId="2" fontId="30" fillId="0" borderId="42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right"/>
    </xf>
    <xf numFmtId="2" fontId="30" fillId="0" borderId="16" xfId="0" applyNumberFormat="1" applyFont="1" applyFill="1" applyBorder="1" applyAlignment="1">
      <alignment horizontal="right"/>
    </xf>
    <xf numFmtId="49" fontId="9" fillId="0" borderId="18" xfId="0" applyNumberFormat="1" applyFont="1" applyFill="1" applyBorder="1" applyAlignment="1">
      <alignment horizontal="center" vertical="top" wrapText="1"/>
    </xf>
    <xf numFmtId="2" fontId="30" fillId="0" borderId="51" xfId="0" applyNumberFormat="1" applyFont="1" applyFill="1" applyBorder="1" applyAlignment="1">
      <alignment horizontal="right"/>
    </xf>
    <xf numFmtId="2" fontId="30" fillId="0" borderId="45" xfId="0" applyNumberFormat="1" applyFont="1" applyFill="1" applyBorder="1" applyAlignment="1">
      <alignment horizontal="right"/>
    </xf>
    <xf numFmtId="0" fontId="9" fillId="0" borderId="41" xfId="0" applyFont="1" applyFill="1" applyBorder="1" applyAlignment="1">
      <alignment horizontal="left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right"/>
    </xf>
    <xf numFmtId="0" fontId="30" fillId="0" borderId="29" xfId="0" applyFont="1" applyFill="1" applyBorder="1" applyAlignment="1">
      <alignment/>
    </xf>
    <xf numFmtId="0" fontId="9" fillId="0" borderId="38" xfId="0" applyFont="1" applyFill="1" applyBorder="1" applyAlignment="1">
      <alignment horizontal="center" vertical="top" wrapText="1"/>
    </xf>
    <xf numFmtId="2" fontId="30" fillId="0" borderId="39" xfId="0" applyNumberFormat="1" applyFont="1" applyFill="1" applyBorder="1" applyAlignment="1">
      <alignment horizontal="right" vertical="top" wrapText="1"/>
    </xf>
    <xf numFmtId="0" fontId="30" fillId="0" borderId="40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center" vertical="top" wrapText="1"/>
    </xf>
    <xf numFmtId="0" fontId="30" fillId="0" borderId="42" xfId="0" applyFont="1" applyFill="1" applyBorder="1" applyAlignment="1">
      <alignment horizontal="right"/>
    </xf>
    <xf numFmtId="0" fontId="30" fillId="0" borderId="24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right" vertical="center" wrapText="1"/>
    </xf>
    <xf numFmtId="0" fontId="9" fillId="0" borderId="83" xfId="0" applyFont="1" applyFill="1" applyBorder="1" applyAlignment="1">
      <alignment horizontal="center" vertical="top" wrapText="1"/>
    </xf>
    <xf numFmtId="0" fontId="9" fillId="0" borderId="84" xfId="0" applyFont="1" applyFill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 vertical="top" wrapText="1"/>
    </xf>
    <xf numFmtId="0" fontId="30" fillId="0" borderId="58" xfId="0" applyFont="1" applyFill="1" applyBorder="1" applyAlignment="1">
      <alignment horizontal="center" vertical="top" wrapText="1"/>
    </xf>
    <xf numFmtId="0" fontId="30" fillId="0" borderId="84" xfId="0" applyFont="1" applyFill="1" applyBorder="1" applyAlignment="1">
      <alignment horizontal="center" vertical="top" wrapText="1"/>
    </xf>
    <xf numFmtId="0" fontId="30" fillId="0" borderId="32" xfId="0" applyFont="1" applyFill="1" applyBorder="1" applyAlignment="1" quotePrefix="1">
      <alignment horizontal="center" vertical="top" wrapText="1"/>
    </xf>
    <xf numFmtId="49" fontId="30" fillId="0" borderId="40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83" fontId="30" fillId="0" borderId="0" xfId="0" applyNumberFormat="1" applyFont="1" applyFill="1" applyAlignment="1">
      <alignment/>
    </xf>
    <xf numFmtId="49" fontId="9" fillId="0" borderId="26" xfId="0" applyNumberFormat="1" applyFont="1" applyFill="1" applyBorder="1" applyAlignment="1">
      <alignment horizontal="center"/>
    </xf>
    <xf numFmtId="49" fontId="30" fillId="0" borderId="38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right" vertical="top" wrapText="1"/>
    </xf>
    <xf numFmtId="49" fontId="30" fillId="0" borderId="60" xfId="0" applyNumberFormat="1" applyFont="1" applyFill="1" applyBorder="1" applyAlignment="1">
      <alignment horizontal="center" vertical="top" wrapText="1"/>
    </xf>
    <xf numFmtId="0" fontId="30" fillId="0" borderId="60" xfId="0" applyFont="1" applyFill="1" applyBorder="1" applyAlignment="1">
      <alignment horizontal="right"/>
    </xf>
    <xf numFmtId="2" fontId="30" fillId="0" borderId="61" xfId="0" applyNumberFormat="1" applyFont="1" applyFill="1" applyBorder="1" applyAlignment="1">
      <alignment horizontal="right"/>
    </xf>
    <xf numFmtId="2" fontId="30" fillId="0" borderId="16" xfId="0" applyNumberFormat="1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16" fontId="30" fillId="0" borderId="24" xfId="0" applyNumberFormat="1" applyFont="1" applyFill="1" applyBorder="1" applyAlignment="1" quotePrefix="1">
      <alignment horizontal="center" vertical="top" wrapText="1"/>
    </xf>
    <xf numFmtId="0" fontId="9" fillId="0" borderId="32" xfId="0" applyFont="1" applyFill="1" applyBorder="1" applyAlignment="1">
      <alignment horizontal="right" vertical="top" wrapText="1"/>
    </xf>
    <xf numFmtId="0" fontId="9" fillId="0" borderId="45" xfId="0" applyFont="1" applyFill="1" applyBorder="1" applyAlignment="1">
      <alignment horizontal="right" vertical="top" wrapText="1"/>
    </xf>
    <xf numFmtId="1" fontId="30" fillId="0" borderId="38" xfId="0" applyNumberFormat="1" applyFont="1" applyFill="1" applyBorder="1" applyAlignment="1">
      <alignment horizontal="right" vertical="top" wrapText="1"/>
    </xf>
    <xf numFmtId="0" fontId="30" fillId="0" borderId="38" xfId="0" applyFont="1" applyFill="1" applyBorder="1" applyAlignment="1">
      <alignment horizontal="right" vertical="top" wrapText="1"/>
    </xf>
    <xf numFmtId="0" fontId="30" fillId="0" borderId="39" xfId="0" applyFont="1" applyFill="1" applyBorder="1" applyAlignment="1">
      <alignment horizontal="right" vertical="top" wrapText="1"/>
    </xf>
    <xf numFmtId="0" fontId="9" fillId="0" borderId="41" xfId="0" applyFont="1" applyFill="1" applyBorder="1" applyAlignment="1">
      <alignment horizontal="right" vertical="top" wrapText="1"/>
    </xf>
    <xf numFmtId="0" fontId="30" fillId="0" borderId="42" xfId="0" applyFont="1" applyFill="1" applyBorder="1" applyAlignment="1">
      <alignment horizontal="right" vertical="top" wrapText="1"/>
    </xf>
    <xf numFmtId="1" fontId="30" fillId="0" borderId="15" xfId="0" applyNumberFormat="1" applyFont="1" applyFill="1" applyBorder="1" applyAlignment="1">
      <alignment horizontal="right" vertical="top" wrapText="1"/>
    </xf>
    <xf numFmtId="0" fontId="30" fillId="0" borderId="48" xfId="0" applyFont="1" applyFill="1" applyBorder="1" applyAlignment="1">
      <alignment horizontal="right" vertical="top" wrapText="1"/>
    </xf>
    <xf numFmtId="0" fontId="30" fillId="0" borderId="29" xfId="0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1" fontId="9" fillId="0" borderId="38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1" fontId="9" fillId="0" borderId="12" xfId="0" applyNumberFormat="1" applyFont="1" applyFill="1" applyBorder="1" applyAlignment="1">
      <alignment horizontal="right" vertical="top" wrapText="1"/>
    </xf>
    <xf numFmtId="2" fontId="9" fillId="0" borderId="13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1" fontId="30" fillId="0" borderId="0" xfId="0" applyNumberFormat="1" applyFont="1" applyFill="1" applyAlignment="1">
      <alignment horizontal="right"/>
    </xf>
    <xf numFmtId="0" fontId="39" fillId="0" borderId="0" xfId="0" applyFont="1" applyFill="1" applyBorder="1" applyAlignment="1">
      <alignment horizontal="left"/>
    </xf>
    <xf numFmtId="2" fontId="30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33" borderId="37" xfId="0" applyFont="1" applyFill="1" applyBorder="1" applyAlignment="1">
      <alignment wrapText="1"/>
    </xf>
    <xf numFmtId="0" fontId="5" fillId="33" borderId="38" xfId="0" applyFont="1" applyFill="1" applyBorder="1" applyAlignment="1">
      <alignment horizontal="center" wrapText="1"/>
    </xf>
    <xf numFmtId="185" fontId="5" fillId="33" borderId="38" xfId="0" applyNumberFormat="1" applyFont="1" applyFill="1" applyBorder="1" applyAlignment="1">
      <alignment horizontal="right" wrapText="1"/>
    </xf>
    <xf numFmtId="185" fontId="5" fillId="33" borderId="39" xfId="0" applyNumberFormat="1" applyFont="1" applyFill="1" applyBorder="1" applyAlignment="1">
      <alignment horizontal="right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185" fontId="5" fillId="0" borderId="29" xfId="0" applyNumberFormat="1" applyFont="1" applyBorder="1" applyAlignment="1">
      <alignment wrapText="1"/>
    </xf>
    <xf numFmtId="0" fontId="5" fillId="0" borderId="35" xfId="0" applyFont="1" applyBorder="1" applyAlignment="1">
      <alignment wrapText="1"/>
    </xf>
    <xf numFmtId="185" fontId="6" fillId="0" borderId="34" xfId="0" applyNumberFormat="1" applyFont="1" applyBorder="1" applyAlignment="1">
      <alignment wrapText="1"/>
    </xf>
    <xf numFmtId="185" fontId="6" fillId="0" borderId="36" xfId="0" applyNumberFormat="1" applyFont="1" applyBorder="1" applyAlignment="1">
      <alignment wrapText="1"/>
    </xf>
    <xf numFmtId="185" fontId="6" fillId="0" borderId="0" xfId="0" applyNumberFormat="1" applyFont="1" applyAlignment="1">
      <alignment/>
    </xf>
    <xf numFmtId="0" fontId="6" fillId="0" borderId="85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185" fontId="6" fillId="0" borderId="10" xfId="0" applyNumberFormat="1" applyFont="1" applyBorder="1" applyAlignment="1">
      <alignment wrapText="1"/>
    </xf>
    <xf numFmtId="185" fontId="6" fillId="0" borderId="27" xfId="0" applyNumberFormat="1" applyFont="1" applyBorder="1" applyAlignment="1">
      <alignment wrapText="1"/>
    </xf>
    <xf numFmtId="0" fontId="5" fillId="0" borderId="76" xfId="0" applyFont="1" applyBorder="1" applyAlignment="1">
      <alignment/>
    </xf>
    <xf numFmtId="0" fontId="5" fillId="0" borderId="31" xfId="0" applyFont="1" applyBorder="1" applyAlignment="1">
      <alignment horizontal="center" wrapText="1"/>
    </xf>
    <xf numFmtId="185" fontId="6" fillId="0" borderId="32" xfId="0" applyNumberFormat="1" applyFont="1" applyBorder="1" applyAlignment="1">
      <alignment wrapText="1"/>
    </xf>
    <xf numFmtId="185" fontId="6" fillId="0" borderId="33" xfId="0" applyNumberFormat="1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185" fontId="6" fillId="0" borderId="24" xfId="0" applyNumberFormat="1" applyFont="1" applyBorder="1" applyAlignment="1">
      <alignment wrapText="1"/>
    </xf>
    <xf numFmtId="185" fontId="6" fillId="0" borderId="25" xfId="0" applyNumberFormat="1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71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85" xfId="0" applyFont="1" applyBorder="1" applyAlignment="1">
      <alignment/>
    </xf>
    <xf numFmtId="185" fontId="5" fillId="0" borderId="34" xfId="0" applyNumberFormat="1" applyFont="1" applyBorder="1" applyAlignment="1">
      <alignment wrapText="1"/>
    </xf>
    <xf numFmtId="0" fontId="5" fillId="0" borderId="76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185" fontId="6" fillId="0" borderId="18" xfId="0" applyNumberFormat="1" applyFont="1" applyBorder="1" applyAlignment="1">
      <alignment wrapText="1"/>
    </xf>
    <xf numFmtId="185" fontId="6" fillId="0" borderId="19" xfId="0" applyNumberFormat="1" applyFont="1" applyBorder="1" applyAlignment="1">
      <alignment wrapText="1"/>
    </xf>
    <xf numFmtId="0" fontId="6" fillId="0" borderId="75" xfId="0" applyFont="1" applyBorder="1" applyAlignment="1">
      <alignment wrapText="1"/>
    </xf>
    <xf numFmtId="0" fontId="6" fillId="0" borderId="71" xfId="0" applyFont="1" applyBorder="1" applyAlignment="1">
      <alignment/>
    </xf>
    <xf numFmtId="0" fontId="6" fillId="0" borderId="75" xfId="0" applyFont="1" applyBorder="1" applyAlignment="1">
      <alignment/>
    </xf>
    <xf numFmtId="0" fontId="5" fillId="0" borderId="34" xfId="0" applyFont="1" applyBorder="1" applyAlignment="1">
      <alignment wrapText="1"/>
    </xf>
    <xf numFmtId="0" fontId="6" fillId="0" borderId="82" xfId="0" applyFont="1" applyBorder="1" applyAlignment="1">
      <alignment/>
    </xf>
    <xf numFmtId="185" fontId="5" fillId="0" borderId="30" xfId="0" applyNumberFormat="1" applyFont="1" applyBorder="1" applyAlignment="1">
      <alignment wrapText="1"/>
    </xf>
    <xf numFmtId="185" fontId="5" fillId="0" borderId="36" xfId="0" applyNumberFormat="1" applyFont="1" applyBorder="1" applyAlignment="1">
      <alignment wrapText="1"/>
    </xf>
    <xf numFmtId="185" fontId="6" fillId="0" borderId="32" xfId="0" applyNumberFormat="1" applyFont="1" applyFill="1" applyBorder="1" applyAlignment="1">
      <alignment wrapText="1"/>
    </xf>
    <xf numFmtId="185" fontId="6" fillId="0" borderId="33" xfId="0" applyNumberFormat="1" applyFont="1" applyFill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52" xfId="0" applyFont="1" applyBorder="1" applyAlignment="1">
      <alignment/>
    </xf>
    <xf numFmtId="185" fontId="5" fillId="0" borderId="21" xfId="0" applyNumberFormat="1" applyFont="1" applyBorder="1" applyAlignment="1">
      <alignment wrapText="1"/>
    </xf>
    <xf numFmtId="185" fontId="5" fillId="0" borderId="22" xfId="0" applyNumberFormat="1" applyFont="1" applyBorder="1" applyAlignment="1">
      <alignment wrapText="1"/>
    </xf>
    <xf numFmtId="0" fontId="6" fillId="0" borderId="32" xfId="0" applyFont="1" applyBorder="1" applyAlignment="1">
      <alignment/>
    </xf>
    <xf numFmtId="0" fontId="5" fillId="33" borderId="38" xfId="0" applyFont="1" applyFill="1" applyBorder="1" applyAlignment="1">
      <alignment horizontal="left" wrapText="1"/>
    </xf>
    <xf numFmtId="185" fontId="5" fillId="33" borderId="86" xfId="0" applyNumberFormat="1" applyFont="1" applyFill="1" applyBorder="1" applyAlignment="1">
      <alignment horizontal="right" wrapText="1"/>
    </xf>
    <xf numFmtId="185" fontId="5" fillId="33" borderId="87" xfId="0" applyNumberFormat="1" applyFont="1" applyFill="1" applyBorder="1" applyAlignment="1">
      <alignment horizontal="right" wrapText="1"/>
    </xf>
    <xf numFmtId="185" fontId="5" fillId="0" borderId="34" xfId="0" applyNumberFormat="1" applyFont="1" applyBorder="1" applyAlignment="1">
      <alignment horizontal="left" wrapText="1"/>
    </xf>
    <xf numFmtId="185" fontId="5" fillId="0" borderId="24" xfId="0" applyNumberFormat="1" applyFont="1" applyBorder="1" applyAlignment="1">
      <alignment horizontal="right" wrapText="1"/>
    </xf>
    <xf numFmtId="185" fontId="5" fillId="0" borderId="25" xfId="0" applyNumberFormat="1" applyFont="1" applyBorder="1" applyAlignment="1">
      <alignment horizontal="right" wrapText="1"/>
    </xf>
    <xf numFmtId="0" fontId="5" fillId="0" borderId="26" xfId="0" applyFont="1" applyBorder="1" applyAlignment="1">
      <alignment wrapText="1"/>
    </xf>
    <xf numFmtId="185" fontId="6" fillId="0" borderId="10" xfId="0" applyNumberFormat="1" applyFont="1" applyBorder="1" applyAlignment="1">
      <alignment horizontal="right" wrapText="1"/>
    </xf>
    <xf numFmtId="185" fontId="6" fillId="0" borderId="27" xfId="0" applyNumberFormat="1" applyFont="1" applyBorder="1" applyAlignment="1">
      <alignment horizontal="right" wrapText="1"/>
    </xf>
    <xf numFmtId="185" fontId="5" fillId="0" borderId="29" xfId="0" applyNumberFormat="1" applyFont="1" applyBorder="1" applyAlignment="1">
      <alignment horizontal="right" wrapText="1"/>
    </xf>
    <xf numFmtId="185" fontId="5" fillId="0" borderId="30" xfId="0" applyNumberFormat="1" applyFont="1" applyBorder="1" applyAlignment="1">
      <alignment horizontal="right" wrapText="1"/>
    </xf>
    <xf numFmtId="185" fontId="6" fillId="0" borderId="34" xfId="0" applyNumberFormat="1" applyFont="1" applyBorder="1" applyAlignment="1">
      <alignment horizontal="right" wrapText="1"/>
    </xf>
    <xf numFmtId="185" fontId="6" fillId="0" borderId="36" xfId="0" applyNumberFormat="1" applyFont="1" applyBorder="1" applyAlignment="1">
      <alignment horizontal="right" wrapText="1"/>
    </xf>
    <xf numFmtId="0" fontId="5" fillId="0" borderId="24" xfId="0" applyFont="1" applyBorder="1" applyAlignment="1">
      <alignment wrapText="1"/>
    </xf>
    <xf numFmtId="185" fontId="5" fillId="0" borderId="24" xfId="0" applyNumberFormat="1" applyFont="1" applyBorder="1" applyAlignment="1">
      <alignment wrapText="1"/>
    </xf>
    <xf numFmtId="185" fontId="5" fillId="0" borderId="25" xfId="0" applyNumberFormat="1" applyFont="1" applyBorder="1" applyAlignment="1">
      <alignment wrapText="1"/>
    </xf>
    <xf numFmtId="185" fontId="6" fillId="0" borderId="24" xfId="0" applyNumberFormat="1" applyFont="1" applyFill="1" applyBorder="1" applyAlignment="1">
      <alignment wrapText="1"/>
    </xf>
    <xf numFmtId="185" fontId="6" fillId="0" borderId="25" xfId="0" applyNumberFormat="1" applyFont="1" applyFill="1" applyBorder="1" applyAlignment="1">
      <alignment wrapText="1"/>
    </xf>
    <xf numFmtId="0" fontId="6" fillId="0" borderId="35" xfId="0" applyFont="1" applyBorder="1" applyAlignment="1">
      <alignment horizontal="center" wrapText="1"/>
    </xf>
    <xf numFmtId="185" fontId="6" fillId="0" borderId="32" xfId="0" applyNumberFormat="1" applyFont="1" applyFill="1" applyBorder="1" applyAlignment="1">
      <alignment horizontal="right" vertical="top" wrapText="1"/>
    </xf>
    <xf numFmtId="185" fontId="5" fillId="0" borderId="0" xfId="0" applyNumberFormat="1" applyFont="1" applyAlignment="1">
      <alignment/>
    </xf>
    <xf numFmtId="0" fontId="5" fillId="0" borderId="71" xfId="0" applyFont="1" applyBorder="1" applyAlignment="1">
      <alignment wrapText="1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 horizontal="left"/>
    </xf>
    <xf numFmtId="185" fontId="5" fillId="33" borderId="38" xfId="0" applyNumberFormat="1" applyFont="1" applyFill="1" applyBorder="1" applyAlignment="1">
      <alignment horizontal="right"/>
    </xf>
    <xf numFmtId="185" fontId="5" fillId="33" borderId="39" xfId="0" applyNumberFormat="1" applyFont="1" applyFill="1" applyBorder="1" applyAlignment="1">
      <alignment horizontal="right"/>
    </xf>
    <xf numFmtId="185" fontId="6" fillId="0" borderId="41" xfId="0" applyNumberFormat="1" applyFont="1" applyBorder="1" applyAlignment="1">
      <alignment wrapText="1"/>
    </xf>
    <xf numFmtId="185" fontId="6" fillId="0" borderId="42" xfId="0" applyNumberFormat="1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88" xfId="0" applyFont="1" applyBorder="1" applyAlignment="1">
      <alignment/>
    </xf>
    <xf numFmtId="0" fontId="5" fillId="0" borderId="71" xfId="0" applyFont="1" applyBorder="1" applyAlignment="1">
      <alignment/>
    </xf>
    <xf numFmtId="0" fontId="5" fillId="35" borderId="43" xfId="0" applyFont="1" applyFill="1" applyBorder="1" applyAlignment="1">
      <alignment horizontal="center" wrapText="1"/>
    </xf>
    <xf numFmtId="0" fontId="5" fillId="35" borderId="44" xfId="0" applyFont="1" applyFill="1" applyBorder="1" applyAlignment="1">
      <alignment wrapText="1"/>
    </xf>
    <xf numFmtId="185" fontId="5" fillId="35" borderId="44" xfId="0" applyNumberFormat="1" applyFont="1" applyFill="1" applyBorder="1" applyAlignment="1">
      <alignment wrapText="1"/>
    </xf>
    <xf numFmtId="185" fontId="5" fillId="35" borderId="45" xfId="0" applyNumberFormat="1" applyFont="1" applyFill="1" applyBorder="1" applyAlignment="1">
      <alignment wrapText="1"/>
    </xf>
    <xf numFmtId="0" fontId="5" fillId="33" borderId="86" xfId="0" applyFont="1" applyFill="1" applyBorder="1" applyAlignment="1">
      <alignment horizontal="left" wrapText="1"/>
    </xf>
    <xf numFmtId="0" fontId="6" fillId="0" borderId="32" xfId="0" applyFont="1" applyBorder="1" applyAlignment="1">
      <alignment wrapText="1"/>
    </xf>
    <xf numFmtId="0" fontId="6" fillId="0" borderId="31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6" fillId="0" borderId="82" xfId="0" applyFont="1" applyFill="1" applyBorder="1" applyAlignment="1">
      <alignment wrapText="1"/>
    </xf>
    <xf numFmtId="198" fontId="5" fillId="0" borderId="29" xfId="59" applyFont="1" applyBorder="1" applyAlignment="1">
      <alignment horizontal="left" vertical="center" wrapText="1"/>
      <protection/>
    </xf>
    <xf numFmtId="198" fontId="6" fillId="0" borderId="0" xfId="59" applyFont="1" applyBorder="1" applyAlignment="1">
      <alignment horizontal="left" vertical="center" wrapText="1"/>
      <protection/>
    </xf>
    <xf numFmtId="0" fontId="6" fillId="0" borderId="8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185" fontId="5" fillId="0" borderId="27" xfId="0" applyNumberFormat="1" applyFont="1" applyBorder="1" applyAlignment="1">
      <alignment wrapText="1"/>
    </xf>
    <xf numFmtId="0" fontId="5" fillId="0" borderId="29" xfId="0" applyFont="1" applyBorder="1" applyAlignment="1">
      <alignment/>
    </xf>
    <xf numFmtId="0" fontId="6" fillId="0" borderId="18" xfId="0" applyFont="1" applyBorder="1" applyAlignment="1">
      <alignment/>
    </xf>
    <xf numFmtId="0" fontId="5" fillId="33" borderId="37" xfId="0" applyFont="1" applyFill="1" applyBorder="1" applyAlignment="1">
      <alignment horizontal="center" wrapText="1"/>
    </xf>
    <xf numFmtId="0" fontId="5" fillId="33" borderId="38" xfId="0" applyFont="1" applyFill="1" applyBorder="1" applyAlignment="1">
      <alignment/>
    </xf>
    <xf numFmtId="185" fontId="5" fillId="33" borderId="38" xfId="0" applyNumberFormat="1" applyFont="1" applyFill="1" applyBorder="1" applyAlignment="1">
      <alignment wrapText="1"/>
    </xf>
    <xf numFmtId="185" fontId="5" fillId="33" borderId="39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/>
    </xf>
    <xf numFmtId="185" fontId="5" fillId="0" borderId="29" xfId="0" applyNumberFormat="1" applyFont="1" applyFill="1" applyBorder="1" applyAlignment="1">
      <alignment wrapText="1"/>
    </xf>
    <xf numFmtId="185" fontId="5" fillId="0" borderId="3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/>
    </xf>
    <xf numFmtId="0" fontId="5" fillId="0" borderId="34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85" fontId="6" fillId="0" borderId="10" xfId="0" applyNumberFormat="1" applyFont="1" applyFill="1" applyBorder="1" applyAlignment="1">
      <alignment wrapText="1"/>
    </xf>
    <xf numFmtId="185" fontId="6" fillId="0" borderId="27" xfId="0" applyNumberFormat="1" applyFont="1" applyFill="1" applyBorder="1" applyAlignment="1">
      <alignment wrapText="1"/>
    </xf>
    <xf numFmtId="0" fontId="5" fillId="0" borderId="29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185" fontId="6" fillId="0" borderId="10" xfId="0" applyNumberFormat="1" applyFont="1" applyBorder="1" applyAlignment="1">
      <alignment horizontal="left" wrapText="1"/>
    </xf>
    <xf numFmtId="0" fontId="6" fillId="0" borderId="34" xfId="0" applyFont="1" applyBorder="1" applyAlignment="1">
      <alignment wrapText="1"/>
    </xf>
    <xf numFmtId="0" fontId="6" fillId="0" borderId="89" xfId="0" applyFont="1" applyBorder="1" applyAlignment="1">
      <alignment/>
    </xf>
    <xf numFmtId="0" fontId="6" fillId="0" borderId="85" xfId="0" applyFont="1" applyBorder="1" applyAlignment="1">
      <alignment/>
    </xf>
    <xf numFmtId="0" fontId="6" fillId="0" borderId="71" xfId="0" applyFont="1" applyFill="1" applyBorder="1" applyAlignment="1">
      <alignment wrapText="1"/>
    </xf>
    <xf numFmtId="198" fontId="6" fillId="0" borderId="32" xfId="59" applyFont="1" applyBorder="1" applyAlignment="1">
      <alignment horizontal="left" vertical="center" wrapText="1"/>
      <protection/>
    </xf>
    <xf numFmtId="185" fontId="5" fillId="0" borderId="10" xfId="0" applyNumberFormat="1" applyFont="1" applyBorder="1" applyAlignment="1">
      <alignment wrapText="1"/>
    </xf>
    <xf numFmtId="185" fontId="6" fillId="0" borderId="33" xfId="0" applyNumberFormat="1" applyFont="1" applyFill="1" applyBorder="1" applyAlignment="1">
      <alignment horizontal="right" vertical="top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185" fontId="5" fillId="0" borderId="32" xfId="0" applyNumberFormat="1" applyFont="1" applyBorder="1" applyAlignment="1">
      <alignment wrapText="1"/>
    </xf>
    <xf numFmtId="185" fontId="5" fillId="0" borderId="33" xfId="0" applyNumberFormat="1" applyFont="1" applyBorder="1" applyAlignment="1">
      <alignment wrapText="1"/>
    </xf>
    <xf numFmtId="0" fontId="5" fillId="19" borderId="37" xfId="0" applyFont="1" applyFill="1" applyBorder="1" applyAlignment="1">
      <alignment horizontal="center" wrapText="1"/>
    </xf>
    <xf numFmtId="0" fontId="5" fillId="19" borderId="38" xfId="0" applyFont="1" applyFill="1" applyBorder="1" applyAlignment="1">
      <alignment wrapText="1"/>
    </xf>
    <xf numFmtId="185" fontId="5" fillId="19" borderId="38" xfId="0" applyNumberFormat="1" applyFont="1" applyFill="1" applyBorder="1" applyAlignment="1">
      <alignment wrapText="1"/>
    </xf>
    <xf numFmtId="185" fontId="5" fillId="19" borderId="39" xfId="0" applyNumberFormat="1" applyFont="1" applyFill="1" applyBorder="1" applyAlignment="1">
      <alignment wrapText="1"/>
    </xf>
    <xf numFmtId="0" fontId="5" fillId="36" borderId="59" xfId="0" applyFont="1" applyFill="1" applyBorder="1" applyAlignment="1">
      <alignment wrapText="1"/>
    </xf>
    <xf numFmtId="0" fontId="5" fillId="36" borderId="60" xfId="0" applyFont="1" applyFill="1" applyBorder="1" applyAlignment="1">
      <alignment wrapText="1"/>
    </xf>
    <xf numFmtId="2" fontId="5" fillId="36" borderId="60" xfId="0" applyNumberFormat="1" applyFont="1" applyFill="1" applyBorder="1" applyAlignment="1">
      <alignment wrapText="1"/>
    </xf>
    <xf numFmtId="2" fontId="5" fillId="36" borderId="61" xfId="0" applyNumberFormat="1" applyFont="1" applyFill="1" applyBorder="1" applyAlignment="1">
      <alignment wrapText="1"/>
    </xf>
    <xf numFmtId="0" fontId="6" fillId="0" borderId="32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NumberFormat="1" applyFont="1" applyFill="1" applyAlignment="1">
      <alignment/>
    </xf>
    <xf numFmtId="0" fontId="30" fillId="0" borderId="0" xfId="0" applyNumberFormat="1" applyFont="1" applyAlignment="1">
      <alignment/>
    </xf>
    <xf numFmtId="183" fontId="30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9" fillId="0" borderId="90" xfId="0" applyFont="1" applyBorder="1" applyAlignment="1">
      <alignment horizontal="center" vertical="center" wrapText="1"/>
    </xf>
    <xf numFmtId="0" fontId="30" fillId="0" borderId="47" xfId="0" applyFont="1" applyBorder="1" applyAlignment="1">
      <alignment vertical="center"/>
    </xf>
    <xf numFmtId="0" fontId="30" fillId="0" borderId="91" xfId="0" applyFont="1" applyBorder="1" applyAlignment="1">
      <alignment/>
    </xf>
    <xf numFmtId="0" fontId="30" fillId="0" borderId="92" xfId="0" applyFont="1" applyBorder="1" applyAlignment="1">
      <alignment horizontal="center"/>
    </xf>
    <xf numFmtId="0" fontId="9" fillId="0" borderId="47" xfId="0" applyNumberFormat="1" applyFont="1" applyFill="1" applyBorder="1" applyAlignment="1">
      <alignment/>
    </xf>
    <xf numFmtId="0" fontId="37" fillId="0" borderId="53" xfId="0" applyFont="1" applyBorder="1" applyAlignment="1">
      <alignment horizontal="center" vertical="top" wrapText="1"/>
    </xf>
    <xf numFmtId="0" fontId="37" fillId="0" borderId="18" xfId="0" applyFont="1" applyBorder="1" applyAlignment="1">
      <alignment vertical="top" wrapText="1"/>
    </xf>
    <xf numFmtId="0" fontId="37" fillId="0" borderId="93" xfId="0" applyFont="1" applyBorder="1" applyAlignment="1">
      <alignment horizontal="center" vertical="top" wrapText="1"/>
    </xf>
    <xf numFmtId="0" fontId="37" fillId="0" borderId="74" xfId="0" applyFont="1" applyBorder="1" applyAlignment="1">
      <alignment horizontal="center" vertical="top" wrapText="1"/>
    </xf>
    <xf numFmtId="0" fontId="37" fillId="0" borderId="41" xfId="0" applyNumberFormat="1" applyFont="1" applyFill="1" applyBorder="1" applyAlignment="1">
      <alignment horizontal="center" vertical="top" wrapText="1"/>
    </xf>
    <xf numFmtId="0" fontId="37" fillId="0" borderId="94" xfId="0" applyNumberFormat="1" applyFont="1" applyBorder="1" applyAlignment="1">
      <alignment horizontal="center" vertical="top" wrapText="1"/>
    </xf>
    <xf numFmtId="0" fontId="37" fillId="0" borderId="95" xfId="0" applyNumberFormat="1" applyFont="1" applyBorder="1" applyAlignment="1">
      <alignment horizontal="center" vertical="top" wrapText="1"/>
    </xf>
    <xf numFmtId="0" fontId="40" fillId="0" borderId="53" xfId="0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0" fontId="40" fillId="0" borderId="93" xfId="0" applyFont="1" applyBorder="1" applyAlignment="1">
      <alignment horizontal="center" vertical="top" wrapText="1"/>
    </xf>
    <xf numFmtId="0" fontId="40" fillId="0" borderId="74" xfId="0" applyFont="1" applyBorder="1" applyAlignment="1">
      <alignment horizontal="center" vertical="top" wrapText="1"/>
    </xf>
    <xf numFmtId="1" fontId="37" fillId="0" borderId="37" xfId="0" applyNumberFormat="1" applyFont="1" applyBorder="1" applyAlignment="1">
      <alignment horizontal="center" vertical="center" wrapText="1"/>
    </xf>
    <xf numFmtId="1" fontId="37" fillId="0" borderId="38" xfId="0" applyNumberFormat="1" applyFont="1" applyBorder="1" applyAlignment="1">
      <alignment horizontal="center" vertical="center" wrapText="1"/>
    </xf>
    <xf numFmtId="1" fontId="37" fillId="0" borderId="38" xfId="0" applyNumberFormat="1" applyFont="1" applyBorder="1" applyAlignment="1">
      <alignment horizontal="center" vertical="top" wrapText="1"/>
    </xf>
    <xf numFmtId="0" fontId="37" fillId="0" borderId="38" xfId="0" applyNumberFormat="1" applyFont="1" applyFill="1" applyBorder="1" applyAlignment="1">
      <alignment horizontal="center" vertical="top" wrapText="1"/>
    </xf>
    <xf numFmtId="0" fontId="37" fillId="0" borderId="38" xfId="0" applyNumberFormat="1" applyFont="1" applyBorder="1" applyAlignment="1">
      <alignment horizontal="center" vertical="top" wrapText="1"/>
    </xf>
    <xf numFmtId="0" fontId="37" fillId="0" borderId="39" xfId="0" applyNumberFormat="1" applyFont="1" applyBorder="1" applyAlignment="1">
      <alignment horizontal="center" vertical="top" wrapText="1"/>
    </xf>
    <xf numFmtId="183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40" fillId="0" borderId="35" xfId="0" applyFont="1" applyBorder="1" applyAlignment="1">
      <alignment horizontal="center" vertical="center" wrapText="1"/>
    </xf>
    <xf numFmtId="0" fontId="40" fillId="0" borderId="96" xfId="0" applyFont="1" applyBorder="1" applyAlignment="1">
      <alignment vertical="center" wrapText="1"/>
    </xf>
    <xf numFmtId="0" fontId="40" fillId="0" borderId="96" xfId="0" applyFont="1" applyBorder="1" applyAlignment="1">
      <alignment horizontal="left" vertical="top" wrapText="1"/>
    </xf>
    <xf numFmtId="1" fontId="40" fillId="0" borderId="96" xfId="0" applyNumberFormat="1" applyFont="1" applyBorder="1" applyAlignment="1">
      <alignment horizontal="center" vertical="top" wrapText="1"/>
    </xf>
    <xf numFmtId="0" fontId="40" fillId="0" borderId="85" xfId="0" applyFont="1" applyBorder="1" applyAlignment="1">
      <alignment horizontal="center" vertical="top" wrapText="1"/>
    </xf>
    <xf numFmtId="0" fontId="37" fillId="0" borderId="34" xfId="0" applyNumberFormat="1" applyFont="1" applyFill="1" applyBorder="1" applyAlignment="1">
      <alignment horizontal="right" vertical="top" wrapText="1"/>
    </xf>
    <xf numFmtId="0" fontId="40" fillId="0" borderId="96" xfId="0" applyNumberFormat="1" applyFont="1" applyBorder="1" applyAlignment="1">
      <alignment horizontal="right" vertical="top" wrapText="1"/>
    </xf>
    <xf numFmtId="0" fontId="40" fillId="0" borderId="80" xfId="0" applyNumberFormat="1" applyFont="1" applyBorder="1" applyAlignment="1">
      <alignment horizontal="right" vertical="top" wrapText="1"/>
    </xf>
    <xf numFmtId="0" fontId="40" fillId="0" borderId="23" xfId="0" applyFont="1" applyBorder="1" applyAlignment="1">
      <alignment horizontal="center" vertical="center" wrapText="1"/>
    </xf>
    <xf numFmtId="0" fontId="40" fillId="0" borderId="68" xfId="0" applyFont="1" applyBorder="1" applyAlignment="1">
      <alignment vertical="center" wrapText="1"/>
    </xf>
    <xf numFmtId="0" fontId="40" fillId="0" borderId="68" xfId="0" applyFont="1" applyBorder="1" applyAlignment="1">
      <alignment horizontal="left" vertical="top" wrapText="1"/>
    </xf>
    <xf numFmtId="1" fontId="40" fillId="0" borderId="68" xfId="0" applyNumberFormat="1" applyFont="1" applyBorder="1" applyAlignment="1">
      <alignment horizontal="center" vertical="top" wrapText="1"/>
    </xf>
    <xf numFmtId="0" fontId="40" fillId="0" borderId="71" xfId="0" applyFont="1" applyBorder="1" applyAlignment="1">
      <alignment horizontal="center" vertical="top" wrapText="1"/>
    </xf>
    <xf numFmtId="0" fontId="40" fillId="0" borderId="24" xfId="0" applyNumberFormat="1" applyFont="1" applyBorder="1" applyAlignment="1">
      <alignment horizontal="right" vertical="top" wrapText="1"/>
    </xf>
    <xf numFmtId="0" fontId="40" fillId="0" borderId="68" xfId="0" applyNumberFormat="1" applyFont="1" applyBorder="1" applyAlignment="1">
      <alignment horizontal="right" vertical="top" wrapText="1"/>
    </xf>
    <xf numFmtId="0" fontId="40" fillId="0" borderId="81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vertical="center" wrapText="1"/>
    </xf>
    <xf numFmtId="0" fontId="40" fillId="0" borderId="34" xfId="0" applyFont="1" applyBorder="1" applyAlignment="1">
      <alignment vertical="center" wrapText="1"/>
    </xf>
    <xf numFmtId="0" fontId="40" fillId="0" borderId="24" xfId="0" applyNumberFormat="1" applyFont="1" applyBorder="1" applyAlignment="1">
      <alignment/>
    </xf>
    <xf numFmtId="0" fontId="40" fillId="0" borderId="68" xfId="0" applyFont="1" applyFill="1" applyBorder="1" applyAlignment="1">
      <alignment horizontal="left" vertical="top" wrapText="1"/>
    </xf>
    <xf numFmtId="1" fontId="40" fillId="0" borderId="68" xfId="0" applyNumberFormat="1" applyFont="1" applyFill="1" applyBorder="1" applyAlignment="1">
      <alignment horizontal="center" vertical="top" wrapText="1"/>
    </xf>
    <xf numFmtId="0" fontId="40" fillId="0" borderId="71" xfId="0" applyFont="1" applyFill="1" applyBorder="1" applyAlignment="1">
      <alignment horizontal="center" vertical="top" wrapText="1"/>
    </xf>
    <xf numFmtId="0" fontId="41" fillId="0" borderId="68" xfId="0" applyNumberFormat="1" applyFont="1" applyFill="1" applyBorder="1" applyAlignment="1">
      <alignment horizontal="right" vertical="top" wrapText="1"/>
    </xf>
    <xf numFmtId="0" fontId="40" fillId="0" borderId="68" xfId="0" applyNumberFormat="1" applyFont="1" applyFill="1" applyBorder="1" applyAlignment="1">
      <alignment horizontal="right" vertical="top" wrapText="1"/>
    </xf>
    <xf numFmtId="0" fontId="40" fillId="0" borderId="81" xfId="0" applyNumberFormat="1" applyFont="1" applyFill="1" applyBorder="1" applyAlignment="1">
      <alignment horizontal="right" vertical="top" wrapText="1"/>
    </xf>
    <xf numFmtId="0" fontId="37" fillId="0" borderId="68" xfId="0" applyFont="1" applyFill="1" applyBorder="1" applyAlignment="1">
      <alignment horizontal="left" vertical="top" wrapText="1"/>
    </xf>
    <xf numFmtId="0" fontId="40" fillId="0" borderId="24" xfId="0" applyNumberFormat="1" applyFont="1" applyFill="1" applyBorder="1" applyAlignment="1">
      <alignment/>
    </xf>
    <xf numFmtId="183" fontId="42" fillId="0" borderId="0" xfId="0" applyNumberFormat="1" applyFont="1" applyAlignment="1">
      <alignment/>
    </xf>
    <xf numFmtId="0" fontId="40" fillId="0" borderId="24" xfId="0" applyFont="1" applyBorder="1" applyAlignment="1">
      <alignment vertical="center" wrapText="1"/>
    </xf>
    <xf numFmtId="0" fontId="40" fillId="0" borderId="24" xfId="0" applyFont="1" applyFill="1" applyBorder="1" applyAlignment="1">
      <alignment horizontal="left" vertical="top" wrapText="1"/>
    </xf>
    <xf numFmtId="1" fontId="40" fillId="0" borderId="24" xfId="0" applyNumberFormat="1" applyFont="1" applyFill="1" applyBorder="1" applyAlignment="1">
      <alignment horizontal="center" vertical="top" wrapText="1"/>
    </xf>
    <xf numFmtId="0" fontId="40" fillId="0" borderId="62" xfId="0" applyFont="1" applyFill="1" applyBorder="1" applyAlignment="1">
      <alignment horizontal="center" vertical="top" wrapText="1"/>
    </xf>
    <xf numFmtId="0" fontId="40" fillId="0" borderId="24" xfId="0" applyNumberFormat="1" applyFont="1" applyFill="1" applyBorder="1" applyAlignment="1">
      <alignment horizontal="right" vertical="top" wrapText="1"/>
    </xf>
    <xf numFmtId="0" fontId="40" fillId="0" borderId="25" xfId="0" applyNumberFormat="1" applyFont="1" applyFill="1" applyBorder="1" applyAlignment="1">
      <alignment horizontal="right" vertical="top" wrapText="1"/>
    </xf>
    <xf numFmtId="0" fontId="40" fillId="0" borderId="24" xfId="0" applyFont="1" applyFill="1" applyBorder="1" applyAlignment="1">
      <alignment horizontal="center" vertical="top" wrapText="1"/>
    </xf>
    <xf numFmtId="0" fontId="37" fillId="0" borderId="24" xfId="0" applyFont="1" applyFill="1" applyBorder="1" applyAlignment="1">
      <alignment horizontal="left" vertical="top" wrapText="1"/>
    </xf>
    <xf numFmtId="0" fontId="40" fillId="0" borderId="49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1" fontId="4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30" fillId="0" borderId="97" xfId="0" applyNumberFormat="1" applyFont="1" applyBorder="1" applyAlignment="1">
      <alignment/>
    </xf>
    <xf numFmtId="0" fontId="37" fillId="0" borderId="50" xfId="0" applyNumberFormat="1" applyFont="1" applyFill="1" applyBorder="1" applyAlignment="1">
      <alignment horizontal="right" vertical="top" wrapText="1"/>
    </xf>
    <xf numFmtId="0" fontId="40" fillId="0" borderId="50" xfId="0" applyNumberFormat="1" applyFont="1" applyFill="1" applyBorder="1" applyAlignment="1">
      <alignment horizontal="right" vertical="top" wrapText="1"/>
    </xf>
    <xf numFmtId="0" fontId="40" fillId="0" borderId="51" xfId="0" applyNumberFormat="1" applyFont="1" applyFill="1" applyBorder="1" applyAlignment="1">
      <alignment horizontal="right" vertical="top" wrapText="1"/>
    </xf>
    <xf numFmtId="0" fontId="37" fillId="0" borderId="65" xfId="0" applyNumberFormat="1" applyFont="1" applyFill="1" applyBorder="1" applyAlignment="1">
      <alignment horizontal="right" vertical="top" wrapText="1"/>
    </xf>
    <xf numFmtId="0" fontId="37" fillId="0" borderId="66" xfId="0" applyNumberFormat="1" applyFont="1" applyFill="1" applyBorder="1" applyAlignment="1">
      <alignment horizontal="right" vertical="top" wrapText="1"/>
    </xf>
    <xf numFmtId="2" fontId="37" fillId="0" borderId="50" xfId="0" applyNumberFormat="1" applyFont="1" applyFill="1" applyBorder="1" applyAlignment="1">
      <alignment horizontal="right" vertical="top" wrapText="1"/>
    </xf>
    <xf numFmtId="2" fontId="37" fillId="0" borderId="50" xfId="0" applyNumberFormat="1" applyFont="1" applyBorder="1" applyAlignment="1">
      <alignment horizontal="right" vertical="top" wrapText="1"/>
    </xf>
    <xf numFmtId="2" fontId="37" fillId="0" borderId="51" xfId="0" applyNumberFormat="1" applyFont="1" applyBorder="1" applyAlignment="1">
      <alignment horizontal="right" vertical="top" wrapText="1"/>
    </xf>
    <xf numFmtId="0" fontId="40" fillId="0" borderId="64" xfId="0" applyFont="1" applyFill="1" applyBorder="1" applyAlignment="1">
      <alignment horizontal="center" vertical="top" wrapText="1"/>
    </xf>
    <xf numFmtId="0" fontId="40" fillId="0" borderId="98" xfId="0" applyFont="1" applyFill="1" applyBorder="1" applyAlignment="1">
      <alignment vertical="top" wrapText="1"/>
    </xf>
    <xf numFmtId="0" fontId="37" fillId="0" borderId="98" xfId="0" applyFont="1" applyFill="1" applyBorder="1" applyAlignment="1">
      <alignment horizontal="left" vertical="top" wrapText="1"/>
    </xf>
    <xf numFmtId="1" fontId="40" fillId="0" borderId="98" xfId="0" applyNumberFormat="1" applyFont="1" applyFill="1" applyBorder="1" applyAlignment="1">
      <alignment horizontal="right" vertical="top" wrapText="1"/>
    </xf>
    <xf numFmtId="0" fontId="40" fillId="0" borderId="99" xfId="0" applyFont="1" applyFill="1" applyBorder="1" applyAlignment="1">
      <alignment horizontal="center" vertical="top" wrapText="1"/>
    </xf>
    <xf numFmtId="0" fontId="40" fillId="0" borderId="98" xfId="0" applyNumberFormat="1" applyFont="1" applyFill="1" applyBorder="1" applyAlignment="1">
      <alignment horizontal="right" vertical="top" wrapText="1"/>
    </xf>
    <xf numFmtId="0" fontId="40" fillId="0" borderId="100" xfId="0" applyNumberFormat="1" applyFont="1" applyFill="1" applyBorder="1" applyAlignment="1">
      <alignment horizontal="right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68" xfId="0" applyFont="1" applyFill="1" applyBorder="1" applyAlignment="1">
      <alignment vertical="top" wrapText="1"/>
    </xf>
    <xf numFmtId="1" fontId="40" fillId="0" borderId="68" xfId="0" applyNumberFormat="1" applyFont="1" applyFill="1" applyBorder="1" applyAlignment="1">
      <alignment horizontal="right" vertical="top" wrapText="1"/>
    </xf>
    <xf numFmtId="0" fontId="37" fillId="0" borderId="24" xfId="0" applyNumberFormat="1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34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wrapText="1"/>
    </xf>
    <xf numFmtId="0" fontId="40" fillId="0" borderId="24" xfId="0" applyFont="1" applyFill="1" applyBorder="1" applyAlignment="1">
      <alignment horizontal="left" wrapText="1"/>
    </xf>
    <xf numFmtId="0" fontId="40" fillId="0" borderId="24" xfId="0" applyFont="1" applyFill="1" applyBorder="1" applyAlignment="1">
      <alignment horizontal="right" wrapText="1"/>
    </xf>
    <xf numFmtId="0" fontId="40" fillId="0" borderId="24" xfId="0" applyFont="1" applyFill="1" applyBorder="1" applyAlignment="1">
      <alignment horizontal="center" wrapText="1"/>
    </xf>
    <xf numFmtId="0" fontId="37" fillId="0" borderId="24" xfId="0" applyNumberFormat="1" applyFont="1" applyFill="1" applyBorder="1" applyAlignment="1">
      <alignment horizontal="right" wrapText="1"/>
    </xf>
    <xf numFmtId="0" fontId="40" fillId="0" borderId="24" xfId="0" applyNumberFormat="1" applyFont="1" applyFill="1" applyBorder="1" applyAlignment="1">
      <alignment horizontal="right" wrapText="1"/>
    </xf>
    <xf numFmtId="0" fontId="40" fillId="0" borderId="25" xfId="0" applyNumberFormat="1" applyFont="1" applyFill="1" applyBorder="1" applyAlignment="1">
      <alignment horizontal="right" wrapText="1"/>
    </xf>
    <xf numFmtId="0" fontId="40" fillId="0" borderId="24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horizontal="right" vertical="top" wrapText="1"/>
    </xf>
    <xf numFmtId="0" fontId="40" fillId="0" borderId="24" xfId="0" applyFont="1" applyFill="1" applyBorder="1" applyAlignment="1">
      <alignment/>
    </xf>
    <xf numFmtId="0" fontId="37" fillId="0" borderId="24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right"/>
    </xf>
    <xf numFmtId="0" fontId="40" fillId="0" borderId="24" xfId="0" applyFont="1" applyFill="1" applyBorder="1" applyAlignment="1">
      <alignment horizontal="center"/>
    </xf>
    <xf numFmtId="0" fontId="37" fillId="0" borderId="24" xfId="0" applyNumberFormat="1" applyFont="1" applyFill="1" applyBorder="1" applyAlignment="1">
      <alignment horizontal="right"/>
    </xf>
    <xf numFmtId="0" fontId="40" fillId="0" borderId="24" xfId="0" applyNumberFormat="1" applyFont="1" applyFill="1" applyBorder="1" applyAlignment="1">
      <alignment horizontal="right"/>
    </xf>
    <xf numFmtId="0" fontId="40" fillId="0" borderId="25" xfId="0" applyNumberFormat="1" applyFont="1" applyFill="1" applyBorder="1" applyAlignment="1">
      <alignment horizontal="right"/>
    </xf>
    <xf numFmtId="0" fontId="40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right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right" vertical="center" wrapText="1"/>
    </xf>
    <xf numFmtId="0" fontId="40" fillId="0" borderId="24" xfId="0" applyNumberFormat="1" applyFont="1" applyFill="1" applyBorder="1" applyAlignment="1">
      <alignment horizontal="right" vertical="center" wrapText="1"/>
    </xf>
    <xf numFmtId="0" fontId="40" fillId="0" borderId="25" xfId="0" applyNumberFormat="1" applyFont="1" applyFill="1" applyBorder="1" applyAlignment="1">
      <alignment horizontal="right" vertical="center" wrapText="1"/>
    </xf>
    <xf numFmtId="0" fontId="40" fillId="0" borderId="81" xfId="0" applyNumberFormat="1" applyFont="1" applyFill="1" applyBorder="1" applyAlignment="1">
      <alignment horizontal="right"/>
    </xf>
    <xf numFmtId="0" fontId="40" fillId="0" borderId="96" xfId="0" applyFont="1" applyFill="1" applyBorder="1" applyAlignment="1">
      <alignment vertical="top" wrapText="1"/>
    </xf>
    <xf numFmtId="0" fontId="40" fillId="0" borderId="96" xfId="0" applyFont="1" applyFill="1" applyBorder="1" applyAlignment="1">
      <alignment vertical="center" wrapText="1"/>
    </xf>
    <xf numFmtId="0" fontId="37" fillId="0" borderId="65" xfId="0" applyNumberFormat="1" applyFont="1" applyFill="1" applyBorder="1" applyAlignment="1">
      <alignment vertical="top" wrapText="1"/>
    </xf>
    <xf numFmtId="0" fontId="37" fillId="0" borderId="66" xfId="0" applyNumberFormat="1" applyFont="1" applyFill="1" applyBorder="1" applyAlignment="1">
      <alignment vertical="top" wrapText="1"/>
    </xf>
    <xf numFmtId="2" fontId="40" fillId="0" borderId="101" xfId="0" applyNumberFormat="1" applyFont="1" applyFill="1" applyBorder="1" applyAlignment="1">
      <alignment/>
    </xf>
    <xf numFmtId="2" fontId="40" fillId="0" borderId="101" xfId="0" applyNumberFormat="1" applyFont="1" applyBorder="1" applyAlignment="1">
      <alignment/>
    </xf>
    <xf numFmtId="2" fontId="40" fillId="0" borderId="102" xfId="0" applyNumberFormat="1" applyFont="1" applyBorder="1" applyAlignment="1">
      <alignment/>
    </xf>
    <xf numFmtId="0" fontId="40" fillId="0" borderId="103" xfId="0" applyFont="1" applyFill="1" applyBorder="1" applyAlignment="1">
      <alignment horizontal="center" vertical="top" wrapText="1"/>
    </xf>
    <xf numFmtId="0" fontId="40" fillId="0" borderId="104" xfId="0" applyFont="1" applyFill="1" applyBorder="1" applyAlignment="1">
      <alignment vertical="top" wrapText="1"/>
    </xf>
    <xf numFmtId="0" fontId="37" fillId="0" borderId="105" xfId="0" applyFont="1" applyFill="1" applyBorder="1" applyAlignment="1">
      <alignment horizontal="left" vertical="top" wrapText="1"/>
    </xf>
    <xf numFmtId="0" fontId="40" fillId="0" borderId="105" xfId="0" applyFont="1" applyFill="1" applyBorder="1" applyAlignment="1">
      <alignment horizontal="right" vertical="top" wrapText="1"/>
    </xf>
    <xf numFmtId="1" fontId="40" fillId="0" borderId="105" xfId="0" applyNumberFormat="1" applyFont="1" applyFill="1" applyBorder="1" applyAlignment="1">
      <alignment horizontal="center" vertical="top" wrapText="1"/>
    </xf>
    <xf numFmtId="0" fontId="37" fillId="0" borderId="106" xfId="0" applyNumberFormat="1" applyFont="1" applyFill="1" applyBorder="1" applyAlignment="1">
      <alignment horizontal="right" vertical="top" wrapText="1"/>
    </xf>
    <xf numFmtId="0" fontId="40" fillId="0" borderId="104" xfId="0" applyNumberFormat="1" applyFont="1" applyFill="1" applyBorder="1" applyAlignment="1">
      <alignment horizontal="right" vertical="top" wrapText="1"/>
    </xf>
    <xf numFmtId="0" fontId="40" fillId="0" borderId="105" xfId="0" applyNumberFormat="1" applyFont="1" applyFill="1" applyBorder="1" applyAlignment="1">
      <alignment horizontal="right" vertical="top" wrapText="1"/>
    </xf>
    <xf numFmtId="0" fontId="40" fillId="0" borderId="107" xfId="0" applyNumberFormat="1" applyFont="1" applyFill="1" applyBorder="1" applyAlignment="1">
      <alignment horizontal="right" vertical="top" wrapText="1"/>
    </xf>
    <xf numFmtId="0" fontId="40" fillId="0" borderId="108" xfId="0" applyFont="1" applyFill="1" applyBorder="1" applyAlignment="1">
      <alignment horizontal="center" vertical="center" wrapText="1"/>
    </xf>
    <xf numFmtId="0" fontId="40" fillId="0" borderId="109" xfId="0" applyFont="1" applyFill="1" applyBorder="1" applyAlignment="1">
      <alignment vertical="center" wrapText="1"/>
    </xf>
    <xf numFmtId="49" fontId="40" fillId="0" borderId="110" xfId="0" applyNumberFormat="1" applyFont="1" applyFill="1" applyBorder="1" applyAlignment="1">
      <alignment horizontal="left" vertical="center" wrapText="1"/>
    </xf>
    <xf numFmtId="1" fontId="40" fillId="0" borderId="110" xfId="0" applyNumberFormat="1" applyFont="1" applyFill="1" applyBorder="1" applyAlignment="1">
      <alignment vertical="center" wrapText="1"/>
    </xf>
    <xf numFmtId="0" fontId="40" fillId="0" borderId="110" xfId="0" applyFont="1" applyFill="1" applyBorder="1" applyAlignment="1">
      <alignment horizontal="center" vertical="center" wrapText="1"/>
    </xf>
    <xf numFmtId="0" fontId="37" fillId="0" borderId="110" xfId="0" applyNumberFormat="1" applyFont="1" applyFill="1" applyBorder="1" applyAlignment="1">
      <alignment vertical="center" wrapText="1"/>
    </xf>
    <xf numFmtId="0" fontId="40" fillId="0" borderId="110" xfId="0" applyNumberFormat="1" applyFont="1" applyFill="1" applyBorder="1" applyAlignment="1">
      <alignment vertical="center" wrapText="1"/>
    </xf>
    <xf numFmtId="0" fontId="40" fillId="0" borderId="111" xfId="0" applyNumberFormat="1" applyFont="1" applyFill="1" applyBorder="1" applyAlignment="1">
      <alignment vertical="center" wrapText="1"/>
    </xf>
    <xf numFmtId="0" fontId="40" fillId="0" borderId="112" xfId="0" applyFont="1" applyFill="1" applyBorder="1" applyAlignment="1">
      <alignment horizontal="center" vertical="top" wrapText="1"/>
    </xf>
    <xf numFmtId="0" fontId="40" fillId="0" borderId="110" xfId="0" applyFont="1" applyFill="1" applyBorder="1" applyAlignment="1">
      <alignment vertical="center" wrapText="1"/>
    </xf>
    <xf numFmtId="49" fontId="40" fillId="0" borderId="113" xfId="0" applyNumberFormat="1" applyFont="1" applyFill="1" applyBorder="1" applyAlignment="1">
      <alignment horizontal="left" vertical="center" wrapText="1"/>
    </xf>
    <xf numFmtId="1" fontId="40" fillId="0" borderId="113" xfId="0" applyNumberFormat="1" applyFont="1" applyFill="1" applyBorder="1" applyAlignment="1">
      <alignment vertical="center" wrapText="1"/>
    </xf>
    <xf numFmtId="0" fontId="40" fillId="0" borderId="113" xfId="0" applyFont="1" applyFill="1" applyBorder="1" applyAlignment="1">
      <alignment horizontal="center" vertical="center" wrapText="1"/>
    </xf>
    <xf numFmtId="0" fontId="37" fillId="0" borderId="113" xfId="0" applyNumberFormat="1" applyFont="1" applyFill="1" applyBorder="1" applyAlignment="1">
      <alignment vertical="center" wrapText="1"/>
    </xf>
    <xf numFmtId="0" fontId="40" fillId="0" borderId="113" xfId="0" applyNumberFormat="1" applyFont="1" applyFill="1" applyBorder="1" applyAlignment="1">
      <alignment vertical="center" wrapText="1"/>
    </xf>
    <xf numFmtId="0" fontId="40" fillId="0" borderId="114" xfId="0" applyNumberFormat="1" applyFont="1" applyFill="1" applyBorder="1" applyAlignment="1">
      <alignment vertical="center" wrapText="1"/>
    </xf>
    <xf numFmtId="1" fontId="40" fillId="0" borderId="113" xfId="0" applyNumberFormat="1" applyFont="1" applyFill="1" applyBorder="1" applyAlignment="1">
      <alignment horizontal="right" vertical="center" wrapText="1"/>
    </xf>
    <xf numFmtId="0" fontId="40" fillId="0" borderId="113" xfId="0" applyFont="1" applyFill="1" applyBorder="1" applyAlignment="1">
      <alignment vertical="center" wrapText="1"/>
    </xf>
    <xf numFmtId="49" fontId="37" fillId="0" borderId="113" xfId="0" applyNumberFormat="1" applyFont="1" applyFill="1" applyBorder="1" applyAlignment="1">
      <alignment horizontal="left" vertical="center" wrapText="1"/>
    </xf>
    <xf numFmtId="0" fontId="40" fillId="0" borderId="113" xfId="0" applyFont="1" applyFill="1" applyBorder="1" applyAlignment="1">
      <alignment horizontal="left" vertical="center" wrapText="1"/>
    </xf>
    <xf numFmtId="0" fontId="40" fillId="0" borderId="115" xfId="0" applyFont="1" applyFill="1" applyBorder="1" applyAlignment="1">
      <alignment vertical="center" wrapText="1"/>
    </xf>
    <xf numFmtId="0" fontId="40" fillId="0" borderId="116" xfId="0" applyFont="1" applyFill="1" applyBorder="1" applyAlignment="1">
      <alignment horizontal="center" vertical="top" wrapText="1"/>
    </xf>
    <xf numFmtId="0" fontId="40" fillId="0" borderId="117" xfId="0" applyFont="1" applyFill="1" applyBorder="1" applyAlignment="1">
      <alignment vertical="center" wrapText="1"/>
    </xf>
    <xf numFmtId="0" fontId="40" fillId="0" borderId="118" xfId="0" applyFont="1" applyFill="1" applyBorder="1" applyAlignment="1">
      <alignment horizontal="left" vertical="center" wrapText="1"/>
    </xf>
    <xf numFmtId="1" fontId="40" fillId="0" borderId="118" xfId="0" applyNumberFormat="1" applyFont="1" applyFill="1" applyBorder="1" applyAlignment="1">
      <alignment horizontal="right" vertical="center" wrapText="1"/>
    </xf>
    <xf numFmtId="0" fontId="40" fillId="0" borderId="118" xfId="0" applyFont="1" applyFill="1" applyBorder="1" applyAlignment="1">
      <alignment horizontal="center" vertical="center" wrapText="1"/>
    </xf>
    <xf numFmtId="0" fontId="37" fillId="0" borderId="118" xfId="0" applyNumberFormat="1" applyFont="1" applyFill="1" applyBorder="1" applyAlignment="1">
      <alignment vertical="center" wrapText="1"/>
    </xf>
    <xf numFmtId="0" fontId="40" fillId="0" borderId="118" xfId="0" applyNumberFormat="1" applyFont="1" applyFill="1" applyBorder="1" applyAlignment="1">
      <alignment vertical="center" wrapText="1"/>
    </xf>
    <xf numFmtId="0" fontId="40" fillId="0" borderId="119" xfId="0" applyNumberFormat="1" applyFont="1" applyFill="1" applyBorder="1" applyAlignment="1">
      <alignment vertical="center" wrapText="1"/>
    </xf>
    <xf numFmtId="2" fontId="37" fillId="0" borderId="120" xfId="0" applyNumberFormat="1" applyFont="1" applyFill="1" applyBorder="1" applyAlignment="1">
      <alignment vertical="center" wrapText="1"/>
    </xf>
    <xf numFmtId="0" fontId="40" fillId="0" borderId="118" xfId="0" applyNumberFormat="1" applyFont="1" applyFill="1" applyBorder="1" applyAlignment="1">
      <alignment horizontal="right"/>
    </xf>
    <xf numFmtId="183" fontId="40" fillId="0" borderId="118" xfId="0" applyNumberFormat="1" applyFont="1" applyBorder="1" applyAlignment="1">
      <alignment/>
    </xf>
    <xf numFmtId="183" fontId="40" fillId="0" borderId="119" xfId="0" applyNumberFormat="1" applyFont="1" applyBorder="1" applyAlignment="1">
      <alignment/>
    </xf>
    <xf numFmtId="0" fontId="40" fillId="0" borderId="35" xfId="0" applyFont="1" applyBorder="1" applyAlignment="1">
      <alignment horizontal="center" vertical="top" wrapText="1"/>
    </xf>
    <xf numFmtId="0" fontId="40" fillId="0" borderId="34" xfId="0" applyFont="1" applyFill="1" applyBorder="1" applyAlignment="1">
      <alignment horizontal="left" vertical="top" wrapText="1"/>
    </xf>
    <xf numFmtId="0" fontId="40" fillId="0" borderId="34" xfId="0" applyFont="1" applyFill="1" applyBorder="1" applyAlignment="1">
      <alignment horizontal="center" vertical="top" wrapText="1"/>
    </xf>
    <xf numFmtId="0" fontId="40" fillId="0" borderId="34" xfId="0" applyNumberFormat="1" applyFont="1" applyFill="1" applyBorder="1" applyAlignment="1">
      <alignment horizontal="right" vertical="top" wrapText="1"/>
    </xf>
    <xf numFmtId="0" fontId="40" fillId="0" borderId="36" xfId="0" applyNumberFormat="1" applyFont="1" applyFill="1" applyBorder="1" applyAlignment="1">
      <alignment horizontal="right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34" xfId="0" applyFont="1" applyFill="1" applyBorder="1" applyAlignment="1">
      <alignment horizontal="left" vertical="center" wrapText="1"/>
    </xf>
    <xf numFmtId="0" fontId="40" fillId="0" borderId="24" xfId="0" applyNumberFormat="1" applyFont="1" applyFill="1" applyBorder="1" applyAlignment="1">
      <alignment vertical="top" wrapText="1"/>
    </xf>
    <xf numFmtId="0" fontId="40" fillId="0" borderId="25" xfId="0" applyNumberFormat="1" applyFont="1" applyFill="1" applyBorder="1" applyAlignment="1">
      <alignment vertical="top" wrapText="1"/>
    </xf>
    <xf numFmtId="0" fontId="40" fillId="0" borderId="18" xfId="0" applyFont="1" applyFill="1" applyBorder="1" applyAlignment="1">
      <alignment horizontal="left" vertical="center" wrapText="1"/>
    </xf>
    <xf numFmtId="185" fontId="37" fillId="0" borderId="34" xfId="0" applyNumberFormat="1" applyFont="1" applyFill="1" applyBorder="1" applyAlignment="1">
      <alignment horizontal="right" vertical="top" wrapText="1"/>
    </xf>
    <xf numFmtId="0" fontId="40" fillId="0" borderId="10" xfId="0" applyNumberFormat="1" applyFont="1" applyFill="1" applyBorder="1" applyAlignment="1">
      <alignment horizontal="right" vertical="top" wrapText="1"/>
    </xf>
    <xf numFmtId="0" fontId="40" fillId="0" borderId="27" xfId="0" applyNumberFormat="1" applyFont="1" applyFill="1" applyBorder="1" applyAlignment="1">
      <alignment horizontal="right" vertical="top" wrapText="1"/>
    </xf>
    <xf numFmtId="185" fontId="37" fillId="0" borderId="65" xfId="0" applyNumberFormat="1" applyFont="1" applyFill="1" applyBorder="1" applyAlignment="1">
      <alignment vertical="top" wrapText="1"/>
    </xf>
    <xf numFmtId="0" fontId="40" fillId="0" borderId="50" xfId="0" applyNumberFormat="1" applyFont="1" applyFill="1" applyBorder="1" applyAlignment="1">
      <alignment horizontal="right"/>
    </xf>
    <xf numFmtId="2" fontId="40" fillId="0" borderId="50" xfId="0" applyNumberFormat="1" applyFont="1" applyBorder="1" applyAlignment="1">
      <alignment/>
    </xf>
    <xf numFmtId="2" fontId="40" fillId="0" borderId="51" xfId="0" applyNumberFormat="1" applyFont="1" applyBorder="1" applyAlignment="1">
      <alignment/>
    </xf>
    <xf numFmtId="0" fontId="40" fillId="0" borderId="64" xfId="58" applyFont="1" applyFill="1" applyBorder="1" applyAlignment="1">
      <alignment horizontal="center" vertical="center" wrapText="1"/>
      <protection/>
    </xf>
    <xf numFmtId="0" fontId="40" fillId="0" borderId="65" xfId="58" applyFont="1" applyFill="1" applyBorder="1" applyAlignment="1">
      <alignment horizontal="left" vertical="top" wrapText="1"/>
      <protection/>
    </xf>
    <xf numFmtId="0" fontId="40" fillId="0" borderId="65" xfId="58" applyFont="1" applyFill="1" applyBorder="1" applyAlignment="1">
      <alignment horizontal="left" wrapText="1"/>
      <protection/>
    </xf>
    <xf numFmtId="0" fontId="40" fillId="0" borderId="65" xfId="58" applyFont="1" applyFill="1" applyBorder="1" applyAlignment="1">
      <alignment horizontal="center" wrapText="1"/>
      <protection/>
    </xf>
    <xf numFmtId="0" fontId="37" fillId="0" borderId="65" xfId="44" applyNumberFormat="1" applyFont="1" applyFill="1" applyBorder="1" applyAlignment="1">
      <alignment/>
    </xf>
    <xf numFmtId="0" fontId="40" fillId="0" borderId="65" xfId="58" applyNumberFormat="1" applyFont="1" applyFill="1" applyBorder="1" applyAlignment="1">
      <alignment horizontal="right" wrapText="1"/>
      <protection/>
    </xf>
    <xf numFmtId="0" fontId="40" fillId="0" borderId="66" xfId="58" applyNumberFormat="1" applyFont="1" applyFill="1" applyBorder="1" applyAlignment="1">
      <alignment horizontal="right" wrapText="1"/>
      <protection/>
    </xf>
    <xf numFmtId="0" fontId="40" fillId="0" borderId="23" xfId="58" applyFont="1" applyFill="1" applyBorder="1" applyAlignment="1">
      <alignment horizontal="center" vertical="center" wrapText="1"/>
      <protection/>
    </xf>
    <xf numFmtId="0" fontId="40" fillId="0" borderId="24" xfId="58" applyFont="1" applyFill="1" applyBorder="1" applyAlignment="1">
      <alignment horizontal="left" vertical="top" wrapText="1"/>
      <protection/>
    </xf>
    <xf numFmtId="0" fontId="40" fillId="0" borderId="24" xfId="58" applyFont="1" applyFill="1" applyBorder="1" applyAlignment="1">
      <alignment horizontal="center" vertical="top" wrapText="1"/>
      <protection/>
    </xf>
    <xf numFmtId="0" fontId="37" fillId="0" borderId="24" xfId="44" applyNumberFormat="1" applyFont="1" applyFill="1" applyBorder="1" applyAlignment="1" applyProtection="1">
      <alignment horizontal="right" vertical="center" wrapText="1"/>
      <protection locked="0"/>
    </xf>
    <xf numFmtId="0" fontId="40" fillId="0" borderId="24" xfId="58" applyNumberFormat="1" applyFont="1" applyFill="1" applyBorder="1" applyAlignment="1" applyProtection="1">
      <alignment horizontal="right" vertical="center" wrapText="1"/>
      <protection locked="0"/>
    </xf>
    <xf numFmtId="0" fontId="40" fillId="0" borderId="25" xfId="58" applyNumberFormat="1" applyFont="1" applyFill="1" applyBorder="1" applyAlignment="1" applyProtection="1">
      <alignment horizontal="right" vertical="center" wrapText="1"/>
      <protection locked="0"/>
    </xf>
    <xf numFmtId="0" fontId="43" fillId="0" borderId="24" xfId="0" applyFont="1" applyFill="1" applyBorder="1" applyAlignment="1">
      <alignment horizontal="left" vertical="top" wrapText="1"/>
    </xf>
    <xf numFmtId="1" fontId="43" fillId="0" borderId="24" xfId="0" applyNumberFormat="1" applyFont="1" applyFill="1" applyBorder="1" applyAlignment="1">
      <alignment horizontal="left" vertical="top" wrapText="1"/>
    </xf>
    <xf numFmtId="0" fontId="43" fillId="0" borderId="24" xfId="0" applyFont="1" applyFill="1" applyBorder="1" applyAlignment="1">
      <alignment horizontal="center" vertical="top" wrapText="1"/>
    </xf>
    <xf numFmtId="0" fontId="4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25" xfId="0" applyNumberFormat="1" applyFont="1" applyFill="1" applyBorder="1" applyAlignment="1" applyProtection="1">
      <alignment horizontal="right" vertical="center" wrapText="1"/>
      <protection locked="0"/>
    </xf>
    <xf numFmtId="1" fontId="40" fillId="0" borderId="24" xfId="0" applyNumberFormat="1" applyFont="1" applyFill="1" applyBorder="1" applyAlignment="1">
      <alignment horizontal="left" vertical="top" wrapText="1"/>
    </xf>
    <xf numFmtId="0" fontId="37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0" xfId="58" applyFont="1" applyFill="1" applyBorder="1" applyAlignment="1">
      <alignment horizontal="left" vertical="top" wrapText="1"/>
      <protection/>
    </xf>
    <xf numFmtId="0" fontId="37" fillId="0" borderId="24" xfId="58" applyFont="1" applyFill="1" applyBorder="1" applyAlignment="1">
      <alignment horizontal="left" vertical="top" wrapText="1"/>
      <protection/>
    </xf>
    <xf numFmtId="0" fontId="40" fillId="0" borderId="10" xfId="58" applyFont="1" applyFill="1" applyBorder="1" applyAlignment="1">
      <alignment horizontal="left" vertical="center" wrapText="1"/>
      <protection/>
    </xf>
    <xf numFmtId="0" fontId="40" fillId="0" borderId="34" xfId="58" applyFont="1" applyFill="1" applyBorder="1" applyAlignment="1">
      <alignment horizontal="left" vertical="center" wrapText="1"/>
      <protection/>
    </xf>
    <xf numFmtId="0" fontId="40" fillId="0" borderId="25" xfId="44" applyNumberFormat="1" applyFont="1" applyFill="1" applyBorder="1" applyAlignment="1" applyProtection="1">
      <alignment horizontal="right" vertical="center" wrapText="1"/>
      <protection locked="0"/>
    </xf>
    <xf numFmtId="0" fontId="40" fillId="0" borderId="24" xfId="58" applyFont="1" applyFill="1" applyBorder="1" applyAlignment="1">
      <alignment horizontal="center" vertical="center" wrapText="1"/>
      <protection/>
    </xf>
    <xf numFmtId="0" fontId="40" fillId="0" borderId="10" xfId="58" applyFont="1" applyFill="1" applyBorder="1" applyAlignment="1">
      <alignment horizontal="left" vertical="center"/>
      <protection/>
    </xf>
    <xf numFmtId="0" fontId="40" fillId="0" borderId="34" xfId="58" applyFont="1" applyFill="1" applyBorder="1" applyAlignment="1">
      <alignment horizontal="left" vertical="center"/>
      <protection/>
    </xf>
    <xf numFmtId="0" fontId="40" fillId="0" borderId="24" xfId="58" applyFont="1" applyFill="1" applyBorder="1" applyAlignment="1">
      <alignment horizontal="left" vertical="center" wrapText="1"/>
      <protection/>
    </xf>
    <xf numFmtId="0" fontId="36" fillId="0" borderId="25" xfId="44" applyNumberFormat="1" applyFont="1" applyFill="1" applyBorder="1" applyAlignment="1" applyProtection="1">
      <alignment horizontal="right" vertical="center" wrapText="1"/>
      <protection locked="0"/>
    </xf>
    <xf numFmtId="0" fontId="40" fillId="0" borderId="34" xfId="58" applyFont="1" applyFill="1" applyBorder="1" applyAlignment="1">
      <alignment horizontal="left" vertical="top" wrapText="1"/>
      <protection/>
    </xf>
    <xf numFmtId="0" fontId="40" fillId="0" borderId="34" xfId="0" applyFont="1" applyFill="1" applyBorder="1" applyAlignment="1">
      <alignment horizontal="left" vertical="center"/>
    </xf>
    <xf numFmtId="0" fontId="40" fillId="0" borderId="24" xfId="58" applyFont="1" applyFill="1" applyBorder="1" applyAlignment="1">
      <alignment horizontal="left"/>
      <protection/>
    </xf>
    <xf numFmtId="0" fontId="40" fillId="0" borderId="24" xfId="58" applyFont="1" applyFill="1" applyBorder="1" applyAlignment="1">
      <alignment horizontal="center"/>
      <protection/>
    </xf>
    <xf numFmtId="0" fontId="40" fillId="0" borderId="24" xfId="44" applyNumberFormat="1" applyFont="1" applyFill="1" applyBorder="1" applyAlignment="1" applyProtection="1">
      <alignment horizontal="right" vertical="center" wrapText="1"/>
      <protection locked="0"/>
    </xf>
    <xf numFmtId="183" fontId="9" fillId="0" borderId="0" xfId="0" applyNumberFormat="1" applyFont="1" applyFill="1" applyAlignment="1">
      <alignment/>
    </xf>
    <xf numFmtId="1" fontId="40" fillId="0" borderId="24" xfId="0" applyNumberFormat="1" applyFont="1" applyFill="1" applyBorder="1" applyAlignment="1">
      <alignment horizontal="left" vertical="center" wrapText="1"/>
    </xf>
    <xf numFmtId="0" fontId="40" fillId="0" borderId="24" xfId="0" applyNumberFormat="1" applyFont="1" applyFill="1" applyBorder="1" applyAlignment="1">
      <alignment horizontal="left"/>
    </xf>
    <xf numFmtId="0" fontId="40" fillId="0" borderId="64" xfId="58" applyFont="1" applyFill="1" applyBorder="1" applyAlignment="1">
      <alignment horizontal="center"/>
      <protection/>
    </xf>
    <xf numFmtId="0" fontId="37" fillId="0" borderId="65" xfId="44" applyNumberFormat="1" applyFont="1" applyFill="1" applyBorder="1" applyAlignment="1" applyProtection="1">
      <alignment horizontal="right" vertical="center" wrapText="1"/>
      <protection locked="0"/>
    </xf>
    <xf numFmtId="0" fontId="30" fillId="0" borderId="49" xfId="0" applyFont="1" applyBorder="1" applyAlignment="1">
      <alignment horizontal="center" vertical="center"/>
    </xf>
    <xf numFmtId="183" fontId="9" fillId="0" borderId="50" xfId="0" applyNumberFormat="1" applyFont="1" applyFill="1" applyBorder="1" applyAlignment="1">
      <alignment/>
    </xf>
    <xf numFmtId="183" fontId="9" fillId="0" borderId="50" xfId="0" applyNumberFormat="1" applyFont="1" applyBorder="1" applyAlignment="1">
      <alignment/>
    </xf>
    <xf numFmtId="183" fontId="9" fillId="0" borderId="51" xfId="0" applyNumberFormat="1" applyFont="1" applyBorder="1" applyAlignment="1">
      <alignment/>
    </xf>
    <xf numFmtId="0" fontId="43" fillId="0" borderId="64" xfId="0" applyFont="1" applyFill="1" applyBorder="1" applyAlignment="1">
      <alignment horizontal="center" vertical="top" wrapText="1"/>
    </xf>
    <xf numFmtId="0" fontId="43" fillId="0" borderId="65" xfId="0" applyFont="1" applyFill="1" applyBorder="1" applyAlignment="1">
      <alignment horizontal="left" vertical="top" wrapText="1"/>
    </xf>
    <xf numFmtId="1" fontId="43" fillId="0" borderId="65" xfId="0" applyNumberFormat="1" applyFont="1" applyFill="1" applyBorder="1" applyAlignment="1">
      <alignment horizontal="left" vertical="top" wrapText="1"/>
    </xf>
    <xf numFmtId="0" fontId="43" fillId="0" borderId="65" xfId="0" applyFont="1" applyFill="1" applyBorder="1" applyAlignment="1">
      <alignment horizontal="center" vertical="top" wrapText="1"/>
    </xf>
    <xf numFmtId="0" fontId="44" fillId="0" borderId="65" xfId="0" applyNumberFormat="1" applyFont="1" applyFill="1" applyBorder="1" applyAlignment="1">
      <alignment horizontal="right" vertical="top" wrapText="1"/>
    </xf>
    <xf numFmtId="0" fontId="43" fillId="0" borderId="65" xfId="0" applyNumberFormat="1" applyFont="1" applyFill="1" applyBorder="1" applyAlignment="1">
      <alignment horizontal="right" vertical="top" wrapText="1"/>
    </xf>
    <xf numFmtId="0" fontId="43" fillId="0" borderId="66" xfId="0" applyNumberFormat="1" applyFont="1" applyFill="1" applyBorder="1" applyAlignment="1">
      <alignment horizontal="right" vertical="top" wrapText="1"/>
    </xf>
    <xf numFmtId="0" fontId="43" fillId="0" borderId="23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24" xfId="0" applyNumberFormat="1" applyFont="1" applyFill="1" applyBorder="1" applyAlignment="1">
      <alignment horizontal="right" vertical="top" wrapText="1"/>
    </xf>
    <xf numFmtId="0" fontId="43" fillId="0" borderId="24" xfId="0" applyNumberFormat="1" applyFont="1" applyFill="1" applyBorder="1" applyAlignment="1">
      <alignment horizontal="right" vertical="top" wrapText="1"/>
    </xf>
    <xf numFmtId="0" fontId="43" fillId="0" borderId="25" xfId="0" applyNumberFormat="1" applyFont="1" applyFill="1" applyBorder="1" applyAlignment="1">
      <alignment horizontal="right" vertical="top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horizontal="left" vertical="center" wrapText="1"/>
    </xf>
    <xf numFmtId="49" fontId="43" fillId="0" borderId="24" xfId="0" applyNumberFormat="1" applyFont="1" applyFill="1" applyBorder="1" applyAlignment="1">
      <alignment horizontal="left"/>
    </xf>
    <xf numFmtId="0" fontId="44" fillId="0" borderId="24" xfId="0" applyFont="1" applyFill="1" applyBorder="1" applyAlignment="1">
      <alignment horizontal="left" vertical="top" wrapText="1"/>
    </xf>
    <xf numFmtId="0" fontId="43" fillId="0" borderId="34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49" xfId="0" applyFont="1" applyFill="1" applyBorder="1" applyAlignment="1">
      <alignment horizontal="center" vertical="top" wrapText="1"/>
    </xf>
    <xf numFmtId="0" fontId="37" fillId="0" borderId="65" xfId="0" applyNumberFormat="1" applyFont="1" applyFill="1" applyBorder="1" applyAlignment="1">
      <alignment horizontal="right"/>
    </xf>
    <xf numFmtId="0" fontId="37" fillId="0" borderId="66" xfId="0" applyNumberFormat="1" applyFont="1" applyFill="1" applyBorder="1" applyAlignment="1">
      <alignment horizontal="right"/>
    </xf>
    <xf numFmtId="2" fontId="40" fillId="0" borderId="50" xfId="0" applyNumberFormat="1" applyFont="1" applyFill="1" applyBorder="1" applyAlignment="1">
      <alignment/>
    </xf>
    <xf numFmtId="2" fontId="40" fillId="0" borderId="51" xfId="0" applyNumberFormat="1" applyFont="1" applyFill="1" applyBorder="1" applyAlignment="1">
      <alignment/>
    </xf>
    <xf numFmtId="185" fontId="37" fillId="37" borderId="44" xfId="0" applyNumberFormat="1" applyFont="1" applyFill="1" applyBorder="1" applyAlignment="1">
      <alignment/>
    </xf>
    <xf numFmtId="0" fontId="37" fillId="37" borderId="44" xfId="0" applyNumberFormat="1" applyFont="1" applyFill="1" applyBorder="1" applyAlignment="1">
      <alignment/>
    </xf>
    <xf numFmtId="0" fontId="37" fillId="37" borderId="45" xfId="0" applyNumberFormat="1" applyFont="1" applyFill="1" applyBorder="1" applyAlignment="1">
      <alignment/>
    </xf>
    <xf numFmtId="1" fontId="40" fillId="0" borderId="44" xfId="0" applyNumberFormat="1" applyFont="1" applyFill="1" applyBorder="1" applyAlignment="1">
      <alignment/>
    </xf>
    <xf numFmtId="2" fontId="40" fillId="0" borderId="44" xfId="0" applyNumberFormat="1" applyFont="1" applyBorder="1" applyAlignment="1">
      <alignment/>
    </xf>
    <xf numFmtId="2" fontId="40" fillId="0" borderId="45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Border="1" applyAlignment="1">
      <alignment/>
    </xf>
    <xf numFmtId="0" fontId="9" fillId="0" borderId="0" xfId="0" applyFont="1" applyFill="1" applyAlignment="1">
      <alignment horizontal="right"/>
    </xf>
    <xf numFmtId="185" fontId="3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185" fontId="5" fillId="0" borderId="25" xfId="0" applyNumberFormat="1" applyFont="1" applyFill="1" applyBorder="1" applyAlignment="1">
      <alignment horizontal="center" vertical="top" wrapText="1"/>
    </xf>
    <xf numFmtId="185" fontId="5" fillId="0" borderId="2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85" fontId="5" fillId="0" borderId="65" xfId="0" applyNumberFormat="1" applyFont="1" applyFill="1" applyBorder="1" applyAlignment="1">
      <alignment horizontal="right" vertical="center" wrapText="1"/>
    </xf>
    <xf numFmtId="185" fontId="5" fillId="0" borderId="66" xfId="0" applyNumberFormat="1" applyFont="1" applyFill="1" applyBorder="1" applyAlignment="1">
      <alignment horizontal="right" vertical="center" wrapText="1"/>
    </xf>
    <xf numFmtId="185" fontId="5" fillId="0" borderId="24" xfId="0" applyNumberFormat="1" applyFont="1" applyFill="1" applyBorder="1" applyAlignment="1">
      <alignment horizontal="right" vertical="top" wrapText="1"/>
    </xf>
    <xf numFmtId="185" fontId="5" fillId="0" borderId="32" xfId="0" applyNumberFormat="1" applyFont="1" applyFill="1" applyBorder="1" applyAlignment="1">
      <alignment horizontal="right" vertical="top" wrapText="1"/>
    </xf>
    <xf numFmtId="185" fontId="5" fillId="0" borderId="25" xfId="0" applyNumberFormat="1" applyFont="1" applyFill="1" applyBorder="1" applyAlignment="1">
      <alignment horizontal="right" vertical="top" wrapText="1"/>
    </xf>
    <xf numFmtId="185" fontId="5" fillId="0" borderId="33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9" fillId="0" borderId="121" xfId="0" applyFont="1" applyFill="1" applyBorder="1" applyAlignment="1">
      <alignment horizontal="center"/>
    </xf>
    <xf numFmtId="0" fontId="9" fillId="0" borderId="122" xfId="0" applyFont="1" applyFill="1" applyBorder="1" applyAlignment="1">
      <alignment horizontal="center"/>
    </xf>
    <xf numFmtId="185" fontId="5" fillId="0" borderId="65" xfId="0" applyNumberFormat="1" applyFont="1" applyFill="1" applyBorder="1" applyAlignment="1">
      <alignment horizontal="center" vertical="center" wrapText="1"/>
    </xf>
    <xf numFmtId="185" fontId="5" fillId="0" borderId="66" xfId="0" applyNumberFormat="1" applyFont="1" applyFill="1" applyBorder="1" applyAlignment="1">
      <alignment horizontal="center" vertical="center" wrapText="1"/>
    </xf>
    <xf numFmtId="185" fontId="5" fillId="0" borderId="24" xfId="0" applyNumberFormat="1" applyFont="1" applyFill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 vertical="top" wrapText="1"/>
    </xf>
    <xf numFmtId="2" fontId="5" fillId="0" borderId="65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top" wrapText="1"/>
    </xf>
    <xf numFmtId="0" fontId="30" fillId="0" borderId="123" xfId="0" applyFont="1" applyFill="1" applyBorder="1" applyAlignment="1">
      <alignment horizontal="center" vertical="top" wrapText="1"/>
    </xf>
    <xf numFmtId="0" fontId="30" fillId="0" borderId="124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2" fontId="5" fillId="0" borderId="65" xfId="0" applyNumberFormat="1" applyFont="1" applyFill="1" applyBorder="1" applyAlignment="1">
      <alignment horizontal="right" vertical="center" wrapText="1"/>
    </xf>
    <xf numFmtId="2" fontId="5" fillId="0" borderId="24" xfId="0" applyNumberFormat="1" applyFont="1" applyFill="1" applyBorder="1" applyAlignment="1">
      <alignment horizontal="right" vertical="center" wrapText="1"/>
    </xf>
    <xf numFmtId="49" fontId="5" fillId="0" borderId="65" xfId="0" applyNumberFormat="1" applyFont="1" applyFill="1" applyBorder="1" applyAlignment="1">
      <alignment horizontal="right" vertical="center" wrapText="1"/>
    </xf>
    <xf numFmtId="49" fontId="5" fillId="0" borderId="24" xfId="0" applyNumberFormat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63" xfId="0" applyFont="1" applyFill="1" applyBorder="1" applyAlignment="1">
      <alignment horizontal="center" vertical="top" wrapText="1"/>
    </xf>
    <xf numFmtId="0" fontId="9" fillId="0" borderId="82" xfId="0" applyFont="1" applyFill="1" applyBorder="1" applyAlignment="1">
      <alignment horizontal="center" vertical="top" wrapText="1"/>
    </xf>
    <xf numFmtId="0" fontId="9" fillId="0" borderId="7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top" wrapText="1"/>
    </xf>
    <xf numFmtId="0" fontId="28" fillId="0" borderId="121" xfId="0" applyFont="1" applyBorder="1" applyAlignment="1">
      <alignment horizontal="center" vertical="top" wrapText="1"/>
    </xf>
    <xf numFmtId="0" fontId="0" fillId="0" borderId="122" xfId="0" applyBorder="1" applyAlignment="1">
      <alignment/>
    </xf>
    <xf numFmtId="0" fontId="5" fillId="0" borderId="90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4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28" xfId="0" applyFont="1" applyBorder="1" applyAlignment="1">
      <alignment horizontal="center" vertical="center" wrapText="1"/>
    </xf>
    <xf numFmtId="2" fontId="28" fillId="0" borderId="4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28" xfId="0" applyNumberFormat="1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28" fillId="0" borderId="125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/>
    </xf>
    <xf numFmtId="0" fontId="28" fillId="0" borderId="7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/>
    </xf>
    <xf numFmtId="0" fontId="28" fillId="0" borderId="5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9" xfId="0" applyFont="1" applyBorder="1" applyAlignment="1">
      <alignment horizontal="center" wrapText="1"/>
    </xf>
    <xf numFmtId="0" fontId="5" fillId="0" borderId="130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0" borderId="123" xfId="0" applyNumberFormat="1" applyFont="1" applyBorder="1" applyAlignment="1">
      <alignment horizontal="center" vertical="top" wrapText="1"/>
    </xf>
    <xf numFmtId="0" fontId="9" fillId="0" borderId="124" xfId="0" applyNumberFormat="1" applyFont="1" applyBorder="1" applyAlignment="1">
      <alignment horizontal="center" vertical="top" wrapText="1"/>
    </xf>
    <xf numFmtId="0" fontId="37" fillId="0" borderId="74" xfId="0" applyFont="1" applyBorder="1" applyAlignment="1">
      <alignment horizontal="center" vertical="top" wrapText="1"/>
    </xf>
    <xf numFmtId="0" fontId="37" fillId="0" borderId="52" xfId="0" applyFont="1" applyBorder="1" applyAlignment="1">
      <alignment horizontal="center" vertical="top" wrapText="1"/>
    </xf>
    <xf numFmtId="0" fontId="37" fillId="0" borderId="133" xfId="0" applyFont="1" applyBorder="1" applyAlignment="1">
      <alignment horizontal="center" vertical="top" wrapText="1"/>
    </xf>
    <xf numFmtId="0" fontId="37" fillId="0" borderId="64" xfId="0" applyFont="1" applyFill="1" applyBorder="1" applyAlignment="1">
      <alignment horizontal="center" vertical="top" wrapText="1"/>
    </xf>
    <xf numFmtId="0" fontId="37" fillId="0" borderId="65" xfId="0" applyFont="1" applyFill="1" applyBorder="1" applyAlignment="1">
      <alignment horizontal="center" vertical="top" wrapText="1"/>
    </xf>
    <xf numFmtId="0" fontId="37" fillId="0" borderId="49" xfId="0" applyFont="1" applyBorder="1" applyAlignment="1">
      <alignment horizontal="center" vertical="top" wrapText="1"/>
    </xf>
    <xf numFmtId="0" fontId="40" fillId="0" borderId="50" xfId="0" applyFont="1" applyBorder="1" applyAlignment="1">
      <alignment horizontal="center" vertical="top" wrapText="1"/>
    </xf>
    <xf numFmtId="0" fontId="40" fillId="0" borderId="134" xfId="0" applyFont="1" applyBorder="1" applyAlignment="1">
      <alignment horizontal="center"/>
    </xf>
    <xf numFmtId="0" fontId="40" fillId="0" borderId="101" xfId="0" applyFont="1" applyBorder="1" applyAlignment="1">
      <alignment horizontal="center"/>
    </xf>
    <xf numFmtId="0" fontId="40" fillId="0" borderId="115" xfId="0" applyFont="1" applyFill="1" applyBorder="1" applyAlignment="1">
      <alignment vertical="center" wrapText="1"/>
    </xf>
    <xf numFmtId="0" fontId="40" fillId="0" borderId="109" xfId="0" applyFont="1" applyFill="1" applyBorder="1" applyAlignment="1">
      <alignment vertical="center" wrapText="1"/>
    </xf>
    <xf numFmtId="0" fontId="37" fillId="0" borderId="135" xfId="0" applyFont="1" applyFill="1" applyBorder="1" applyAlignment="1">
      <alignment horizontal="center" vertical="top" wrapText="1"/>
    </xf>
    <xf numFmtId="0" fontId="37" fillId="0" borderId="120" xfId="0" applyFont="1" applyFill="1" applyBorder="1" applyAlignment="1">
      <alignment horizontal="center" vertical="top" wrapText="1"/>
    </xf>
    <xf numFmtId="0" fontId="40" fillId="0" borderId="136" xfId="0" applyFont="1" applyBorder="1" applyAlignment="1">
      <alignment horizontal="center"/>
    </xf>
    <xf numFmtId="0" fontId="40" fillId="0" borderId="118" xfId="0" applyFont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9" fillId="37" borderId="54" xfId="0" applyFont="1" applyFill="1" applyBorder="1" applyAlignment="1">
      <alignment horizontal="center" vertical="center"/>
    </xf>
    <xf numFmtId="0" fontId="9" fillId="37" borderId="121" xfId="0" applyFont="1" applyFill="1" applyBorder="1" applyAlignment="1">
      <alignment/>
    </xf>
    <xf numFmtId="0" fontId="40" fillId="0" borderId="54" xfId="0" applyFont="1" applyBorder="1" applyAlignment="1">
      <alignment horizontal="center" vertical="center"/>
    </xf>
    <xf numFmtId="0" fontId="40" fillId="0" borderId="121" xfId="0" applyFont="1" applyBorder="1" applyAlignment="1">
      <alignment/>
    </xf>
    <xf numFmtId="0" fontId="40" fillId="0" borderId="137" xfId="0" applyFont="1" applyBorder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40" fillId="0" borderId="34" xfId="0" applyFont="1" applyFill="1" applyBorder="1" applyAlignment="1">
      <alignment horizontal="left" vertical="center" wrapText="1"/>
    </xf>
    <xf numFmtId="0" fontId="40" fillId="0" borderId="49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37" fillId="0" borderId="138" xfId="58" applyFont="1" applyFill="1" applyBorder="1" applyAlignment="1">
      <alignment horizontal="center"/>
      <protection/>
    </xf>
    <xf numFmtId="0" fontId="30" fillId="0" borderId="99" xfId="0" applyFont="1" applyFill="1" applyBorder="1" applyAlignment="1">
      <alignment horizontal="center"/>
    </xf>
    <xf numFmtId="0" fontId="30" fillId="0" borderId="98" xfId="0" applyFont="1" applyFill="1" applyBorder="1" applyAlignment="1">
      <alignment horizontal="center"/>
    </xf>
    <xf numFmtId="0" fontId="30" fillId="0" borderId="97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/>
    </xf>
    <xf numFmtId="0" fontId="30" fillId="0" borderId="139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1"/>
  <sheetViews>
    <sheetView zoomScale="105" zoomScaleNormal="105" zoomScalePageLayoutView="0" workbookViewId="0" topLeftCell="A996">
      <selection activeCell="G1" sqref="G1:H2"/>
    </sheetView>
  </sheetViews>
  <sheetFormatPr defaultColWidth="9.140625" defaultRowHeight="15.75" customHeight="1"/>
  <cols>
    <col min="1" max="1" width="4.7109375" style="1" customWidth="1"/>
    <col min="2" max="2" width="27.28125" style="6" customWidth="1"/>
    <col min="3" max="3" width="10.8515625" style="3" customWidth="1"/>
    <col min="4" max="4" width="10.7109375" style="3" customWidth="1"/>
    <col min="5" max="5" width="8.421875" style="4" customWidth="1"/>
    <col min="6" max="6" width="10.8515625" style="5" customWidth="1"/>
    <col min="7" max="7" width="11.57421875" style="5" customWidth="1"/>
    <col min="8" max="8" width="11.140625" style="5" customWidth="1"/>
    <col min="9" max="9" width="9.140625" style="6" customWidth="1"/>
    <col min="10" max="10" width="10.57421875" style="6" bestFit="1" customWidth="1"/>
    <col min="11" max="11" width="12.421875" style="7" customWidth="1"/>
    <col min="12" max="12" width="11.421875" style="7" bestFit="1" customWidth="1"/>
    <col min="13" max="13" width="9.140625" style="7" customWidth="1"/>
    <col min="14" max="17" width="9.28125" style="7" bestFit="1" customWidth="1"/>
    <col min="18" max="16384" width="9.140625" style="6" customWidth="1"/>
  </cols>
  <sheetData>
    <row r="1" spans="1:8" ht="15.75" customHeight="1">
      <c r="A1" s="1" t="s">
        <v>81</v>
      </c>
      <c r="B1" s="2"/>
      <c r="G1" s="1329"/>
      <c r="H1" s="1329" t="s">
        <v>180</v>
      </c>
    </row>
    <row r="2" spans="2:8" ht="15.75" customHeight="1">
      <c r="B2" s="2"/>
      <c r="G2" s="1329"/>
      <c r="H2" s="1329" t="s">
        <v>181</v>
      </c>
    </row>
    <row r="3" ht="15.75" customHeight="1">
      <c r="B3" s="2"/>
    </row>
    <row r="4" spans="1:8" ht="15.75" customHeight="1">
      <c r="A4" s="1348" t="s">
        <v>179</v>
      </c>
      <c r="B4" s="1349"/>
      <c r="C4" s="1349"/>
      <c r="D4" s="1349"/>
      <c r="E4" s="1349"/>
      <c r="F4" s="1349"/>
      <c r="G4" s="1349"/>
      <c r="H4" s="1349"/>
    </row>
    <row r="5" spans="1:2" ht="15.75" customHeight="1">
      <c r="A5" s="8"/>
      <c r="B5" s="9"/>
    </row>
    <row r="6" spans="1:8" ht="15.75" customHeight="1">
      <c r="A6" s="1350" t="s">
        <v>104</v>
      </c>
      <c r="B6" s="1350"/>
      <c r="C6" s="1350"/>
      <c r="D6" s="1350"/>
      <c r="E6" s="1350"/>
      <c r="F6" s="1350"/>
      <c r="G6" s="1350"/>
      <c r="H6" s="1350"/>
    </row>
    <row r="7" spans="1:8" ht="15.75" customHeight="1">
      <c r="A7" s="1352" t="s">
        <v>211</v>
      </c>
      <c r="B7" s="1351"/>
      <c r="C7" s="1351"/>
      <c r="D7" s="1351"/>
      <c r="E7" s="1351"/>
      <c r="F7" s="1351"/>
      <c r="G7" s="1351"/>
      <c r="H7" s="1351"/>
    </row>
    <row r="8" spans="1:8" ht="15.75" customHeight="1">
      <c r="A8" s="1351" t="s">
        <v>95</v>
      </c>
      <c r="B8" s="1351"/>
      <c r="C8" s="1351"/>
      <c r="D8" s="1351"/>
      <c r="E8" s="1351"/>
      <c r="F8" s="1351"/>
      <c r="G8" s="1351"/>
      <c r="H8" s="1351"/>
    </row>
    <row r="9" ht="15.75" customHeight="1" thickBot="1"/>
    <row r="10" spans="1:8" ht="15.75" customHeight="1">
      <c r="A10" s="1339" t="s">
        <v>96</v>
      </c>
      <c r="B10" s="1364" t="s">
        <v>6</v>
      </c>
      <c r="C10" s="1360" t="s">
        <v>97</v>
      </c>
      <c r="D10" s="1360"/>
      <c r="E10" s="1362" t="s">
        <v>0</v>
      </c>
      <c r="F10" s="1362"/>
      <c r="G10" s="1356" t="s">
        <v>1</v>
      </c>
      <c r="H10" s="1357"/>
    </row>
    <row r="11" spans="1:8" ht="15.75" customHeight="1">
      <c r="A11" s="1340"/>
      <c r="B11" s="1365"/>
      <c r="C11" s="1361"/>
      <c r="D11" s="1361"/>
      <c r="E11" s="1363"/>
      <c r="F11" s="1363"/>
      <c r="G11" s="1358" t="s">
        <v>3</v>
      </c>
      <c r="H11" s="1334" t="s">
        <v>144</v>
      </c>
    </row>
    <row r="12" spans="1:8" ht="42" customHeight="1">
      <c r="A12" s="1341"/>
      <c r="B12" s="1366"/>
      <c r="C12" s="10" t="s">
        <v>141</v>
      </c>
      <c r="D12" s="10" t="s">
        <v>142</v>
      </c>
      <c r="E12" s="11" t="s">
        <v>143</v>
      </c>
      <c r="F12" s="12" t="s">
        <v>2</v>
      </c>
      <c r="G12" s="1359"/>
      <c r="H12" s="1335"/>
    </row>
    <row r="13" spans="1:17" s="18" customFormat="1" ht="16.5" customHeight="1" thickBot="1">
      <c r="A13" s="13">
        <v>1</v>
      </c>
      <c r="B13" s="14">
        <v>2</v>
      </c>
      <c r="C13" s="15">
        <v>3</v>
      </c>
      <c r="D13" s="16">
        <v>4</v>
      </c>
      <c r="E13" s="16">
        <v>5</v>
      </c>
      <c r="F13" s="15">
        <v>6</v>
      </c>
      <c r="G13" s="15">
        <v>7</v>
      </c>
      <c r="H13" s="17">
        <v>8</v>
      </c>
      <c r="K13" s="7"/>
      <c r="L13" s="7"/>
      <c r="M13" s="7"/>
      <c r="N13" s="7"/>
      <c r="O13" s="7"/>
      <c r="P13" s="7"/>
      <c r="Q13" s="7"/>
    </row>
    <row r="14" spans="1:8" ht="15.75" customHeight="1" thickBot="1">
      <c r="A14" s="1336" t="s">
        <v>98</v>
      </c>
      <c r="B14" s="1337"/>
      <c r="C14" s="1337"/>
      <c r="D14" s="1337"/>
      <c r="E14" s="1337"/>
      <c r="F14" s="1337"/>
      <c r="G14" s="1337"/>
      <c r="H14" s="1338"/>
    </row>
    <row r="15" spans="1:18" ht="15.75" customHeight="1">
      <c r="A15" s="19" t="s">
        <v>37</v>
      </c>
      <c r="B15" s="20" t="s">
        <v>7</v>
      </c>
      <c r="C15" s="21"/>
      <c r="D15" s="21"/>
      <c r="E15" s="21"/>
      <c r="F15" s="22"/>
      <c r="G15" s="22"/>
      <c r="H15" s="23"/>
      <c r="R15" s="7"/>
    </row>
    <row r="16" spans="1:8" ht="15.75" customHeight="1">
      <c r="A16" s="24"/>
      <c r="B16" s="25" t="s">
        <v>62</v>
      </c>
      <c r="C16" s="26"/>
      <c r="D16" s="26"/>
      <c r="E16" s="26"/>
      <c r="F16" s="27"/>
      <c r="G16" s="27"/>
      <c r="H16" s="28"/>
    </row>
    <row r="17" spans="1:8" ht="15.75" customHeight="1">
      <c r="A17" s="29">
        <v>1</v>
      </c>
      <c r="B17" s="30" t="s">
        <v>34</v>
      </c>
      <c r="C17" s="31">
        <f>SUM(C18:C21)</f>
        <v>14410</v>
      </c>
      <c r="D17" s="31">
        <f>SUM(D18:D21)</f>
        <v>24.900000000000002</v>
      </c>
      <c r="E17" s="32">
        <f aca="true" t="shared" si="0" ref="E17:E55">F17/C17*1000</f>
        <v>48.83678001387925</v>
      </c>
      <c r="F17" s="33">
        <f>SUM(F18:F21)</f>
        <v>703.7379999999999</v>
      </c>
      <c r="G17" s="31">
        <f>SUM(G18:G21)</f>
        <v>0</v>
      </c>
      <c r="H17" s="34">
        <f>SUM(H18:H21)</f>
        <v>703.7379999999999</v>
      </c>
    </row>
    <row r="18" spans="1:16" ht="15.75" customHeight="1">
      <c r="A18" s="35"/>
      <c r="B18" s="36" t="s">
        <v>114</v>
      </c>
      <c r="C18" s="37">
        <v>500</v>
      </c>
      <c r="D18" s="37">
        <v>0.65</v>
      </c>
      <c r="E18" s="38">
        <f t="shared" si="0"/>
        <v>8.28</v>
      </c>
      <c r="F18" s="39">
        <v>4.14</v>
      </c>
      <c r="G18" s="39"/>
      <c r="H18" s="40">
        <v>4.14</v>
      </c>
      <c r="K18" s="6"/>
      <c r="L18" s="6"/>
      <c r="M18" s="6"/>
      <c r="N18" s="6"/>
      <c r="O18" s="6"/>
      <c r="P18" s="6"/>
    </row>
    <row r="19" spans="1:15" ht="15.75" customHeight="1">
      <c r="A19" s="35"/>
      <c r="B19" s="36" t="s">
        <v>117</v>
      </c>
      <c r="C19" s="37">
        <v>5702</v>
      </c>
      <c r="D19" s="37">
        <v>12</v>
      </c>
      <c r="E19" s="38">
        <f t="shared" si="0"/>
        <v>52.36759031918625</v>
      </c>
      <c r="F19" s="39">
        <v>298.6</v>
      </c>
      <c r="G19" s="39"/>
      <c r="H19" s="40">
        <v>298.6</v>
      </c>
      <c r="K19" s="6"/>
      <c r="L19" s="6"/>
      <c r="M19" s="6"/>
      <c r="N19" s="6"/>
      <c r="O19" s="6"/>
    </row>
    <row r="20" spans="1:16" ht="15.75" customHeight="1">
      <c r="A20" s="35"/>
      <c r="B20" s="36" t="s">
        <v>118</v>
      </c>
      <c r="C20" s="37">
        <v>7606</v>
      </c>
      <c r="D20" s="37">
        <v>10.45</v>
      </c>
      <c r="E20" s="38">
        <f t="shared" si="0"/>
        <v>50.668025243229025</v>
      </c>
      <c r="F20" s="39">
        <v>385.381</v>
      </c>
      <c r="G20" s="39">
        <v>0</v>
      </c>
      <c r="H20" s="40">
        <v>385.381</v>
      </c>
      <c r="K20" s="6"/>
      <c r="L20" s="6"/>
      <c r="M20" s="6"/>
      <c r="N20" s="6"/>
      <c r="O20" s="6"/>
      <c r="P20" s="6"/>
    </row>
    <row r="21" spans="1:16" ht="15.75" customHeight="1">
      <c r="A21" s="41"/>
      <c r="B21" s="42" t="s">
        <v>119</v>
      </c>
      <c r="C21" s="43">
        <v>602</v>
      </c>
      <c r="D21" s="43">
        <v>1.8</v>
      </c>
      <c r="E21" s="38">
        <f t="shared" si="0"/>
        <v>25.941860465116278</v>
      </c>
      <c r="F21" s="44">
        <v>15.617</v>
      </c>
      <c r="G21" s="44"/>
      <c r="H21" s="45">
        <v>15.617</v>
      </c>
      <c r="K21" s="6"/>
      <c r="L21" s="6"/>
      <c r="M21" s="6"/>
      <c r="N21" s="6"/>
      <c r="O21" s="6"/>
      <c r="P21" s="6"/>
    </row>
    <row r="22" spans="1:8" ht="15.75" customHeight="1">
      <c r="A22" s="46">
        <v>2</v>
      </c>
      <c r="B22" s="47" t="s">
        <v>91</v>
      </c>
      <c r="C22" s="48">
        <f>SUM(C23)</f>
        <v>12</v>
      </c>
      <c r="D22" s="48">
        <f>SUM(D23)</f>
        <v>0.1</v>
      </c>
      <c r="E22" s="49">
        <f t="shared" si="0"/>
        <v>86</v>
      </c>
      <c r="F22" s="50">
        <f>SUM(F23)</f>
        <v>1.032</v>
      </c>
      <c r="G22" s="50">
        <f>SUM(G23)</f>
        <v>0</v>
      </c>
      <c r="H22" s="51">
        <f>SUM(H23)</f>
        <v>1.032</v>
      </c>
    </row>
    <row r="23" spans="1:8" ht="15.75" customHeight="1">
      <c r="A23" s="52"/>
      <c r="B23" s="53" t="s">
        <v>118</v>
      </c>
      <c r="C23" s="54">
        <v>12</v>
      </c>
      <c r="D23" s="54">
        <v>0.1</v>
      </c>
      <c r="E23" s="55">
        <f t="shared" si="0"/>
        <v>86</v>
      </c>
      <c r="F23" s="56">
        <v>1.032</v>
      </c>
      <c r="G23" s="56"/>
      <c r="H23" s="57">
        <v>1.032</v>
      </c>
    </row>
    <row r="24" spans="1:8" ht="15.75" customHeight="1">
      <c r="A24" s="46">
        <v>3</v>
      </c>
      <c r="B24" s="58" t="s">
        <v>22</v>
      </c>
      <c r="C24" s="48">
        <f>SUM(C25:C29)</f>
        <v>18905</v>
      </c>
      <c r="D24" s="48">
        <f>SUM(D25:D29)</f>
        <v>59.449999999999996</v>
      </c>
      <c r="E24" s="49">
        <f t="shared" si="0"/>
        <v>42.926157101295956</v>
      </c>
      <c r="F24" s="48">
        <f>SUM(F25:F29)</f>
        <v>811.5190000000001</v>
      </c>
      <c r="G24" s="48">
        <f>SUM(G25:G29)</f>
        <v>0</v>
      </c>
      <c r="H24" s="59">
        <f>SUM(H25:H29)</f>
        <v>810.1590000000001</v>
      </c>
    </row>
    <row r="25" spans="1:8" ht="15.75" customHeight="1">
      <c r="A25" s="35"/>
      <c r="B25" s="53" t="s">
        <v>147</v>
      </c>
      <c r="C25" s="37">
        <v>462</v>
      </c>
      <c r="D25" s="37">
        <v>1.15</v>
      </c>
      <c r="E25" s="38">
        <f t="shared" si="0"/>
        <v>22.5</v>
      </c>
      <c r="F25" s="39">
        <v>10.395</v>
      </c>
      <c r="G25" s="39"/>
      <c r="H25" s="40">
        <v>10.395</v>
      </c>
    </row>
    <row r="26" spans="1:8" ht="15.75" customHeight="1">
      <c r="A26" s="35"/>
      <c r="B26" s="53" t="s">
        <v>136</v>
      </c>
      <c r="C26" s="37">
        <v>432</v>
      </c>
      <c r="D26" s="37">
        <v>1</v>
      </c>
      <c r="E26" s="38">
        <f t="shared" si="0"/>
        <v>12.5</v>
      </c>
      <c r="F26" s="39">
        <v>5.4</v>
      </c>
      <c r="G26" s="39"/>
      <c r="H26" s="40">
        <v>5.4</v>
      </c>
    </row>
    <row r="27" spans="1:8" ht="15.75" customHeight="1">
      <c r="A27" s="35"/>
      <c r="B27" s="36" t="s">
        <v>117</v>
      </c>
      <c r="C27" s="37">
        <v>7239</v>
      </c>
      <c r="D27" s="37">
        <v>20</v>
      </c>
      <c r="E27" s="38">
        <f t="shared" si="0"/>
        <v>36.525763226965054</v>
      </c>
      <c r="F27" s="39">
        <v>264.41</v>
      </c>
      <c r="G27" s="39"/>
      <c r="H27" s="40">
        <v>264.41</v>
      </c>
    </row>
    <row r="28" spans="1:8" ht="15.75" customHeight="1">
      <c r="A28" s="35"/>
      <c r="B28" s="53" t="s">
        <v>118</v>
      </c>
      <c r="C28" s="37">
        <v>4825</v>
      </c>
      <c r="D28" s="37">
        <v>13</v>
      </c>
      <c r="E28" s="38">
        <f t="shared" si="0"/>
        <v>59.726839378238346</v>
      </c>
      <c r="F28" s="39">
        <v>288.182</v>
      </c>
      <c r="G28" s="39"/>
      <c r="H28" s="40">
        <v>286.822</v>
      </c>
    </row>
    <row r="29" spans="1:8" ht="15.75" customHeight="1">
      <c r="A29" s="52"/>
      <c r="B29" s="60" t="s">
        <v>119</v>
      </c>
      <c r="C29" s="54">
        <v>5947</v>
      </c>
      <c r="D29" s="54">
        <v>24.299999999999997</v>
      </c>
      <c r="E29" s="55">
        <f t="shared" si="0"/>
        <v>40.88313435345553</v>
      </c>
      <c r="F29" s="56">
        <v>243.13200000000003</v>
      </c>
      <c r="G29" s="56"/>
      <c r="H29" s="57">
        <v>243.13200000000003</v>
      </c>
    </row>
    <row r="30" spans="1:8" ht="15.75" customHeight="1">
      <c r="A30" s="46">
        <v>4</v>
      </c>
      <c r="B30" s="61" t="s">
        <v>92</v>
      </c>
      <c r="C30" s="48">
        <f>SUM(C31)</f>
        <v>150</v>
      </c>
      <c r="D30" s="48">
        <f>SUM(D31)</f>
        <v>0.35</v>
      </c>
      <c r="E30" s="49">
        <f t="shared" si="0"/>
        <v>20.080000000000002</v>
      </c>
      <c r="F30" s="50">
        <f>SUM(F31)</f>
        <v>3.012</v>
      </c>
      <c r="G30" s="50">
        <f>SUM(G31)</f>
        <v>0</v>
      </c>
      <c r="H30" s="51">
        <f>SUM(H31)</f>
        <v>3.012</v>
      </c>
    </row>
    <row r="31" spans="1:8" ht="15.75" customHeight="1">
      <c r="A31" s="41"/>
      <c r="B31" s="62" t="s">
        <v>118</v>
      </c>
      <c r="C31" s="43">
        <v>150</v>
      </c>
      <c r="D31" s="43">
        <v>0.35</v>
      </c>
      <c r="E31" s="63">
        <f t="shared" si="0"/>
        <v>20.080000000000002</v>
      </c>
      <c r="F31" s="44">
        <v>3.012</v>
      </c>
      <c r="G31" s="44"/>
      <c r="H31" s="45">
        <v>3.012</v>
      </c>
    </row>
    <row r="32" spans="1:8" ht="15.75" customHeight="1">
      <c r="A32" s="46">
        <v>5</v>
      </c>
      <c r="B32" s="58" t="s">
        <v>106</v>
      </c>
      <c r="C32" s="48">
        <f>C33</f>
        <v>45</v>
      </c>
      <c r="D32" s="48">
        <f>D33</f>
        <v>0.5</v>
      </c>
      <c r="E32" s="49">
        <f t="shared" si="0"/>
        <v>17</v>
      </c>
      <c r="F32" s="48">
        <f>F33</f>
        <v>0.765</v>
      </c>
      <c r="G32" s="48">
        <f>G33</f>
        <v>0</v>
      </c>
      <c r="H32" s="59">
        <f>H33</f>
        <v>0.765</v>
      </c>
    </row>
    <row r="33" spans="1:8" ht="15.75" customHeight="1">
      <c r="A33" s="52"/>
      <c r="B33" s="36" t="s">
        <v>114</v>
      </c>
      <c r="C33" s="54">
        <v>45</v>
      </c>
      <c r="D33" s="54">
        <v>0.5</v>
      </c>
      <c r="E33" s="55">
        <f t="shared" si="0"/>
        <v>17</v>
      </c>
      <c r="F33" s="56">
        <v>0.765</v>
      </c>
      <c r="G33" s="56"/>
      <c r="H33" s="57">
        <v>0.765</v>
      </c>
    </row>
    <row r="34" spans="1:8" ht="15.75" customHeight="1">
      <c r="A34" s="46">
        <v>6</v>
      </c>
      <c r="B34" s="58" t="s">
        <v>23</v>
      </c>
      <c r="C34" s="48">
        <f>SUM(C35:C37)</f>
        <v>272</v>
      </c>
      <c r="D34" s="48">
        <f>SUM(D35:D37)</f>
        <v>4</v>
      </c>
      <c r="E34" s="49">
        <f t="shared" si="0"/>
        <v>50.36764705882352</v>
      </c>
      <c r="F34" s="48">
        <f>SUM(F35:F37)</f>
        <v>13.7</v>
      </c>
      <c r="G34" s="48">
        <f>SUM(G35:G37)</f>
        <v>0</v>
      </c>
      <c r="H34" s="59">
        <f>SUM(H35:H37)</f>
        <v>13.7</v>
      </c>
    </row>
    <row r="35" spans="1:8" ht="15.75" customHeight="1">
      <c r="A35" s="35"/>
      <c r="B35" s="53" t="s">
        <v>222</v>
      </c>
      <c r="C35" s="37">
        <v>40</v>
      </c>
      <c r="D35" s="37">
        <v>1</v>
      </c>
      <c r="E35" s="38">
        <f t="shared" si="0"/>
        <v>2.5</v>
      </c>
      <c r="F35" s="39">
        <v>0.1</v>
      </c>
      <c r="G35" s="39"/>
      <c r="H35" s="40">
        <v>0.1</v>
      </c>
    </row>
    <row r="36" spans="1:8" ht="15.75" customHeight="1">
      <c r="A36" s="24"/>
      <c r="B36" s="64" t="s">
        <v>118</v>
      </c>
      <c r="C36" s="65">
        <v>132</v>
      </c>
      <c r="D36" s="65">
        <v>1</v>
      </c>
      <c r="E36" s="66">
        <f t="shared" si="0"/>
        <v>59.84848484848485</v>
      </c>
      <c r="F36" s="67">
        <v>7.9</v>
      </c>
      <c r="G36" s="67"/>
      <c r="H36" s="68">
        <v>7.9</v>
      </c>
    </row>
    <row r="37" spans="1:8" ht="15.75" customHeight="1">
      <c r="A37" s="52"/>
      <c r="B37" s="60" t="s">
        <v>119</v>
      </c>
      <c r="C37" s="54">
        <v>100</v>
      </c>
      <c r="D37" s="54">
        <v>2</v>
      </c>
      <c r="E37" s="66">
        <f t="shared" si="0"/>
        <v>57</v>
      </c>
      <c r="F37" s="56">
        <v>5.7</v>
      </c>
      <c r="G37" s="56"/>
      <c r="H37" s="57">
        <v>5.7</v>
      </c>
    </row>
    <row r="38" spans="1:8" ht="15.75" customHeight="1">
      <c r="A38" s="46">
        <v>7</v>
      </c>
      <c r="B38" s="58" t="s">
        <v>88</v>
      </c>
      <c r="C38" s="48">
        <f>SUM(C39)</f>
        <v>36</v>
      </c>
      <c r="D38" s="48">
        <f>SUM(D39)</f>
        <v>0.1</v>
      </c>
      <c r="E38" s="69">
        <f t="shared" si="0"/>
        <v>1.8055555555555556</v>
      </c>
      <c r="F38" s="50">
        <f>SUM(F39)</f>
        <v>0.065</v>
      </c>
      <c r="G38" s="50">
        <f>SUM(G39)</f>
        <v>0</v>
      </c>
      <c r="H38" s="51">
        <f>SUM(H39)</f>
        <v>0.065</v>
      </c>
    </row>
    <row r="39" spans="1:8" ht="15.75" customHeight="1">
      <c r="A39" s="52"/>
      <c r="B39" s="70" t="s">
        <v>118</v>
      </c>
      <c r="C39" s="54">
        <v>36</v>
      </c>
      <c r="D39" s="54">
        <v>0.1</v>
      </c>
      <c r="E39" s="55">
        <f t="shared" si="0"/>
        <v>1.8055555555555556</v>
      </c>
      <c r="F39" s="56">
        <v>0.065</v>
      </c>
      <c r="G39" s="56"/>
      <c r="H39" s="57">
        <v>0.065</v>
      </c>
    </row>
    <row r="40" spans="1:8" ht="15.75" customHeight="1">
      <c r="A40" s="71" t="s">
        <v>12</v>
      </c>
      <c r="B40" s="72" t="s">
        <v>57</v>
      </c>
      <c r="C40" s="73">
        <f>SUM(C41:C41)</f>
        <v>265</v>
      </c>
      <c r="D40" s="73">
        <f>SUM(D41:D41)</f>
        <v>3</v>
      </c>
      <c r="E40" s="74">
        <f t="shared" si="0"/>
        <v>15.09433962264151</v>
      </c>
      <c r="F40" s="73">
        <f>SUM(F41:F41)</f>
        <v>4</v>
      </c>
      <c r="G40" s="73">
        <f>SUM(G41:G41)</f>
        <v>0</v>
      </c>
      <c r="H40" s="75">
        <f>SUM(H41:H41)</f>
        <v>4</v>
      </c>
    </row>
    <row r="41" spans="1:8" ht="15.75" customHeight="1">
      <c r="A41" s="35"/>
      <c r="B41" s="53" t="s">
        <v>222</v>
      </c>
      <c r="C41" s="37">
        <v>265</v>
      </c>
      <c r="D41" s="37">
        <v>3</v>
      </c>
      <c r="E41" s="38">
        <f t="shared" si="0"/>
        <v>15.09433962264151</v>
      </c>
      <c r="F41" s="39">
        <v>4</v>
      </c>
      <c r="G41" s="39"/>
      <c r="H41" s="40">
        <v>4</v>
      </c>
    </row>
    <row r="42" spans="1:8" ht="15.75" customHeight="1">
      <c r="A42" s="46">
        <v>10</v>
      </c>
      <c r="B42" s="58" t="s">
        <v>218</v>
      </c>
      <c r="C42" s="48">
        <f>C43</f>
        <v>325</v>
      </c>
      <c r="D42" s="48">
        <f>D43</f>
        <v>0.5</v>
      </c>
      <c r="E42" s="76">
        <f t="shared" si="0"/>
        <v>13</v>
      </c>
      <c r="F42" s="48">
        <f>F43</f>
        <v>4.225</v>
      </c>
      <c r="G42" s="48">
        <f>G43</f>
        <v>0</v>
      </c>
      <c r="H42" s="59">
        <f>H43</f>
        <v>4.225</v>
      </c>
    </row>
    <row r="43" spans="1:8" ht="15.75" customHeight="1">
      <c r="A43" s="52"/>
      <c r="B43" s="60" t="s">
        <v>114</v>
      </c>
      <c r="C43" s="54">
        <v>325</v>
      </c>
      <c r="D43" s="54">
        <v>0.5</v>
      </c>
      <c r="E43" s="55">
        <f t="shared" si="0"/>
        <v>13</v>
      </c>
      <c r="F43" s="56">
        <v>4.225</v>
      </c>
      <c r="G43" s="56"/>
      <c r="H43" s="57">
        <v>4.225</v>
      </c>
    </row>
    <row r="44" spans="1:8" ht="15.75" customHeight="1">
      <c r="A44" s="46">
        <v>11</v>
      </c>
      <c r="B44" s="58" t="s">
        <v>219</v>
      </c>
      <c r="C44" s="48">
        <f>C45</f>
        <v>320</v>
      </c>
      <c r="D44" s="48">
        <f>D45</f>
        <v>0.5</v>
      </c>
      <c r="E44" s="76">
        <f t="shared" si="0"/>
        <v>12</v>
      </c>
      <c r="F44" s="48">
        <f>F45</f>
        <v>3.84</v>
      </c>
      <c r="G44" s="48">
        <f>G45</f>
        <v>0</v>
      </c>
      <c r="H44" s="59">
        <f>H45</f>
        <v>3.84</v>
      </c>
    </row>
    <row r="45" spans="1:8" ht="15.75" customHeight="1">
      <c r="A45" s="52"/>
      <c r="B45" s="60" t="s">
        <v>114</v>
      </c>
      <c r="C45" s="54">
        <v>320</v>
      </c>
      <c r="D45" s="54">
        <v>0.5</v>
      </c>
      <c r="E45" s="55">
        <f t="shared" si="0"/>
        <v>12</v>
      </c>
      <c r="F45" s="56">
        <v>3.84</v>
      </c>
      <c r="G45" s="56"/>
      <c r="H45" s="57">
        <v>3.84</v>
      </c>
    </row>
    <row r="46" spans="1:8" ht="15.75" customHeight="1">
      <c r="A46" s="46">
        <v>12</v>
      </c>
      <c r="B46" s="58" t="s">
        <v>158</v>
      </c>
      <c r="C46" s="48">
        <f>SUM(C47)</f>
        <v>285</v>
      </c>
      <c r="D46" s="48">
        <f>SUM(D47)</f>
        <v>0.3</v>
      </c>
      <c r="E46" s="49">
        <f t="shared" si="0"/>
        <v>2</v>
      </c>
      <c r="F46" s="50">
        <f>SUM(F47)</f>
        <v>0.57</v>
      </c>
      <c r="G46" s="50">
        <f>SUM(G47)</f>
        <v>0</v>
      </c>
      <c r="H46" s="51">
        <f>SUM(H47)</f>
        <v>0.57</v>
      </c>
    </row>
    <row r="47" spans="1:8" ht="15.75" customHeight="1">
      <c r="A47" s="52"/>
      <c r="B47" s="70" t="s">
        <v>118</v>
      </c>
      <c r="C47" s="54">
        <v>285</v>
      </c>
      <c r="D47" s="54">
        <v>0.3</v>
      </c>
      <c r="E47" s="55">
        <f t="shared" si="0"/>
        <v>2</v>
      </c>
      <c r="F47" s="56">
        <v>0.57</v>
      </c>
      <c r="G47" s="56"/>
      <c r="H47" s="57">
        <v>0.57</v>
      </c>
    </row>
    <row r="48" spans="1:8" ht="15.75" customHeight="1">
      <c r="A48" s="46">
        <v>13</v>
      </c>
      <c r="B48" s="58" t="s">
        <v>24</v>
      </c>
      <c r="C48" s="48">
        <f>SUM(C49)</f>
        <v>175</v>
      </c>
      <c r="D48" s="48">
        <f>SUM(D49)</f>
        <v>1</v>
      </c>
      <c r="E48" s="49">
        <f t="shared" si="0"/>
        <v>31</v>
      </c>
      <c r="F48" s="50">
        <f>SUM(F49)</f>
        <v>5.425</v>
      </c>
      <c r="G48" s="50">
        <f>SUM(G49)</f>
        <v>0</v>
      </c>
      <c r="H48" s="51">
        <f>SUM(H49)</f>
        <v>5.425</v>
      </c>
    </row>
    <row r="49" spans="1:8" ht="15.75" customHeight="1">
      <c r="A49" s="52"/>
      <c r="B49" s="70" t="s">
        <v>118</v>
      </c>
      <c r="C49" s="54">
        <v>175</v>
      </c>
      <c r="D49" s="54">
        <v>1</v>
      </c>
      <c r="E49" s="55">
        <f t="shared" si="0"/>
        <v>31</v>
      </c>
      <c r="F49" s="56">
        <v>5.425</v>
      </c>
      <c r="G49" s="56"/>
      <c r="H49" s="57">
        <v>5.425</v>
      </c>
    </row>
    <row r="50" spans="1:8" ht="15.75" customHeight="1">
      <c r="A50" s="46">
        <v>14</v>
      </c>
      <c r="B50" s="58" t="s">
        <v>25</v>
      </c>
      <c r="C50" s="48">
        <f>SUM(C51:C52)</f>
        <v>5990</v>
      </c>
      <c r="D50" s="48">
        <f>SUM(D51:D52)</f>
        <v>9.65</v>
      </c>
      <c r="E50" s="49">
        <f t="shared" si="0"/>
        <v>61.883138564273786</v>
      </c>
      <c r="F50" s="48">
        <f>SUM(F51:F52)</f>
        <v>370.67999999999995</v>
      </c>
      <c r="G50" s="48">
        <f>SUM(G51:G52)</f>
        <v>0</v>
      </c>
      <c r="H50" s="59">
        <f>SUM(H51:H52)</f>
        <v>309.88</v>
      </c>
    </row>
    <row r="51" spans="1:8" ht="15.75" customHeight="1">
      <c r="A51" s="35"/>
      <c r="B51" s="53" t="s">
        <v>117</v>
      </c>
      <c r="C51" s="37">
        <v>2650</v>
      </c>
      <c r="D51" s="37">
        <v>5</v>
      </c>
      <c r="E51" s="38">
        <f t="shared" si="0"/>
        <v>67.37358490566038</v>
      </c>
      <c r="F51" s="39">
        <v>178.54</v>
      </c>
      <c r="G51" s="39"/>
      <c r="H51" s="40">
        <v>117.74</v>
      </c>
    </row>
    <row r="52" spans="1:8" ht="15.75" customHeight="1">
      <c r="A52" s="35"/>
      <c r="B52" s="53" t="s">
        <v>118</v>
      </c>
      <c r="C52" s="37">
        <v>3340</v>
      </c>
      <c r="D52" s="37">
        <v>4.65</v>
      </c>
      <c r="E52" s="38">
        <f t="shared" si="0"/>
        <v>57.52694610778443</v>
      </c>
      <c r="F52" s="39">
        <v>192.14</v>
      </c>
      <c r="G52" s="39"/>
      <c r="H52" s="40">
        <v>192.14</v>
      </c>
    </row>
    <row r="53" spans="1:17" s="77" customFormat="1" ht="15.75" customHeight="1">
      <c r="A53" s="46">
        <v>15</v>
      </c>
      <c r="B53" s="58" t="s">
        <v>59</v>
      </c>
      <c r="C53" s="48">
        <f>SUM(C54:C56)</f>
        <v>783</v>
      </c>
      <c r="D53" s="48">
        <f>SUM(D54:D56)</f>
        <v>5.3</v>
      </c>
      <c r="E53" s="69">
        <f t="shared" si="0"/>
        <v>34.73818646232439</v>
      </c>
      <c r="F53" s="48">
        <f>SUM(F54:F56)</f>
        <v>27.2</v>
      </c>
      <c r="G53" s="48">
        <f>SUM(G54:G56)</f>
        <v>16.8</v>
      </c>
      <c r="H53" s="59">
        <f>SUM(H54:H56)</f>
        <v>10.399999999999999</v>
      </c>
      <c r="K53" s="78"/>
      <c r="L53" s="78"/>
      <c r="M53" s="78"/>
      <c r="N53" s="78"/>
      <c r="O53" s="78"/>
      <c r="P53" s="78"/>
      <c r="Q53" s="78"/>
    </row>
    <row r="54" spans="1:8" ht="15.75" customHeight="1">
      <c r="A54" s="35"/>
      <c r="B54" s="53" t="s">
        <v>117</v>
      </c>
      <c r="C54" s="37">
        <v>483</v>
      </c>
      <c r="D54" s="37">
        <v>4</v>
      </c>
      <c r="E54" s="38">
        <f t="shared" si="0"/>
        <v>18.840579710144926</v>
      </c>
      <c r="F54" s="39">
        <v>9.1</v>
      </c>
      <c r="G54" s="39">
        <v>4</v>
      </c>
      <c r="H54" s="40">
        <v>5.1</v>
      </c>
    </row>
    <row r="55" spans="1:8" ht="15.75" customHeight="1">
      <c r="A55" s="41"/>
      <c r="B55" s="62" t="s">
        <v>118</v>
      </c>
      <c r="C55" s="43">
        <v>200</v>
      </c>
      <c r="D55" s="43">
        <v>1</v>
      </c>
      <c r="E55" s="38">
        <f t="shared" si="0"/>
        <v>64</v>
      </c>
      <c r="F55" s="44">
        <v>12.8</v>
      </c>
      <c r="G55" s="44">
        <v>12.8</v>
      </c>
      <c r="H55" s="45"/>
    </row>
    <row r="56" spans="1:8" ht="15.75" customHeight="1">
      <c r="A56" s="52"/>
      <c r="B56" s="60" t="s">
        <v>119</v>
      </c>
      <c r="C56" s="54">
        <v>100</v>
      </c>
      <c r="D56" s="54">
        <v>0.3</v>
      </c>
      <c r="E56" s="55">
        <v>53</v>
      </c>
      <c r="F56" s="56">
        <v>5.3</v>
      </c>
      <c r="G56" s="56"/>
      <c r="H56" s="57">
        <v>5.3</v>
      </c>
    </row>
    <row r="57" spans="1:8" ht="15.75" customHeight="1">
      <c r="A57" s="79"/>
      <c r="B57" s="80" t="s">
        <v>165</v>
      </c>
      <c r="C57" s="81">
        <f>C17+C22+C24+C30+C32+C34+C38+C40+C42+C44+C46+C48+C50+C53</f>
        <v>41973</v>
      </c>
      <c r="D57" s="81">
        <f>D17+D22+D24+D30+D32+D34+D38+D40+D42+D44+D46+D48+D50+D53</f>
        <v>109.64999999999999</v>
      </c>
      <c r="E57" s="81"/>
      <c r="F57" s="82">
        <f>F17+F22+F24+F30+F32+F34+F38+F40+F42+F44+F46+F48+F50+F53</f>
        <v>1949.771</v>
      </c>
      <c r="G57" s="82">
        <f>G17+G22+G24+G30+G32+G34+G38+G40+G42+G44+G46+G48+G50+G53</f>
        <v>16.8</v>
      </c>
      <c r="H57" s="83">
        <f>H17+H22+H24+H30+H32+H34+H38+H40+H42+H44+H46+H48+H50+H53</f>
        <v>1870.8110000000001</v>
      </c>
    </row>
    <row r="58" spans="1:8" ht="15.75" customHeight="1">
      <c r="A58" s="79"/>
      <c r="B58" s="80" t="s">
        <v>63</v>
      </c>
      <c r="C58" s="81"/>
      <c r="D58" s="81"/>
      <c r="E58" s="84"/>
      <c r="F58" s="82"/>
      <c r="G58" s="82"/>
      <c r="H58" s="83"/>
    </row>
    <row r="59" spans="1:8" ht="15.75" customHeight="1">
      <c r="A59" s="71">
        <v>1</v>
      </c>
      <c r="B59" s="72" t="s">
        <v>39</v>
      </c>
      <c r="C59" s="73">
        <f>SUM(C60:C65)</f>
        <v>90808</v>
      </c>
      <c r="D59" s="73">
        <f>SUM(D60:D65)</f>
        <v>254.1</v>
      </c>
      <c r="E59" s="85">
        <f aca="true" t="shared" si="1" ref="E59:E90">F59/C59*1000</f>
        <v>14.16593251695886</v>
      </c>
      <c r="F59" s="73">
        <f>SUM(F60:F65)</f>
        <v>1286.38</v>
      </c>
      <c r="G59" s="73">
        <f>SUM(G60:G65)</f>
        <v>1202.075</v>
      </c>
      <c r="H59" s="75">
        <f>SUM(H60:H65)</f>
        <v>42.08</v>
      </c>
    </row>
    <row r="60" spans="1:8" ht="15.75" customHeight="1">
      <c r="A60" s="35"/>
      <c r="B60" s="53" t="s">
        <v>147</v>
      </c>
      <c r="C60" s="37">
        <v>4955</v>
      </c>
      <c r="D60" s="37">
        <v>9</v>
      </c>
      <c r="E60" s="38">
        <f t="shared" si="1"/>
        <v>18.60141271442987</v>
      </c>
      <c r="F60" s="39">
        <v>92.17</v>
      </c>
      <c r="G60" s="39">
        <v>70.74</v>
      </c>
      <c r="H60" s="40"/>
    </row>
    <row r="61" spans="1:8" ht="15.75" customHeight="1">
      <c r="A61" s="35"/>
      <c r="B61" s="53" t="s">
        <v>115</v>
      </c>
      <c r="C61" s="37">
        <v>47172</v>
      </c>
      <c r="D61" s="37">
        <v>96</v>
      </c>
      <c r="E61" s="38">
        <f t="shared" si="1"/>
        <v>7.844060035614347</v>
      </c>
      <c r="F61" s="39">
        <v>370.02</v>
      </c>
      <c r="G61" s="39">
        <v>370.02</v>
      </c>
      <c r="H61" s="40"/>
    </row>
    <row r="62" spans="1:8" ht="15.75" customHeight="1">
      <c r="A62" s="35"/>
      <c r="B62" s="53" t="s">
        <v>116</v>
      </c>
      <c r="C62" s="37">
        <v>8880</v>
      </c>
      <c r="D62" s="37">
        <v>26</v>
      </c>
      <c r="E62" s="38">
        <f t="shared" si="1"/>
        <v>22.486486486486488</v>
      </c>
      <c r="F62" s="39">
        <v>199.68</v>
      </c>
      <c r="G62" s="39">
        <v>188.68</v>
      </c>
      <c r="H62" s="40"/>
    </row>
    <row r="63" spans="1:15" ht="15.75" customHeight="1">
      <c r="A63" s="35"/>
      <c r="B63" s="53" t="s">
        <v>117</v>
      </c>
      <c r="C63" s="37">
        <v>5099</v>
      </c>
      <c r="D63" s="37">
        <v>24</v>
      </c>
      <c r="E63" s="38">
        <f t="shared" si="1"/>
        <v>18.676211021768975</v>
      </c>
      <c r="F63" s="39">
        <v>95.23</v>
      </c>
      <c r="G63" s="39">
        <v>93.03</v>
      </c>
      <c r="H63" s="40"/>
      <c r="K63" s="6"/>
      <c r="L63" s="6"/>
      <c r="M63" s="6"/>
      <c r="N63" s="6"/>
      <c r="O63" s="6"/>
    </row>
    <row r="64" spans="1:16" ht="15.75" customHeight="1">
      <c r="A64" s="35"/>
      <c r="B64" s="53" t="s">
        <v>118</v>
      </c>
      <c r="C64" s="37">
        <v>6047</v>
      </c>
      <c r="D64" s="37">
        <v>22.7</v>
      </c>
      <c r="E64" s="38">
        <f t="shared" si="1"/>
        <v>28.555647428476927</v>
      </c>
      <c r="F64" s="39">
        <v>172.676</v>
      </c>
      <c r="G64" s="39">
        <v>138.381</v>
      </c>
      <c r="H64" s="40">
        <v>26.7</v>
      </c>
      <c r="K64" s="6"/>
      <c r="L64" s="6"/>
      <c r="M64" s="6"/>
      <c r="N64" s="6"/>
      <c r="O64" s="6"/>
      <c r="P64" s="6"/>
    </row>
    <row r="65" spans="1:15" ht="15.75" customHeight="1">
      <c r="A65" s="41"/>
      <c r="B65" s="42" t="s">
        <v>119</v>
      </c>
      <c r="C65" s="43">
        <v>18655</v>
      </c>
      <c r="D65" s="43">
        <v>76.4</v>
      </c>
      <c r="E65" s="63">
        <f t="shared" si="1"/>
        <v>19.115733047440365</v>
      </c>
      <c r="F65" s="44">
        <v>356.604</v>
      </c>
      <c r="G65" s="44">
        <v>341.224</v>
      </c>
      <c r="H65" s="45">
        <v>15.38</v>
      </c>
      <c r="K65" s="6"/>
      <c r="L65" s="6"/>
      <c r="M65" s="6"/>
      <c r="N65" s="6"/>
      <c r="O65" s="6"/>
    </row>
    <row r="66" spans="1:17" s="77" customFormat="1" ht="15.75" customHeight="1">
      <c r="A66" s="46">
        <v>2</v>
      </c>
      <c r="B66" s="47" t="s">
        <v>220</v>
      </c>
      <c r="C66" s="48">
        <f>SUM(C67)</f>
        <v>500</v>
      </c>
      <c r="D66" s="48">
        <f>SUM(D67)</f>
        <v>0.5</v>
      </c>
      <c r="E66" s="49">
        <f t="shared" si="1"/>
        <v>13</v>
      </c>
      <c r="F66" s="50">
        <f>SUM(F67)</f>
        <v>6.5</v>
      </c>
      <c r="G66" s="50">
        <f>SUM(G67)</f>
        <v>4.5</v>
      </c>
      <c r="H66" s="51">
        <f>SUM(H67)</f>
        <v>0</v>
      </c>
      <c r="K66" s="78"/>
      <c r="L66" s="78"/>
      <c r="M66" s="78"/>
      <c r="N66" s="78"/>
      <c r="O66" s="78"/>
      <c r="P66" s="78"/>
      <c r="Q66" s="78"/>
    </row>
    <row r="67" spans="1:8" ht="15.75" customHeight="1">
      <c r="A67" s="52"/>
      <c r="B67" s="60" t="s">
        <v>147</v>
      </c>
      <c r="C67" s="54">
        <v>500</v>
      </c>
      <c r="D67" s="54">
        <v>0.5</v>
      </c>
      <c r="E67" s="55">
        <f t="shared" si="1"/>
        <v>13</v>
      </c>
      <c r="F67" s="56">
        <v>6.5</v>
      </c>
      <c r="G67" s="56">
        <v>4.5</v>
      </c>
      <c r="H67" s="57"/>
    </row>
    <row r="68" spans="1:17" s="77" customFormat="1" ht="15.75" customHeight="1">
      <c r="A68" s="46">
        <v>3</v>
      </c>
      <c r="B68" s="47" t="s">
        <v>66</v>
      </c>
      <c r="C68" s="48">
        <f>SUM(C69:C71)</f>
        <v>580</v>
      </c>
      <c r="D68" s="48">
        <f>SUM(D69:D71)</f>
        <v>2.05</v>
      </c>
      <c r="E68" s="49">
        <f t="shared" si="1"/>
        <v>20.113793103448277</v>
      </c>
      <c r="F68" s="50">
        <f>SUM(F69:F71)</f>
        <v>11.666</v>
      </c>
      <c r="G68" s="50">
        <f>SUM(G69:G71)</f>
        <v>10.22</v>
      </c>
      <c r="H68" s="51">
        <f>SUM(H69:H71)</f>
        <v>1.446</v>
      </c>
      <c r="K68" s="78"/>
      <c r="L68" s="78"/>
      <c r="M68" s="78"/>
      <c r="N68" s="78"/>
      <c r="O68" s="78"/>
      <c r="P68" s="78"/>
      <c r="Q68" s="78"/>
    </row>
    <row r="69" spans="1:8" ht="15.75" customHeight="1">
      <c r="A69" s="24"/>
      <c r="B69" s="62" t="s">
        <v>147</v>
      </c>
      <c r="C69" s="65">
        <v>15</v>
      </c>
      <c r="D69" s="65">
        <v>0.05</v>
      </c>
      <c r="E69" s="66">
        <f t="shared" si="1"/>
        <v>56.4</v>
      </c>
      <c r="F69" s="67">
        <v>0.846</v>
      </c>
      <c r="G69" s="67"/>
      <c r="H69" s="68">
        <v>0.846</v>
      </c>
    </row>
    <row r="70" spans="1:8" ht="15.75" customHeight="1">
      <c r="A70" s="35"/>
      <c r="B70" s="53" t="s">
        <v>222</v>
      </c>
      <c r="C70" s="37">
        <v>440</v>
      </c>
      <c r="D70" s="37">
        <v>1</v>
      </c>
      <c r="E70" s="38">
        <f t="shared" si="1"/>
        <v>19.545454545454543</v>
      </c>
      <c r="F70" s="39">
        <v>8.6</v>
      </c>
      <c r="G70" s="39">
        <v>8</v>
      </c>
      <c r="H70" s="40">
        <v>0.6</v>
      </c>
    </row>
    <row r="71" spans="1:8" ht="15.75" customHeight="1">
      <c r="A71" s="52"/>
      <c r="B71" s="53" t="s">
        <v>118</v>
      </c>
      <c r="C71" s="54">
        <v>125</v>
      </c>
      <c r="D71" s="54">
        <v>1</v>
      </c>
      <c r="E71" s="55">
        <f t="shared" si="1"/>
        <v>17.76</v>
      </c>
      <c r="F71" s="56">
        <v>2.22</v>
      </c>
      <c r="G71" s="56">
        <v>2.22</v>
      </c>
      <c r="H71" s="57"/>
    </row>
    <row r="72" spans="1:8" ht="15.75" customHeight="1">
      <c r="A72" s="46">
        <v>4</v>
      </c>
      <c r="B72" s="58" t="s">
        <v>176</v>
      </c>
      <c r="C72" s="48">
        <f>SUM(C73)</f>
        <v>175.25</v>
      </c>
      <c r="D72" s="48">
        <f>SUM(D73)</f>
        <v>9</v>
      </c>
      <c r="E72" s="86">
        <f t="shared" si="1"/>
        <v>128.67332382310983</v>
      </c>
      <c r="F72" s="48">
        <f>SUM(F73)</f>
        <v>22.55</v>
      </c>
      <c r="G72" s="48">
        <f>SUM(G73)</f>
        <v>7.6</v>
      </c>
      <c r="H72" s="59">
        <f>SUM(H73)</f>
        <v>14.95</v>
      </c>
    </row>
    <row r="73" spans="1:8" ht="15.75" customHeight="1">
      <c r="A73" s="41"/>
      <c r="B73" s="62" t="s">
        <v>202</v>
      </c>
      <c r="C73" s="43">
        <v>175.25</v>
      </c>
      <c r="D73" s="43">
        <v>9</v>
      </c>
      <c r="E73" s="63">
        <f t="shared" si="1"/>
        <v>128.67332382310983</v>
      </c>
      <c r="F73" s="44">
        <v>22.55</v>
      </c>
      <c r="G73" s="44">
        <v>7.6</v>
      </c>
      <c r="H73" s="45">
        <v>14.95</v>
      </c>
    </row>
    <row r="74" spans="1:8" ht="15.75" customHeight="1">
      <c r="A74" s="46">
        <v>5</v>
      </c>
      <c r="B74" s="58" t="s">
        <v>120</v>
      </c>
      <c r="C74" s="48">
        <f>C75</f>
        <v>372</v>
      </c>
      <c r="D74" s="48">
        <f>D75</f>
        <v>1</v>
      </c>
      <c r="E74" s="49">
        <f t="shared" si="1"/>
        <v>34.40860215053763</v>
      </c>
      <c r="F74" s="50">
        <f>F75</f>
        <v>12.8</v>
      </c>
      <c r="G74" s="50">
        <f>G75</f>
        <v>10.45</v>
      </c>
      <c r="H74" s="51">
        <f>H75</f>
        <v>2.35</v>
      </c>
    </row>
    <row r="75" spans="1:8" ht="15.75" customHeight="1">
      <c r="A75" s="52"/>
      <c r="B75" s="42" t="s">
        <v>119</v>
      </c>
      <c r="C75" s="54">
        <v>372</v>
      </c>
      <c r="D75" s="54">
        <v>1</v>
      </c>
      <c r="E75" s="55">
        <f t="shared" si="1"/>
        <v>34.40860215053763</v>
      </c>
      <c r="F75" s="56">
        <v>12.8</v>
      </c>
      <c r="G75" s="56">
        <v>10.45</v>
      </c>
      <c r="H75" s="57">
        <v>2.35</v>
      </c>
    </row>
    <row r="76" spans="1:14" ht="15.75" customHeight="1">
      <c r="A76" s="46">
        <v>6</v>
      </c>
      <c r="B76" s="58" t="s">
        <v>27</v>
      </c>
      <c r="C76" s="48">
        <f>SUM(C77:C81)</f>
        <v>14508</v>
      </c>
      <c r="D76" s="48">
        <f>SUM(D77:D81)</f>
        <v>375.65</v>
      </c>
      <c r="E76" s="86">
        <f t="shared" si="1"/>
        <v>17.6552247036118</v>
      </c>
      <c r="F76" s="48">
        <f>SUM(F77:F81)</f>
        <v>256.142</v>
      </c>
      <c r="G76" s="48">
        <f>SUM(G77:G81)</f>
        <v>239.19</v>
      </c>
      <c r="H76" s="59">
        <f>SUM(H77:H81)</f>
        <v>1.5</v>
      </c>
      <c r="K76" s="6"/>
      <c r="L76" s="6"/>
      <c r="M76" s="6"/>
      <c r="N76" s="6"/>
    </row>
    <row r="77" spans="1:8" ht="15.75" customHeight="1">
      <c r="A77" s="24"/>
      <c r="B77" s="53" t="s">
        <v>147</v>
      </c>
      <c r="C77" s="65">
        <v>1512</v>
      </c>
      <c r="D77" s="65">
        <v>45</v>
      </c>
      <c r="E77" s="87">
        <f t="shared" si="1"/>
        <v>23.76984126984127</v>
      </c>
      <c r="F77" s="67">
        <v>35.94</v>
      </c>
      <c r="G77" s="67">
        <v>35.94</v>
      </c>
      <c r="H77" s="88"/>
    </row>
    <row r="78" spans="1:8" ht="15.75" customHeight="1">
      <c r="A78" s="24"/>
      <c r="B78" s="62" t="s">
        <v>136</v>
      </c>
      <c r="C78" s="37">
        <v>2780</v>
      </c>
      <c r="D78" s="37">
        <v>66</v>
      </c>
      <c r="E78" s="89">
        <f t="shared" si="1"/>
        <v>11.618705035971223</v>
      </c>
      <c r="F78" s="39">
        <v>32.3</v>
      </c>
      <c r="G78" s="39">
        <v>32.3</v>
      </c>
      <c r="H78" s="90"/>
    </row>
    <row r="79" spans="1:8" ht="15.75" customHeight="1">
      <c r="A79" s="41"/>
      <c r="B79" s="62" t="s">
        <v>117</v>
      </c>
      <c r="C79" s="43">
        <v>3920</v>
      </c>
      <c r="D79" s="43">
        <v>90</v>
      </c>
      <c r="E79" s="63">
        <f t="shared" si="1"/>
        <v>7.98469387755102</v>
      </c>
      <c r="F79" s="44">
        <v>31.3</v>
      </c>
      <c r="G79" s="44">
        <v>31.3</v>
      </c>
      <c r="H79" s="45"/>
    </row>
    <row r="80" spans="1:8" ht="15.75" customHeight="1">
      <c r="A80" s="41"/>
      <c r="B80" s="62" t="s">
        <v>118</v>
      </c>
      <c r="C80" s="43">
        <v>2622</v>
      </c>
      <c r="D80" s="43">
        <v>64.65</v>
      </c>
      <c r="E80" s="63">
        <f t="shared" si="1"/>
        <v>31.52631578947369</v>
      </c>
      <c r="F80" s="44">
        <v>82.662</v>
      </c>
      <c r="G80" s="44">
        <v>67.21</v>
      </c>
      <c r="H80" s="45"/>
    </row>
    <row r="81" spans="1:8" ht="15.75" customHeight="1">
      <c r="A81" s="52"/>
      <c r="B81" s="60" t="s">
        <v>119</v>
      </c>
      <c r="C81" s="54">
        <v>3674</v>
      </c>
      <c r="D81" s="54">
        <v>110</v>
      </c>
      <c r="E81" s="55">
        <f t="shared" si="1"/>
        <v>20.125204137180184</v>
      </c>
      <c r="F81" s="56">
        <v>73.94</v>
      </c>
      <c r="G81" s="56">
        <v>72.44</v>
      </c>
      <c r="H81" s="57">
        <v>1.5</v>
      </c>
    </row>
    <row r="82" spans="1:17" s="77" customFormat="1" ht="15.75" customHeight="1">
      <c r="A82" s="46">
        <v>7</v>
      </c>
      <c r="B82" s="58" t="s">
        <v>168</v>
      </c>
      <c r="C82" s="48">
        <f>SUM(C83:C84)</f>
        <v>2414</v>
      </c>
      <c r="D82" s="48">
        <f>SUM(D83:D84)</f>
        <v>6</v>
      </c>
      <c r="E82" s="49">
        <f t="shared" si="1"/>
        <v>4.4693454846727425</v>
      </c>
      <c r="F82" s="48">
        <f>SUM(F83:F84)</f>
        <v>10.789</v>
      </c>
      <c r="G82" s="48">
        <f>SUM(G83:G84)</f>
        <v>10.789</v>
      </c>
      <c r="H82" s="59">
        <f>SUM(H83:H84)</f>
        <v>0</v>
      </c>
      <c r="K82" s="78"/>
      <c r="L82" s="78"/>
      <c r="M82" s="78"/>
      <c r="N82" s="78"/>
      <c r="O82" s="78"/>
      <c r="P82" s="78"/>
      <c r="Q82" s="78"/>
    </row>
    <row r="83" spans="1:8" ht="15.75" customHeight="1">
      <c r="A83" s="24"/>
      <c r="B83" s="64" t="s">
        <v>115</v>
      </c>
      <c r="C83" s="65">
        <v>494</v>
      </c>
      <c r="D83" s="65">
        <v>4</v>
      </c>
      <c r="E83" s="66">
        <f t="shared" si="1"/>
        <v>12.429149797570851</v>
      </c>
      <c r="F83" s="65">
        <v>6.14</v>
      </c>
      <c r="G83" s="65">
        <v>6.14</v>
      </c>
      <c r="H83" s="68"/>
    </row>
    <row r="84" spans="1:8" ht="15.75" customHeight="1">
      <c r="A84" s="52"/>
      <c r="B84" s="70" t="s">
        <v>116</v>
      </c>
      <c r="C84" s="54">
        <v>1920</v>
      </c>
      <c r="D84" s="54">
        <v>2</v>
      </c>
      <c r="E84" s="55">
        <f t="shared" si="1"/>
        <v>2.4213541666666667</v>
      </c>
      <c r="F84" s="56">
        <v>4.649</v>
      </c>
      <c r="G84" s="56">
        <v>4.649</v>
      </c>
      <c r="H84" s="57"/>
    </row>
    <row r="85" spans="1:8" ht="15.75" customHeight="1">
      <c r="A85" s="71">
        <v>8</v>
      </c>
      <c r="B85" s="72" t="s">
        <v>28</v>
      </c>
      <c r="C85" s="73">
        <f>SUM(C86:C86)</f>
        <v>386</v>
      </c>
      <c r="D85" s="73">
        <f>SUM(D86:D86)</f>
        <v>6.46</v>
      </c>
      <c r="E85" s="85">
        <f t="shared" si="1"/>
        <v>28.417098445595855</v>
      </c>
      <c r="F85" s="91">
        <f>SUM(F86:F86)</f>
        <v>10.969</v>
      </c>
      <c r="G85" s="91">
        <f>SUM(G86:G86)</f>
        <v>10.669</v>
      </c>
      <c r="H85" s="92">
        <f>SUM(H86:H86)</f>
        <v>0</v>
      </c>
    </row>
    <row r="86" spans="1:8" ht="15.75" customHeight="1">
      <c r="A86" s="52"/>
      <c r="B86" s="70" t="s">
        <v>118</v>
      </c>
      <c r="C86" s="54">
        <v>386</v>
      </c>
      <c r="D86" s="54">
        <v>6.46</v>
      </c>
      <c r="E86" s="55">
        <f t="shared" si="1"/>
        <v>28.417098445595855</v>
      </c>
      <c r="F86" s="56">
        <v>10.969</v>
      </c>
      <c r="G86" s="56">
        <v>10.669</v>
      </c>
      <c r="H86" s="57"/>
    </row>
    <row r="87" spans="1:8" ht="15.75" customHeight="1">
      <c r="A87" s="71">
        <v>9</v>
      </c>
      <c r="B87" s="72" t="s">
        <v>72</v>
      </c>
      <c r="C87" s="73">
        <f>SUM(C88:C92)</f>
        <v>7082</v>
      </c>
      <c r="D87" s="73">
        <f>SUM(D88:D92)</f>
        <v>1166</v>
      </c>
      <c r="E87" s="85">
        <f t="shared" si="1"/>
        <v>16.001694436599834</v>
      </c>
      <c r="F87" s="91">
        <f>SUM(F88:F92)</f>
        <v>113.32400000000001</v>
      </c>
      <c r="G87" s="91">
        <f>SUM(G88:G92)</f>
        <v>105.602</v>
      </c>
      <c r="H87" s="92">
        <f>SUM(H88:H92)</f>
        <v>1.292</v>
      </c>
    </row>
    <row r="88" spans="1:8" ht="15.75" customHeight="1">
      <c r="A88" s="71"/>
      <c r="B88" s="53" t="s">
        <v>147</v>
      </c>
      <c r="C88" s="93">
        <v>2310</v>
      </c>
      <c r="D88" s="93">
        <v>328</v>
      </c>
      <c r="E88" s="74">
        <f t="shared" si="1"/>
        <v>19.878787878787882</v>
      </c>
      <c r="F88" s="94">
        <v>45.92</v>
      </c>
      <c r="G88" s="94">
        <v>41.92</v>
      </c>
      <c r="H88" s="95"/>
    </row>
    <row r="89" spans="1:8" ht="15.75" customHeight="1">
      <c r="A89" s="35"/>
      <c r="B89" s="53" t="s">
        <v>116</v>
      </c>
      <c r="C89" s="37">
        <v>500</v>
      </c>
      <c r="D89" s="37">
        <v>90</v>
      </c>
      <c r="E89" s="38">
        <f t="shared" si="1"/>
        <v>13.78</v>
      </c>
      <c r="F89" s="39">
        <v>6.89</v>
      </c>
      <c r="G89" s="39">
        <v>6.56</v>
      </c>
      <c r="H89" s="40"/>
    </row>
    <row r="90" spans="1:8" ht="15.75" customHeight="1">
      <c r="A90" s="35"/>
      <c r="B90" s="53" t="s">
        <v>222</v>
      </c>
      <c r="C90" s="37">
        <v>450</v>
      </c>
      <c r="D90" s="37">
        <v>45</v>
      </c>
      <c r="E90" s="38">
        <f t="shared" si="1"/>
        <v>8.666666666666666</v>
      </c>
      <c r="F90" s="39">
        <v>3.9</v>
      </c>
      <c r="G90" s="39">
        <v>3.8</v>
      </c>
      <c r="H90" s="40"/>
    </row>
    <row r="91" spans="1:8" ht="15.75" customHeight="1">
      <c r="A91" s="35"/>
      <c r="B91" s="53" t="s">
        <v>118</v>
      </c>
      <c r="C91" s="37">
        <v>500</v>
      </c>
      <c r="D91" s="37">
        <v>100</v>
      </c>
      <c r="E91" s="38">
        <f aca="true" t="shared" si="2" ref="E91:E122">F91/C91*1000</f>
        <v>46</v>
      </c>
      <c r="F91" s="39">
        <v>23</v>
      </c>
      <c r="G91" s="39">
        <v>21</v>
      </c>
      <c r="H91" s="40"/>
    </row>
    <row r="92" spans="1:8" ht="15.75" customHeight="1">
      <c r="A92" s="52"/>
      <c r="B92" s="60" t="s">
        <v>119</v>
      </c>
      <c r="C92" s="54">
        <v>3322</v>
      </c>
      <c r="D92" s="54">
        <v>603</v>
      </c>
      <c r="E92" s="55">
        <f t="shared" si="2"/>
        <v>10.118603251053582</v>
      </c>
      <c r="F92" s="56">
        <v>33.614</v>
      </c>
      <c r="G92" s="56">
        <v>32.321999999999996</v>
      </c>
      <c r="H92" s="57">
        <v>1.292</v>
      </c>
    </row>
    <row r="93" spans="1:8" ht="15.75" customHeight="1">
      <c r="A93" s="71">
        <v>10</v>
      </c>
      <c r="B93" s="72" t="s">
        <v>199</v>
      </c>
      <c r="C93" s="73">
        <f>SUM(C94)</f>
        <v>1100</v>
      </c>
      <c r="D93" s="73">
        <f>SUM(D94)</f>
        <v>500</v>
      </c>
      <c r="E93" s="85">
        <f t="shared" si="2"/>
        <v>27.27272727272727</v>
      </c>
      <c r="F93" s="73">
        <f>SUM(F94)</f>
        <v>30</v>
      </c>
      <c r="G93" s="73">
        <f>SUM(G94)</f>
        <v>30</v>
      </c>
      <c r="H93" s="75">
        <f>SUM(H94)</f>
        <v>0</v>
      </c>
    </row>
    <row r="94" spans="1:8" ht="15.75" customHeight="1">
      <c r="A94" s="52"/>
      <c r="B94" s="70" t="s">
        <v>115</v>
      </c>
      <c r="C94" s="54">
        <v>1100</v>
      </c>
      <c r="D94" s="54">
        <v>500</v>
      </c>
      <c r="E94" s="55">
        <f t="shared" si="2"/>
        <v>27.27272727272727</v>
      </c>
      <c r="F94" s="56">
        <v>30</v>
      </c>
      <c r="G94" s="56">
        <v>30</v>
      </c>
      <c r="H94" s="57"/>
    </row>
    <row r="95" spans="1:8" ht="15.75" customHeight="1">
      <c r="A95" s="71">
        <v>11</v>
      </c>
      <c r="B95" s="72" t="s">
        <v>186</v>
      </c>
      <c r="C95" s="73">
        <f>SUM(C96:C101)</f>
        <v>25862</v>
      </c>
      <c r="D95" s="73">
        <f>SUM(D96:D101)</f>
        <v>3604.6</v>
      </c>
      <c r="E95" s="85">
        <f t="shared" si="2"/>
        <v>18.237607300286133</v>
      </c>
      <c r="F95" s="73">
        <f>SUM(F96:F101)</f>
        <v>471.66099999999994</v>
      </c>
      <c r="G95" s="73">
        <f>SUM(G96:G101)</f>
        <v>459.781</v>
      </c>
      <c r="H95" s="75">
        <f>SUM(H96:H101)</f>
        <v>5.16</v>
      </c>
    </row>
    <row r="96" spans="1:8" ht="15.75" customHeight="1">
      <c r="A96" s="71"/>
      <c r="B96" s="53" t="s">
        <v>147</v>
      </c>
      <c r="C96" s="93">
        <v>3276</v>
      </c>
      <c r="D96" s="93">
        <v>445</v>
      </c>
      <c r="E96" s="74">
        <f t="shared" si="2"/>
        <v>22.15903540903541</v>
      </c>
      <c r="F96" s="93">
        <v>72.593</v>
      </c>
      <c r="G96" s="93">
        <v>72.593</v>
      </c>
      <c r="H96" s="96"/>
    </row>
    <row r="97" spans="1:8" ht="15.75" customHeight="1">
      <c r="A97" s="35"/>
      <c r="B97" s="53" t="s">
        <v>115</v>
      </c>
      <c r="C97" s="37">
        <v>577</v>
      </c>
      <c r="D97" s="37">
        <v>100</v>
      </c>
      <c r="E97" s="38">
        <f t="shared" si="2"/>
        <v>18.422876949740033</v>
      </c>
      <c r="F97" s="39">
        <v>10.63</v>
      </c>
      <c r="G97" s="39">
        <v>10.63</v>
      </c>
      <c r="H97" s="40"/>
    </row>
    <row r="98" spans="1:8" ht="15.75" customHeight="1">
      <c r="A98" s="35"/>
      <c r="B98" s="53" t="s">
        <v>116</v>
      </c>
      <c r="C98" s="37">
        <v>1620</v>
      </c>
      <c r="D98" s="37">
        <v>146</v>
      </c>
      <c r="E98" s="38">
        <f t="shared" si="2"/>
        <v>11.419753086419753</v>
      </c>
      <c r="F98" s="39">
        <v>18.5</v>
      </c>
      <c r="G98" s="39">
        <v>18.5</v>
      </c>
      <c r="H98" s="40"/>
    </row>
    <row r="99" spans="1:8" ht="15.75" customHeight="1">
      <c r="A99" s="35"/>
      <c r="B99" s="53" t="s">
        <v>117</v>
      </c>
      <c r="C99" s="37">
        <v>11171</v>
      </c>
      <c r="D99" s="37">
        <v>1540</v>
      </c>
      <c r="E99" s="38">
        <f t="shared" si="2"/>
        <v>16.865992301494945</v>
      </c>
      <c r="F99" s="39">
        <v>188.41</v>
      </c>
      <c r="G99" s="39">
        <v>188.41</v>
      </c>
      <c r="H99" s="40"/>
    </row>
    <row r="100" spans="1:8" ht="15.75" customHeight="1">
      <c r="A100" s="35"/>
      <c r="B100" s="53" t="s">
        <v>118</v>
      </c>
      <c r="C100" s="37">
        <v>2469</v>
      </c>
      <c r="D100" s="37">
        <v>483.6</v>
      </c>
      <c r="E100" s="38">
        <f t="shared" si="2"/>
        <v>15.25273390036452</v>
      </c>
      <c r="F100" s="39">
        <v>37.659</v>
      </c>
      <c r="G100" s="39">
        <v>30.939</v>
      </c>
      <c r="H100" s="40"/>
    </row>
    <row r="101" spans="1:8" ht="15.75" customHeight="1">
      <c r="A101" s="52"/>
      <c r="B101" s="60" t="s">
        <v>119</v>
      </c>
      <c r="C101" s="54">
        <v>6749</v>
      </c>
      <c r="D101" s="54">
        <v>890</v>
      </c>
      <c r="E101" s="55">
        <f t="shared" si="2"/>
        <v>21.317084012446287</v>
      </c>
      <c r="F101" s="56">
        <v>143.869</v>
      </c>
      <c r="G101" s="56">
        <v>138.709</v>
      </c>
      <c r="H101" s="57">
        <v>5.16</v>
      </c>
    </row>
    <row r="102" spans="1:17" s="77" customFormat="1" ht="15.75" customHeight="1">
      <c r="A102" s="46">
        <v>12</v>
      </c>
      <c r="B102" s="47" t="s">
        <v>40</v>
      </c>
      <c r="C102" s="48">
        <f>SUM(C103:C106)</f>
        <v>8067</v>
      </c>
      <c r="D102" s="48">
        <f>SUM(D103:D106)</f>
        <v>1737</v>
      </c>
      <c r="E102" s="49">
        <f t="shared" si="2"/>
        <v>27.466592289574812</v>
      </c>
      <c r="F102" s="50">
        <f>SUM(F103:F106)</f>
        <v>221.573</v>
      </c>
      <c r="G102" s="50">
        <f>SUM(G103:G106)</f>
        <v>203.42000000000002</v>
      </c>
      <c r="H102" s="51">
        <f>SUM(H103:H106)</f>
        <v>3.5</v>
      </c>
      <c r="K102" s="78"/>
      <c r="L102" s="78"/>
      <c r="M102" s="78"/>
      <c r="N102" s="78"/>
      <c r="O102" s="78"/>
      <c r="P102" s="78"/>
      <c r="Q102" s="78"/>
    </row>
    <row r="103" spans="1:8" ht="15.75" customHeight="1">
      <c r="A103" s="41"/>
      <c r="B103" s="42" t="s">
        <v>147</v>
      </c>
      <c r="C103" s="43">
        <v>270</v>
      </c>
      <c r="D103" s="43">
        <v>25</v>
      </c>
      <c r="E103" s="63">
        <f t="shared" si="2"/>
        <v>24.444444444444443</v>
      </c>
      <c r="F103" s="44">
        <v>6.6</v>
      </c>
      <c r="G103" s="44">
        <v>6.6</v>
      </c>
      <c r="H103" s="45"/>
    </row>
    <row r="104" spans="1:8" ht="15.75" customHeight="1">
      <c r="A104" s="41"/>
      <c r="B104" s="53" t="s">
        <v>115</v>
      </c>
      <c r="C104" s="43">
        <v>135</v>
      </c>
      <c r="D104" s="43">
        <v>23</v>
      </c>
      <c r="E104" s="63">
        <f t="shared" si="2"/>
        <v>26.296296296296294</v>
      </c>
      <c r="F104" s="44">
        <v>3.55</v>
      </c>
      <c r="G104" s="44">
        <v>3.55</v>
      </c>
      <c r="H104" s="45"/>
    </row>
    <row r="105" spans="1:8" ht="15.75" customHeight="1">
      <c r="A105" s="41"/>
      <c r="B105" s="42" t="s">
        <v>116</v>
      </c>
      <c r="C105" s="43">
        <v>5954</v>
      </c>
      <c r="D105" s="43">
        <v>1475</v>
      </c>
      <c r="E105" s="63">
        <f t="shared" si="2"/>
        <v>28.240342626805507</v>
      </c>
      <c r="F105" s="44">
        <v>168.143</v>
      </c>
      <c r="G105" s="44">
        <v>153.49</v>
      </c>
      <c r="H105" s="45"/>
    </row>
    <row r="106" spans="1:8" ht="15.75" customHeight="1">
      <c r="A106" s="52"/>
      <c r="B106" s="60" t="s">
        <v>119</v>
      </c>
      <c r="C106" s="54">
        <v>1708</v>
      </c>
      <c r="D106" s="54">
        <v>214</v>
      </c>
      <c r="E106" s="55">
        <f t="shared" si="2"/>
        <v>25.339578454332553</v>
      </c>
      <c r="F106" s="56">
        <v>43.28</v>
      </c>
      <c r="G106" s="56">
        <v>39.78</v>
      </c>
      <c r="H106" s="57">
        <v>3.5</v>
      </c>
    </row>
    <row r="107" spans="1:8" ht="15.75" customHeight="1">
      <c r="A107" s="71">
        <v>13</v>
      </c>
      <c r="B107" s="72" t="s">
        <v>41</v>
      </c>
      <c r="C107" s="73">
        <f>SUM(C108:C111)</f>
        <v>21945</v>
      </c>
      <c r="D107" s="73">
        <f>SUM(D108:D111)</f>
        <v>3261</v>
      </c>
      <c r="E107" s="85">
        <f t="shared" si="2"/>
        <v>18.650079744816583</v>
      </c>
      <c r="F107" s="73">
        <f>SUM(F108:F111)</f>
        <v>409.27599999999995</v>
      </c>
      <c r="G107" s="73">
        <f>SUM(G108:G111)</f>
        <v>398.307</v>
      </c>
      <c r="H107" s="75">
        <f>SUM(H108:H111)</f>
        <v>1.6099999999999999</v>
      </c>
    </row>
    <row r="108" spans="1:8" ht="15.75" customHeight="1">
      <c r="A108" s="35"/>
      <c r="B108" s="53" t="s">
        <v>115</v>
      </c>
      <c r="C108" s="37">
        <v>3120</v>
      </c>
      <c r="D108" s="37">
        <v>300</v>
      </c>
      <c r="E108" s="38">
        <f t="shared" si="2"/>
        <v>12.164102564102564</v>
      </c>
      <c r="F108" s="39">
        <v>37.952</v>
      </c>
      <c r="G108" s="39">
        <v>37.952</v>
      </c>
      <c r="H108" s="40"/>
    </row>
    <row r="109" spans="1:8" ht="15.75" customHeight="1">
      <c r="A109" s="41"/>
      <c r="B109" s="62" t="s">
        <v>116</v>
      </c>
      <c r="C109" s="43">
        <v>11943</v>
      </c>
      <c r="D109" s="43">
        <v>1800</v>
      </c>
      <c r="E109" s="38">
        <f t="shared" si="2"/>
        <v>14.770660638030645</v>
      </c>
      <c r="F109" s="44">
        <v>176.406</v>
      </c>
      <c r="G109" s="44">
        <v>170.047</v>
      </c>
      <c r="H109" s="45"/>
    </row>
    <row r="110" spans="1:8" ht="15.75" customHeight="1">
      <c r="A110" s="41"/>
      <c r="B110" s="62" t="s">
        <v>118</v>
      </c>
      <c r="C110" s="43">
        <v>3000</v>
      </c>
      <c r="D110" s="43">
        <v>400</v>
      </c>
      <c r="E110" s="63">
        <f t="shared" si="2"/>
        <v>24.66933333333333</v>
      </c>
      <c r="F110" s="44">
        <v>74.008</v>
      </c>
      <c r="G110" s="44">
        <v>71.008</v>
      </c>
      <c r="H110" s="45"/>
    </row>
    <row r="111" spans="1:8" ht="15.75" customHeight="1">
      <c r="A111" s="52"/>
      <c r="B111" s="60" t="s">
        <v>119</v>
      </c>
      <c r="C111" s="54">
        <v>3882</v>
      </c>
      <c r="D111" s="54">
        <v>761</v>
      </c>
      <c r="E111" s="55">
        <f t="shared" si="2"/>
        <v>31.146316331787737</v>
      </c>
      <c r="F111" s="56">
        <v>120.91</v>
      </c>
      <c r="G111" s="56">
        <v>119.3</v>
      </c>
      <c r="H111" s="57">
        <v>1.6099999999999999</v>
      </c>
    </row>
    <row r="112" spans="1:8" ht="15.75" customHeight="1">
      <c r="A112" s="71">
        <v>14</v>
      </c>
      <c r="B112" s="72" t="s">
        <v>29</v>
      </c>
      <c r="C112" s="73">
        <f>SUM(C113:C116)</f>
        <v>2622</v>
      </c>
      <c r="D112" s="73">
        <f>SUM(D113:D116)</f>
        <v>479</v>
      </c>
      <c r="E112" s="74">
        <f t="shared" si="2"/>
        <v>14.359267734553775</v>
      </c>
      <c r="F112" s="73">
        <f>SUM(F113:F116)</f>
        <v>37.65</v>
      </c>
      <c r="G112" s="73">
        <f>SUM(G113:G116)</f>
        <v>36.480000000000004</v>
      </c>
      <c r="H112" s="75">
        <f>SUM(H113:H116)</f>
        <v>0.1</v>
      </c>
    </row>
    <row r="113" spans="1:8" ht="15.75" customHeight="1">
      <c r="A113" s="35"/>
      <c r="B113" s="53" t="s">
        <v>115</v>
      </c>
      <c r="C113" s="37">
        <v>987</v>
      </c>
      <c r="D113" s="37">
        <v>205</v>
      </c>
      <c r="E113" s="38">
        <f t="shared" si="2"/>
        <v>3.242147922998987</v>
      </c>
      <c r="F113" s="39">
        <v>3.2</v>
      </c>
      <c r="G113" s="39">
        <v>3.2</v>
      </c>
      <c r="H113" s="40"/>
    </row>
    <row r="114" spans="1:8" ht="15.75" customHeight="1">
      <c r="A114" s="35"/>
      <c r="B114" s="53" t="s">
        <v>117</v>
      </c>
      <c r="C114" s="37">
        <v>324</v>
      </c>
      <c r="D114" s="37">
        <v>54</v>
      </c>
      <c r="E114" s="38">
        <f t="shared" si="2"/>
        <v>22.962962962962962</v>
      </c>
      <c r="F114" s="39">
        <v>7.44</v>
      </c>
      <c r="G114" s="39">
        <v>7.37</v>
      </c>
      <c r="H114" s="40"/>
    </row>
    <row r="115" spans="1:8" ht="15.75" customHeight="1">
      <c r="A115" s="35"/>
      <c r="B115" s="53" t="s">
        <v>118</v>
      </c>
      <c r="C115" s="37">
        <v>755</v>
      </c>
      <c r="D115" s="37">
        <v>130</v>
      </c>
      <c r="E115" s="38">
        <f t="shared" si="2"/>
        <v>17.76158940397351</v>
      </c>
      <c r="F115" s="39">
        <v>13.41</v>
      </c>
      <c r="G115" s="39">
        <v>12.41</v>
      </c>
      <c r="H115" s="40"/>
    </row>
    <row r="116" spans="1:8" ht="15.75" customHeight="1">
      <c r="A116" s="52"/>
      <c r="B116" s="60" t="s">
        <v>119</v>
      </c>
      <c r="C116" s="54">
        <v>556</v>
      </c>
      <c r="D116" s="54">
        <v>90</v>
      </c>
      <c r="E116" s="55">
        <f t="shared" si="2"/>
        <v>24.46043165467626</v>
      </c>
      <c r="F116" s="56">
        <v>13.6</v>
      </c>
      <c r="G116" s="56">
        <v>13.5</v>
      </c>
      <c r="H116" s="57">
        <v>0.1</v>
      </c>
    </row>
    <row r="117" spans="1:17" s="77" customFormat="1" ht="15.75" customHeight="1">
      <c r="A117" s="71">
        <v>15</v>
      </c>
      <c r="B117" s="72" t="s">
        <v>73</v>
      </c>
      <c r="C117" s="73">
        <f>SUM(C118:C123)</f>
        <v>30769</v>
      </c>
      <c r="D117" s="73">
        <f>SUM(D118:D123)</f>
        <v>5912</v>
      </c>
      <c r="E117" s="85">
        <f t="shared" si="2"/>
        <v>17.9858298937242</v>
      </c>
      <c r="F117" s="91">
        <f>SUM(F118:F123)</f>
        <v>553.406</v>
      </c>
      <c r="G117" s="91">
        <f>SUM(G118:G123)</f>
        <v>538.34</v>
      </c>
      <c r="H117" s="92">
        <f>SUM(H118:H123)</f>
        <v>6.5</v>
      </c>
      <c r="K117" s="78"/>
      <c r="L117" s="78"/>
      <c r="M117" s="78"/>
      <c r="N117" s="78"/>
      <c r="O117" s="78"/>
      <c r="P117" s="78"/>
      <c r="Q117" s="78"/>
    </row>
    <row r="118" spans="1:8" ht="15.75" customHeight="1">
      <c r="A118" s="35"/>
      <c r="B118" s="53" t="s">
        <v>147</v>
      </c>
      <c r="C118" s="37">
        <v>2832</v>
      </c>
      <c r="D118" s="37">
        <v>520</v>
      </c>
      <c r="E118" s="38">
        <f t="shared" si="2"/>
        <v>12.685734463276837</v>
      </c>
      <c r="F118" s="39">
        <v>35.926</v>
      </c>
      <c r="G118" s="39">
        <v>29.23</v>
      </c>
      <c r="H118" s="40"/>
    </row>
    <row r="119" spans="1:8" ht="15.75" customHeight="1">
      <c r="A119" s="35"/>
      <c r="B119" s="53" t="s">
        <v>115</v>
      </c>
      <c r="C119" s="37">
        <v>8376</v>
      </c>
      <c r="D119" s="37">
        <v>1250</v>
      </c>
      <c r="E119" s="38">
        <f t="shared" si="2"/>
        <v>9.078796561604584</v>
      </c>
      <c r="F119" s="39">
        <v>76.044</v>
      </c>
      <c r="G119" s="39">
        <v>76.044</v>
      </c>
      <c r="H119" s="40"/>
    </row>
    <row r="120" spans="1:8" ht="15.75" customHeight="1">
      <c r="A120" s="35"/>
      <c r="B120" s="53" t="s">
        <v>116</v>
      </c>
      <c r="C120" s="37">
        <v>4220</v>
      </c>
      <c r="D120" s="37">
        <v>680</v>
      </c>
      <c r="E120" s="38">
        <f t="shared" si="2"/>
        <v>16.018957345971565</v>
      </c>
      <c r="F120" s="39">
        <v>67.6</v>
      </c>
      <c r="G120" s="39">
        <v>66.67</v>
      </c>
      <c r="H120" s="40"/>
    </row>
    <row r="121" spans="1:10" ht="15.75" customHeight="1">
      <c r="A121" s="35"/>
      <c r="B121" s="53" t="s">
        <v>117</v>
      </c>
      <c r="C121" s="37">
        <v>384</v>
      </c>
      <c r="D121" s="37">
        <v>110</v>
      </c>
      <c r="E121" s="38">
        <f t="shared" si="2"/>
        <v>16.927083333333332</v>
      </c>
      <c r="F121" s="39">
        <v>6.5</v>
      </c>
      <c r="G121" s="39">
        <v>3.6</v>
      </c>
      <c r="H121" s="40">
        <v>2.9</v>
      </c>
      <c r="J121" s="7"/>
    </row>
    <row r="122" spans="1:8" ht="15.75" customHeight="1">
      <c r="A122" s="41"/>
      <c r="B122" s="53" t="s">
        <v>118</v>
      </c>
      <c r="C122" s="43">
        <v>455</v>
      </c>
      <c r="D122" s="43">
        <v>85</v>
      </c>
      <c r="E122" s="38">
        <f t="shared" si="2"/>
        <v>19.64835164835165</v>
      </c>
      <c r="F122" s="44">
        <v>8.94</v>
      </c>
      <c r="G122" s="44">
        <v>8</v>
      </c>
      <c r="H122" s="45"/>
    </row>
    <row r="123" spans="1:8" ht="15.75" customHeight="1">
      <c r="A123" s="52"/>
      <c r="B123" s="60" t="s">
        <v>119</v>
      </c>
      <c r="C123" s="54">
        <v>14502</v>
      </c>
      <c r="D123" s="54">
        <v>3267</v>
      </c>
      <c r="E123" s="55">
        <f aca="true" t="shared" si="3" ref="E123:E152">F123/C123*1000</f>
        <v>24.713556750792993</v>
      </c>
      <c r="F123" s="56">
        <v>358.39599999999996</v>
      </c>
      <c r="G123" s="56">
        <v>354.796</v>
      </c>
      <c r="H123" s="57">
        <v>3.6</v>
      </c>
    </row>
    <row r="124" spans="1:8" ht="15.75" customHeight="1">
      <c r="A124" s="71">
        <v>16</v>
      </c>
      <c r="B124" s="72" t="s">
        <v>42</v>
      </c>
      <c r="C124" s="73">
        <f>SUM(C125:C127)</f>
        <v>105</v>
      </c>
      <c r="D124" s="73">
        <f>SUM(D125:D127)</f>
        <v>19.5</v>
      </c>
      <c r="E124" s="85">
        <f t="shared" si="3"/>
        <v>5.371428571428572</v>
      </c>
      <c r="F124" s="73">
        <f>SUM(F125:F127)</f>
        <v>0.5640000000000001</v>
      </c>
      <c r="G124" s="73">
        <f>SUM(G125:G127)</f>
        <v>0.5640000000000001</v>
      </c>
      <c r="H124" s="75">
        <f>SUM(H125:H127)</f>
        <v>0</v>
      </c>
    </row>
    <row r="125" spans="1:8" ht="15.75" customHeight="1">
      <c r="A125" s="35"/>
      <c r="B125" s="53" t="s">
        <v>117</v>
      </c>
      <c r="C125" s="37">
        <v>9</v>
      </c>
      <c r="D125" s="37">
        <v>5</v>
      </c>
      <c r="E125" s="38">
        <f t="shared" si="3"/>
        <v>11.11111111111111</v>
      </c>
      <c r="F125" s="39">
        <v>0.1</v>
      </c>
      <c r="G125" s="39">
        <v>0.1</v>
      </c>
      <c r="H125" s="40"/>
    </row>
    <row r="126" spans="1:8" ht="15.75" customHeight="1">
      <c r="A126" s="41"/>
      <c r="B126" s="62" t="s">
        <v>118</v>
      </c>
      <c r="C126" s="43">
        <v>55</v>
      </c>
      <c r="D126" s="43">
        <v>2.5</v>
      </c>
      <c r="E126" s="63">
        <f t="shared" si="3"/>
        <v>2</v>
      </c>
      <c r="F126" s="44">
        <v>0.11</v>
      </c>
      <c r="G126" s="44">
        <v>0.11</v>
      </c>
      <c r="H126" s="45"/>
    </row>
    <row r="127" spans="1:8" ht="15.75" customHeight="1">
      <c r="A127" s="52"/>
      <c r="B127" s="60" t="s">
        <v>119</v>
      </c>
      <c r="C127" s="54">
        <v>41</v>
      </c>
      <c r="D127" s="54">
        <v>12</v>
      </c>
      <c r="E127" s="55">
        <f t="shared" si="3"/>
        <v>8.634146341463413</v>
      </c>
      <c r="F127" s="56">
        <v>0.354</v>
      </c>
      <c r="G127" s="56">
        <v>0.354</v>
      </c>
      <c r="H127" s="57"/>
    </row>
    <row r="128" spans="1:8" ht="15.75" customHeight="1">
      <c r="A128" s="71">
        <v>17</v>
      </c>
      <c r="B128" s="72" t="s">
        <v>30</v>
      </c>
      <c r="C128" s="73">
        <f>SUM(C129:C130)</f>
        <v>481</v>
      </c>
      <c r="D128" s="73">
        <f>SUM(D129:D130)</f>
        <v>124</v>
      </c>
      <c r="E128" s="85">
        <f t="shared" si="3"/>
        <v>22.644490644490645</v>
      </c>
      <c r="F128" s="73">
        <f>SUM(F129:F130)</f>
        <v>10.892</v>
      </c>
      <c r="G128" s="73">
        <f>SUM(G129:G130)</f>
        <v>9.636</v>
      </c>
      <c r="H128" s="75">
        <f>SUM(H129:H130)</f>
        <v>0</v>
      </c>
    </row>
    <row r="129" spans="1:8" ht="15" customHeight="1">
      <c r="A129" s="35"/>
      <c r="B129" s="53" t="s">
        <v>147</v>
      </c>
      <c r="C129" s="37">
        <v>166</v>
      </c>
      <c r="D129" s="37">
        <v>50</v>
      </c>
      <c r="E129" s="38">
        <f t="shared" si="3"/>
        <v>13.80722891566265</v>
      </c>
      <c r="F129" s="39">
        <v>2.292</v>
      </c>
      <c r="G129" s="39">
        <v>1.836</v>
      </c>
      <c r="H129" s="40"/>
    </row>
    <row r="130" spans="1:8" ht="15.75" customHeight="1">
      <c r="A130" s="52"/>
      <c r="B130" s="70" t="s">
        <v>117</v>
      </c>
      <c r="C130" s="54">
        <v>315</v>
      </c>
      <c r="D130" s="54">
        <v>74</v>
      </c>
      <c r="E130" s="55">
        <f t="shared" si="3"/>
        <v>27.3015873015873</v>
      </c>
      <c r="F130" s="56">
        <v>8.6</v>
      </c>
      <c r="G130" s="56">
        <v>7.8</v>
      </c>
      <c r="H130" s="57"/>
    </row>
    <row r="131" spans="1:17" ht="15.75" customHeight="1">
      <c r="A131" s="71">
        <v>18</v>
      </c>
      <c r="B131" s="72" t="s">
        <v>31</v>
      </c>
      <c r="C131" s="73">
        <f>SUM(C132:C133)</f>
        <v>1203.5</v>
      </c>
      <c r="D131" s="73">
        <f>SUM(D132:D133)</f>
        <v>1.955</v>
      </c>
      <c r="E131" s="85">
        <f t="shared" si="3"/>
        <v>36.04902368093062</v>
      </c>
      <c r="F131" s="73">
        <f>SUM(F132:F133)</f>
        <v>43.385</v>
      </c>
      <c r="G131" s="73">
        <f>SUM(G132:G133)</f>
        <v>38.309999999999995</v>
      </c>
      <c r="H131" s="75">
        <f>SUM(H132:H133)</f>
        <v>5</v>
      </c>
      <c r="K131" s="6"/>
      <c r="L131" s="6"/>
      <c r="M131" s="6"/>
      <c r="N131" s="6"/>
      <c r="O131" s="6"/>
      <c r="P131" s="6"/>
      <c r="Q131" s="6"/>
    </row>
    <row r="132" spans="1:17" ht="15.75" customHeight="1">
      <c r="A132" s="35"/>
      <c r="B132" s="53" t="s">
        <v>118</v>
      </c>
      <c r="C132" s="37">
        <v>213.5</v>
      </c>
      <c r="D132" s="37">
        <v>0.255</v>
      </c>
      <c r="E132" s="38">
        <f t="shared" si="3"/>
        <v>17.962529274004684</v>
      </c>
      <c r="F132" s="39">
        <v>3.835</v>
      </c>
      <c r="G132" s="39">
        <v>3.76</v>
      </c>
      <c r="H132" s="40"/>
      <c r="K132" s="6"/>
      <c r="L132" s="6"/>
      <c r="M132" s="6"/>
      <c r="N132" s="6"/>
      <c r="O132" s="6"/>
      <c r="P132" s="6"/>
      <c r="Q132" s="6"/>
    </row>
    <row r="133" spans="1:17" ht="15.75" customHeight="1">
      <c r="A133" s="52"/>
      <c r="B133" s="60" t="s">
        <v>119</v>
      </c>
      <c r="C133" s="54">
        <v>990</v>
      </c>
      <c r="D133" s="54">
        <v>1.7</v>
      </c>
      <c r="E133" s="55">
        <f t="shared" si="3"/>
        <v>39.94949494949495</v>
      </c>
      <c r="F133" s="56">
        <v>39.55</v>
      </c>
      <c r="G133" s="56">
        <v>34.55</v>
      </c>
      <c r="H133" s="57">
        <v>5</v>
      </c>
      <c r="K133" s="6"/>
      <c r="L133" s="6"/>
      <c r="M133" s="6"/>
      <c r="N133" s="6"/>
      <c r="O133" s="6"/>
      <c r="P133" s="6"/>
      <c r="Q133" s="6"/>
    </row>
    <row r="134" spans="1:17" ht="15.75" customHeight="1">
      <c r="A134" s="46">
        <v>19</v>
      </c>
      <c r="B134" s="47" t="s">
        <v>99</v>
      </c>
      <c r="C134" s="48">
        <f>C135</f>
        <v>2</v>
      </c>
      <c r="D134" s="48">
        <f>D135</f>
        <v>0</v>
      </c>
      <c r="E134" s="49">
        <f t="shared" si="3"/>
        <v>23.5</v>
      </c>
      <c r="F134" s="50">
        <f>F135</f>
        <v>0.047</v>
      </c>
      <c r="G134" s="50">
        <f>G135</f>
        <v>0.047</v>
      </c>
      <c r="H134" s="51">
        <f>H135</f>
        <v>0</v>
      </c>
      <c r="K134" s="6"/>
      <c r="L134" s="6"/>
      <c r="M134" s="6"/>
      <c r="N134" s="6"/>
      <c r="O134" s="6"/>
      <c r="P134" s="6"/>
      <c r="Q134" s="6"/>
    </row>
    <row r="135" spans="1:17" ht="15.75" customHeight="1">
      <c r="A135" s="52"/>
      <c r="B135" s="60" t="s">
        <v>119</v>
      </c>
      <c r="C135" s="54">
        <v>2</v>
      </c>
      <c r="D135" s="54">
        <v>0</v>
      </c>
      <c r="E135" s="55">
        <f t="shared" si="3"/>
        <v>23.5</v>
      </c>
      <c r="F135" s="56">
        <v>0.047</v>
      </c>
      <c r="G135" s="56">
        <v>0.047</v>
      </c>
      <c r="H135" s="57"/>
      <c r="K135" s="6"/>
      <c r="L135" s="6"/>
      <c r="M135" s="6"/>
      <c r="N135" s="6"/>
      <c r="O135" s="6"/>
      <c r="P135" s="6"/>
      <c r="Q135" s="6"/>
    </row>
    <row r="136" spans="1:17" ht="15.75" customHeight="1">
      <c r="A136" s="46">
        <v>20</v>
      </c>
      <c r="B136" s="47" t="s">
        <v>221</v>
      </c>
      <c r="C136" s="48">
        <f>SUM(C137)</f>
        <v>12.5</v>
      </c>
      <c r="D136" s="48">
        <f>SUM(D137)</f>
        <v>0.1</v>
      </c>
      <c r="E136" s="49">
        <f t="shared" si="3"/>
        <v>2.96</v>
      </c>
      <c r="F136" s="50">
        <f>SUM(F137)</f>
        <v>0.037</v>
      </c>
      <c r="G136" s="50">
        <f>SUM(G137)</f>
        <v>0.037</v>
      </c>
      <c r="H136" s="51">
        <f>SUM(H137)</f>
        <v>0</v>
      </c>
      <c r="K136" s="6"/>
      <c r="L136" s="6"/>
      <c r="M136" s="6"/>
      <c r="N136" s="6"/>
      <c r="O136" s="6"/>
      <c r="P136" s="6"/>
      <c r="Q136" s="6"/>
    </row>
    <row r="137" spans="1:17" ht="15.75" customHeight="1">
      <c r="A137" s="52"/>
      <c r="B137" s="60" t="s">
        <v>147</v>
      </c>
      <c r="C137" s="54">
        <v>12.5</v>
      </c>
      <c r="D137" s="54">
        <v>0.1</v>
      </c>
      <c r="E137" s="55">
        <f t="shared" si="3"/>
        <v>2.96</v>
      </c>
      <c r="F137" s="56">
        <v>0.037</v>
      </c>
      <c r="G137" s="56">
        <v>0.037</v>
      </c>
      <c r="H137" s="57"/>
      <c r="K137" s="6"/>
      <c r="L137" s="6"/>
      <c r="M137" s="6"/>
      <c r="N137" s="6"/>
      <c r="O137" s="6"/>
      <c r="P137" s="6"/>
      <c r="Q137" s="6"/>
    </row>
    <row r="138" spans="1:17" ht="15.75" customHeight="1">
      <c r="A138" s="71">
        <v>21</v>
      </c>
      <c r="B138" s="72" t="s">
        <v>32</v>
      </c>
      <c r="C138" s="73">
        <f>SUM(C139:C140)</f>
        <v>421.5</v>
      </c>
      <c r="D138" s="73">
        <f>SUM(D139:D140)</f>
        <v>1.123</v>
      </c>
      <c r="E138" s="85">
        <f t="shared" si="3"/>
        <v>40.41755634638197</v>
      </c>
      <c r="F138" s="73">
        <f>SUM(F139:F140)</f>
        <v>17.036</v>
      </c>
      <c r="G138" s="73">
        <f>SUM(G139:G140)</f>
        <v>12.989</v>
      </c>
      <c r="H138" s="75">
        <f>SUM(H139:H140)</f>
        <v>4</v>
      </c>
      <c r="K138" s="6"/>
      <c r="L138" s="6"/>
      <c r="M138" s="6"/>
      <c r="N138" s="6"/>
      <c r="O138" s="6"/>
      <c r="P138" s="6"/>
      <c r="Q138" s="6"/>
    </row>
    <row r="139" spans="1:17" ht="15.75" customHeight="1">
      <c r="A139" s="35"/>
      <c r="B139" s="53" t="s">
        <v>118</v>
      </c>
      <c r="C139" s="37">
        <v>57.5</v>
      </c>
      <c r="D139" s="37">
        <v>0.123</v>
      </c>
      <c r="E139" s="38">
        <f t="shared" si="3"/>
        <v>24.97391304347826</v>
      </c>
      <c r="F139" s="39">
        <v>1.436</v>
      </c>
      <c r="G139" s="39">
        <v>1.229</v>
      </c>
      <c r="H139" s="40">
        <v>0.16</v>
      </c>
      <c r="K139" s="6"/>
      <c r="L139" s="6"/>
      <c r="M139" s="6"/>
      <c r="N139" s="6"/>
      <c r="O139" s="6"/>
      <c r="P139" s="6"/>
      <c r="Q139" s="6"/>
    </row>
    <row r="140" spans="1:17" ht="15.75" customHeight="1">
      <c r="A140" s="52"/>
      <c r="B140" s="60" t="s">
        <v>119</v>
      </c>
      <c r="C140" s="54">
        <v>364</v>
      </c>
      <c r="D140" s="54">
        <v>1</v>
      </c>
      <c r="E140" s="55">
        <f t="shared" si="3"/>
        <v>42.857142857142854</v>
      </c>
      <c r="F140" s="56">
        <v>15.6</v>
      </c>
      <c r="G140" s="56">
        <v>11.76</v>
      </c>
      <c r="H140" s="57">
        <v>3.84</v>
      </c>
      <c r="K140" s="6"/>
      <c r="L140" s="6"/>
      <c r="M140" s="6"/>
      <c r="N140" s="6"/>
      <c r="O140" s="6"/>
      <c r="P140" s="6"/>
      <c r="Q140" s="6"/>
    </row>
    <row r="141" spans="1:17" ht="15.75" customHeight="1">
      <c r="A141" s="71">
        <v>22</v>
      </c>
      <c r="B141" s="72" t="s">
        <v>65</v>
      </c>
      <c r="C141" s="73">
        <f>SUM(C142:C143)</f>
        <v>269</v>
      </c>
      <c r="D141" s="73">
        <f>SUM(D142:D143)</f>
        <v>5</v>
      </c>
      <c r="E141" s="85">
        <f t="shared" si="3"/>
        <v>4.933085501858736</v>
      </c>
      <c r="F141" s="73">
        <f>SUM(F142:F143)</f>
        <v>1.327</v>
      </c>
      <c r="G141" s="73">
        <f>SUM(G142:G143)</f>
        <v>1.327</v>
      </c>
      <c r="H141" s="75">
        <f>SUM(H142:H143)</f>
        <v>0</v>
      </c>
      <c r="K141" s="6"/>
      <c r="L141" s="6"/>
      <c r="M141" s="6"/>
      <c r="N141" s="6"/>
      <c r="O141" s="6"/>
      <c r="P141" s="6"/>
      <c r="Q141" s="6"/>
    </row>
    <row r="142" spans="1:17" ht="15.75" customHeight="1">
      <c r="A142" s="35"/>
      <c r="B142" s="53" t="s">
        <v>117</v>
      </c>
      <c r="C142" s="37">
        <v>204</v>
      </c>
      <c r="D142" s="37">
        <v>4</v>
      </c>
      <c r="E142" s="38">
        <f t="shared" si="3"/>
        <v>5.980392156862745</v>
      </c>
      <c r="F142" s="39">
        <v>1.22</v>
      </c>
      <c r="G142" s="39">
        <v>1.22</v>
      </c>
      <c r="H142" s="40"/>
      <c r="K142" s="6"/>
      <c r="L142" s="6"/>
      <c r="M142" s="6"/>
      <c r="N142" s="6"/>
      <c r="O142" s="6"/>
      <c r="P142" s="6"/>
      <c r="Q142" s="6"/>
    </row>
    <row r="143" spans="1:17" ht="15.75" customHeight="1">
      <c r="A143" s="52"/>
      <c r="B143" s="70" t="s">
        <v>118</v>
      </c>
      <c r="C143" s="54">
        <v>65</v>
      </c>
      <c r="D143" s="54">
        <v>1</v>
      </c>
      <c r="E143" s="55">
        <f t="shared" si="3"/>
        <v>1.646153846153846</v>
      </c>
      <c r="F143" s="56">
        <v>0.107</v>
      </c>
      <c r="G143" s="56">
        <v>0.107</v>
      </c>
      <c r="H143" s="57"/>
      <c r="K143" s="6"/>
      <c r="L143" s="6"/>
      <c r="M143" s="6"/>
      <c r="N143" s="6"/>
      <c r="O143" s="6"/>
      <c r="P143" s="6"/>
      <c r="Q143" s="6"/>
    </row>
    <row r="144" spans="1:17" ht="15.75" customHeight="1">
      <c r="A144" s="71">
        <v>23</v>
      </c>
      <c r="B144" s="72" t="s">
        <v>43</v>
      </c>
      <c r="C144" s="73">
        <f>SUM(C145:C148)</f>
        <v>5468</v>
      </c>
      <c r="D144" s="73">
        <f>SUM(D145:D148)</f>
        <v>137</v>
      </c>
      <c r="E144" s="85">
        <f t="shared" si="3"/>
        <v>10.690929041697148</v>
      </c>
      <c r="F144" s="73">
        <f>SUM(F145:F148)</f>
        <v>58.458</v>
      </c>
      <c r="G144" s="73">
        <f>SUM(G145:G148)</f>
        <v>56.33500000000001</v>
      </c>
      <c r="H144" s="75">
        <f>SUM(H145:H148)</f>
        <v>1.96</v>
      </c>
      <c r="K144" s="6"/>
      <c r="L144" s="6"/>
      <c r="M144" s="6"/>
      <c r="N144" s="6"/>
      <c r="O144" s="6"/>
      <c r="P144" s="6"/>
      <c r="Q144" s="6"/>
    </row>
    <row r="145" spans="1:17" ht="15.75" customHeight="1">
      <c r="A145" s="35"/>
      <c r="B145" s="53" t="s">
        <v>115</v>
      </c>
      <c r="C145" s="37">
        <v>2996</v>
      </c>
      <c r="D145" s="37">
        <v>109</v>
      </c>
      <c r="E145" s="38">
        <f t="shared" si="3"/>
        <v>4.629839786381843</v>
      </c>
      <c r="F145" s="39">
        <v>13.871</v>
      </c>
      <c r="G145" s="39">
        <v>13.871</v>
      </c>
      <c r="H145" s="40"/>
      <c r="K145" s="6"/>
      <c r="L145" s="6"/>
      <c r="M145" s="6"/>
      <c r="N145" s="6"/>
      <c r="O145" s="6"/>
      <c r="P145" s="6"/>
      <c r="Q145" s="6"/>
    </row>
    <row r="146" spans="1:17" ht="15.75" customHeight="1">
      <c r="A146" s="35"/>
      <c r="B146" s="53" t="s">
        <v>116</v>
      </c>
      <c r="C146" s="37">
        <v>800</v>
      </c>
      <c r="D146" s="37">
        <v>14</v>
      </c>
      <c r="E146" s="38">
        <f t="shared" si="3"/>
        <v>18.758750000000003</v>
      </c>
      <c r="F146" s="39">
        <v>15.007</v>
      </c>
      <c r="G146" s="39">
        <v>14.844</v>
      </c>
      <c r="H146" s="40"/>
      <c r="K146" s="6"/>
      <c r="L146" s="6"/>
      <c r="M146" s="6"/>
      <c r="N146" s="6"/>
      <c r="O146" s="6"/>
      <c r="P146" s="6"/>
      <c r="Q146" s="6"/>
    </row>
    <row r="147" spans="1:17" ht="15.75" customHeight="1">
      <c r="A147" s="35"/>
      <c r="B147" s="53" t="s">
        <v>117</v>
      </c>
      <c r="C147" s="37">
        <v>556</v>
      </c>
      <c r="D147" s="37">
        <v>4</v>
      </c>
      <c r="E147" s="38">
        <f t="shared" si="3"/>
        <v>14.388489208633095</v>
      </c>
      <c r="F147" s="39">
        <v>8</v>
      </c>
      <c r="G147" s="39">
        <v>8</v>
      </c>
      <c r="H147" s="40"/>
      <c r="K147" s="6"/>
      <c r="L147" s="6"/>
      <c r="M147" s="6"/>
      <c r="N147" s="6"/>
      <c r="O147" s="6"/>
      <c r="P147" s="6"/>
      <c r="Q147" s="6"/>
    </row>
    <row r="148" spans="1:17" ht="15.75" customHeight="1">
      <c r="A148" s="52"/>
      <c r="B148" s="60" t="s">
        <v>119</v>
      </c>
      <c r="C148" s="54">
        <v>1116</v>
      </c>
      <c r="D148" s="54">
        <v>10</v>
      </c>
      <c r="E148" s="55">
        <f t="shared" si="3"/>
        <v>19.33691756272401</v>
      </c>
      <c r="F148" s="56">
        <v>21.58</v>
      </c>
      <c r="G148" s="56">
        <v>19.62</v>
      </c>
      <c r="H148" s="57">
        <v>1.96</v>
      </c>
      <c r="K148" s="6"/>
      <c r="L148" s="6"/>
      <c r="M148" s="6"/>
      <c r="N148" s="6"/>
      <c r="O148" s="6"/>
      <c r="P148" s="6"/>
      <c r="Q148" s="6"/>
    </row>
    <row r="149" spans="1:8" ht="15.75" customHeight="1">
      <c r="A149" s="71">
        <v>24</v>
      </c>
      <c r="B149" s="72" t="s">
        <v>50</v>
      </c>
      <c r="C149" s="73">
        <f>SUM(C150:C151)</f>
        <v>678</v>
      </c>
      <c r="D149" s="73">
        <f>SUM(D150:D151)</f>
        <v>3</v>
      </c>
      <c r="E149" s="85">
        <f t="shared" si="3"/>
        <v>7.109144542772862</v>
      </c>
      <c r="F149" s="73">
        <f>SUM(F150:F151)</f>
        <v>4.82</v>
      </c>
      <c r="G149" s="73">
        <f>SUM(G150:G151)</f>
        <v>4.72</v>
      </c>
      <c r="H149" s="75">
        <f>SUM(H150:H151)</f>
        <v>0</v>
      </c>
    </row>
    <row r="150" spans="1:8" ht="15.75" customHeight="1">
      <c r="A150" s="35"/>
      <c r="B150" s="53" t="s">
        <v>115</v>
      </c>
      <c r="C150" s="37">
        <v>128</v>
      </c>
      <c r="D150" s="37">
        <v>2</v>
      </c>
      <c r="E150" s="38">
        <f t="shared" si="3"/>
        <v>3.28125</v>
      </c>
      <c r="F150" s="39">
        <v>0.42</v>
      </c>
      <c r="G150" s="39">
        <v>0.42</v>
      </c>
      <c r="H150" s="40"/>
    </row>
    <row r="151" spans="1:8" ht="15.75" customHeight="1">
      <c r="A151" s="52"/>
      <c r="B151" s="70" t="s">
        <v>118</v>
      </c>
      <c r="C151" s="54">
        <v>550</v>
      </c>
      <c r="D151" s="54">
        <v>1</v>
      </c>
      <c r="E151" s="55">
        <f t="shared" si="3"/>
        <v>8</v>
      </c>
      <c r="F151" s="56">
        <v>4.4</v>
      </c>
      <c r="G151" s="56">
        <v>4.3</v>
      </c>
      <c r="H151" s="57"/>
    </row>
    <row r="152" spans="1:8" ht="15.75" customHeight="1">
      <c r="A152" s="71">
        <v>25</v>
      </c>
      <c r="B152" s="72" t="s">
        <v>89</v>
      </c>
      <c r="C152" s="73">
        <f>SUM(C153:C154)</f>
        <v>3900</v>
      </c>
      <c r="D152" s="73">
        <f>SUM(D153:D154)</f>
        <v>310</v>
      </c>
      <c r="E152" s="85">
        <f t="shared" si="3"/>
        <v>1.8564102564102565</v>
      </c>
      <c r="F152" s="73">
        <f>SUM(F153:F154)</f>
        <v>7.24</v>
      </c>
      <c r="G152" s="73">
        <f>SUM(G153:G154)</f>
        <v>5.84</v>
      </c>
      <c r="H152" s="75">
        <f>SUM(H153:H154)</f>
        <v>0</v>
      </c>
    </row>
    <row r="153" spans="1:8" ht="15.75" customHeight="1">
      <c r="A153" s="24"/>
      <c r="B153" s="53" t="s">
        <v>115</v>
      </c>
      <c r="C153" s="65">
        <v>100</v>
      </c>
      <c r="D153" s="65">
        <v>10</v>
      </c>
      <c r="E153" s="66"/>
      <c r="F153" s="65">
        <v>0.24</v>
      </c>
      <c r="G153" s="65">
        <v>0.24</v>
      </c>
      <c r="H153" s="88"/>
    </row>
    <row r="154" spans="1:8" ht="15">
      <c r="A154" s="52"/>
      <c r="B154" s="70" t="s">
        <v>116</v>
      </c>
      <c r="C154" s="54">
        <v>3800</v>
      </c>
      <c r="D154" s="54">
        <v>300</v>
      </c>
      <c r="E154" s="97">
        <f aca="true" t="shared" si="4" ref="E154:E180">F154/C154*1000</f>
        <v>1.8421052631578947</v>
      </c>
      <c r="F154" s="56">
        <v>7</v>
      </c>
      <c r="G154" s="56">
        <v>5.6</v>
      </c>
      <c r="H154" s="57"/>
    </row>
    <row r="155" spans="1:8" ht="15.75" customHeight="1">
      <c r="A155" s="71">
        <v>26</v>
      </c>
      <c r="B155" s="72" t="s">
        <v>49</v>
      </c>
      <c r="C155" s="73">
        <f>SUM(C156:C156)</f>
        <v>72.5</v>
      </c>
      <c r="D155" s="73">
        <f>SUM(D156:D156)</f>
        <v>0.117</v>
      </c>
      <c r="E155" s="74">
        <f t="shared" si="4"/>
        <v>15.475862068965519</v>
      </c>
      <c r="F155" s="73">
        <f>SUM(F156:F156)</f>
        <v>1.122</v>
      </c>
      <c r="G155" s="73">
        <f>SUM(G156:G156)</f>
        <v>1.1</v>
      </c>
      <c r="H155" s="75">
        <f>SUM(H156:H156)</f>
        <v>0.02</v>
      </c>
    </row>
    <row r="156" spans="1:16" ht="15.75" customHeight="1">
      <c r="A156" s="52"/>
      <c r="B156" s="70" t="s">
        <v>118</v>
      </c>
      <c r="C156" s="54">
        <v>72.5</v>
      </c>
      <c r="D156" s="54">
        <v>0.117</v>
      </c>
      <c r="E156" s="55">
        <f t="shared" si="4"/>
        <v>15.475862068965519</v>
      </c>
      <c r="F156" s="56">
        <v>1.122</v>
      </c>
      <c r="G156" s="56">
        <v>1.1</v>
      </c>
      <c r="H156" s="57">
        <v>0.02</v>
      </c>
      <c r="K156" s="98"/>
      <c r="L156" s="98"/>
      <c r="M156" s="98"/>
      <c r="N156" s="98"/>
      <c r="O156" s="98"/>
      <c r="P156" s="98"/>
    </row>
    <row r="157" spans="1:16" ht="15.75" customHeight="1">
      <c r="A157" s="71">
        <v>27</v>
      </c>
      <c r="B157" s="72" t="s">
        <v>112</v>
      </c>
      <c r="C157" s="73">
        <f>SUM(C158:C159)</f>
        <v>4504</v>
      </c>
      <c r="D157" s="73">
        <f>SUM(D158:D159)</f>
        <v>1.5</v>
      </c>
      <c r="E157" s="85">
        <f t="shared" si="4"/>
        <v>11.425843694493784</v>
      </c>
      <c r="F157" s="73">
        <f>SUM(F158:F159)</f>
        <v>51.462</v>
      </c>
      <c r="G157" s="73">
        <f>SUM(G158:G159)</f>
        <v>51.462</v>
      </c>
      <c r="H157" s="75">
        <f>SUM(H158:H159)</f>
        <v>0</v>
      </c>
      <c r="K157" s="99"/>
      <c r="L157" s="99"/>
      <c r="M157" s="100"/>
      <c r="N157" s="99"/>
      <c r="O157" s="99"/>
      <c r="P157" s="99"/>
    </row>
    <row r="158" spans="1:16" ht="15.75" customHeight="1">
      <c r="A158" s="41"/>
      <c r="B158" s="62" t="s">
        <v>118</v>
      </c>
      <c r="C158" s="43">
        <v>4500</v>
      </c>
      <c r="D158" s="43">
        <v>1.5</v>
      </c>
      <c r="E158" s="63">
        <f t="shared" si="4"/>
        <v>11.431555555555557</v>
      </c>
      <c r="F158" s="44">
        <v>51.442</v>
      </c>
      <c r="G158" s="44">
        <v>51.442</v>
      </c>
      <c r="H158" s="45"/>
      <c r="K158" s="98"/>
      <c r="L158" s="98"/>
      <c r="M158" s="98"/>
      <c r="N158" s="98"/>
      <c r="O158" s="98"/>
      <c r="P158" s="98"/>
    </row>
    <row r="159" spans="1:16" ht="15.75" customHeight="1">
      <c r="A159" s="52"/>
      <c r="B159" s="60" t="s">
        <v>119</v>
      </c>
      <c r="C159" s="54">
        <v>4</v>
      </c>
      <c r="D159" s="54">
        <v>0</v>
      </c>
      <c r="E159" s="55">
        <f t="shared" si="4"/>
        <v>5</v>
      </c>
      <c r="F159" s="56">
        <v>0.02</v>
      </c>
      <c r="G159" s="56">
        <v>0.02</v>
      </c>
      <c r="H159" s="57"/>
      <c r="K159" s="98"/>
      <c r="L159" s="98"/>
      <c r="M159" s="98"/>
      <c r="N159" s="98"/>
      <c r="O159" s="98"/>
      <c r="P159" s="98"/>
    </row>
    <row r="160" spans="1:8" ht="15.75" customHeight="1">
      <c r="A160" s="71">
        <v>28</v>
      </c>
      <c r="B160" s="72" t="s">
        <v>188</v>
      </c>
      <c r="C160" s="73">
        <f>SUM(C161)</f>
        <v>250</v>
      </c>
      <c r="D160" s="73">
        <f>SUM(D161)</f>
        <v>1</v>
      </c>
      <c r="E160" s="85">
        <f t="shared" si="4"/>
        <v>8.084</v>
      </c>
      <c r="F160" s="73">
        <f>SUM(F161)</f>
        <v>2.021</v>
      </c>
      <c r="G160" s="73">
        <f>SUM(G161)</f>
        <v>2.021</v>
      </c>
      <c r="H160" s="75">
        <f>SUM(H161)</f>
        <v>0</v>
      </c>
    </row>
    <row r="161" spans="1:8" ht="15.75" customHeight="1">
      <c r="A161" s="52"/>
      <c r="B161" s="70" t="s">
        <v>118</v>
      </c>
      <c r="C161" s="54">
        <v>250</v>
      </c>
      <c r="D161" s="54">
        <v>1</v>
      </c>
      <c r="E161" s="55">
        <f t="shared" si="4"/>
        <v>8.084</v>
      </c>
      <c r="F161" s="56">
        <v>2.021</v>
      </c>
      <c r="G161" s="56">
        <v>2.021</v>
      </c>
      <c r="H161" s="57"/>
    </row>
    <row r="162" spans="1:17" s="77" customFormat="1" ht="15.75" customHeight="1">
      <c r="A162" s="71">
        <v>29</v>
      </c>
      <c r="B162" s="72" t="s">
        <v>191</v>
      </c>
      <c r="C162" s="73">
        <f>SUM(C163)</f>
        <v>60</v>
      </c>
      <c r="D162" s="73">
        <f>SUM(D163)</f>
        <v>0.2</v>
      </c>
      <c r="E162" s="85">
        <f t="shared" si="4"/>
        <v>21.666666666666668</v>
      </c>
      <c r="F162" s="73">
        <f>SUM(F163)</f>
        <v>1.3</v>
      </c>
      <c r="G162" s="73">
        <f>SUM(G163)</f>
        <v>1.3</v>
      </c>
      <c r="H162" s="75">
        <f>SUM(H163)</f>
        <v>0</v>
      </c>
      <c r="K162" s="78"/>
      <c r="L162" s="78"/>
      <c r="M162" s="78"/>
      <c r="N162" s="78"/>
      <c r="O162" s="78"/>
      <c r="P162" s="78"/>
      <c r="Q162" s="78"/>
    </row>
    <row r="163" spans="1:8" ht="15.75" customHeight="1">
      <c r="A163" s="52"/>
      <c r="B163" s="60" t="s">
        <v>119</v>
      </c>
      <c r="C163" s="54">
        <v>60</v>
      </c>
      <c r="D163" s="54">
        <v>0.2</v>
      </c>
      <c r="E163" s="55">
        <f t="shared" si="4"/>
        <v>21.666666666666668</v>
      </c>
      <c r="F163" s="56">
        <v>1.3</v>
      </c>
      <c r="G163" s="56">
        <v>1.3</v>
      </c>
      <c r="H163" s="57"/>
    </row>
    <row r="164" spans="1:8" ht="15.75" customHeight="1">
      <c r="A164" s="71">
        <v>30</v>
      </c>
      <c r="B164" s="72" t="s">
        <v>154</v>
      </c>
      <c r="C164" s="73">
        <f>SUM(C165:C165)</f>
        <v>45</v>
      </c>
      <c r="D164" s="73">
        <f>SUM(D165:D165)</f>
        <v>0.8</v>
      </c>
      <c r="E164" s="85">
        <f t="shared" si="4"/>
        <v>3.111111111111111</v>
      </c>
      <c r="F164" s="73">
        <f>SUM(F165:F165)</f>
        <v>0.14</v>
      </c>
      <c r="G164" s="73">
        <f>SUM(G165:G165)</f>
        <v>0.14</v>
      </c>
      <c r="H164" s="75">
        <f>SUM(H165:H165)</f>
        <v>0</v>
      </c>
    </row>
    <row r="165" spans="1:8" ht="15.75" customHeight="1">
      <c r="A165" s="52"/>
      <c r="B165" s="70" t="s">
        <v>118</v>
      </c>
      <c r="C165" s="54">
        <v>45</v>
      </c>
      <c r="D165" s="54">
        <v>0.8</v>
      </c>
      <c r="E165" s="55">
        <f t="shared" si="4"/>
        <v>3.111111111111111</v>
      </c>
      <c r="F165" s="56">
        <v>0.14</v>
      </c>
      <c r="G165" s="56">
        <v>0.14</v>
      </c>
      <c r="H165" s="57"/>
    </row>
    <row r="166" spans="1:8" ht="15.75" customHeight="1">
      <c r="A166" s="46">
        <v>31</v>
      </c>
      <c r="B166" s="58" t="s">
        <v>33</v>
      </c>
      <c r="C166" s="48">
        <f>C167</f>
        <v>420</v>
      </c>
      <c r="D166" s="48">
        <f>D167</f>
        <v>3</v>
      </c>
      <c r="E166" s="69">
        <f t="shared" si="4"/>
        <v>0.7928571428571429</v>
      </c>
      <c r="F166" s="48">
        <f>F167</f>
        <v>0.333</v>
      </c>
      <c r="G166" s="48">
        <f>G167</f>
        <v>0.333</v>
      </c>
      <c r="H166" s="59">
        <f>H167</f>
        <v>0</v>
      </c>
    </row>
    <row r="167" spans="1:8" ht="15.75" customHeight="1">
      <c r="A167" s="101"/>
      <c r="B167" s="102" t="s">
        <v>147</v>
      </c>
      <c r="C167" s="103">
        <v>420</v>
      </c>
      <c r="D167" s="103">
        <v>3</v>
      </c>
      <c r="E167" s="104">
        <f t="shared" si="4"/>
        <v>0.7928571428571429</v>
      </c>
      <c r="F167" s="103">
        <v>0.333</v>
      </c>
      <c r="G167" s="103">
        <v>0.333</v>
      </c>
      <c r="H167" s="105"/>
    </row>
    <row r="168" spans="1:8" ht="15.75" customHeight="1">
      <c r="A168" s="71">
        <v>32</v>
      </c>
      <c r="B168" s="72" t="s">
        <v>139</v>
      </c>
      <c r="C168" s="73">
        <f>SUM(C169:C173)</f>
        <v>2592.3</v>
      </c>
      <c r="D168" s="73">
        <f>SUM(D169:D173)</f>
        <v>84.835</v>
      </c>
      <c r="E168" s="85">
        <f t="shared" si="4"/>
        <v>18.33082590749527</v>
      </c>
      <c r="F168" s="73">
        <f>SUM(F169:F173)</f>
        <v>47.519</v>
      </c>
      <c r="G168" s="73">
        <f>SUM(G169:G173)</f>
        <v>47.135999999999996</v>
      </c>
      <c r="H168" s="75">
        <f>SUM(H169:H173)</f>
        <v>0.38</v>
      </c>
    </row>
    <row r="169" spans="1:8" ht="15.75" customHeight="1">
      <c r="A169" s="35"/>
      <c r="B169" s="53" t="s">
        <v>147</v>
      </c>
      <c r="C169" s="37">
        <v>410</v>
      </c>
      <c r="D169" s="37">
        <v>7.7</v>
      </c>
      <c r="E169" s="38">
        <f t="shared" si="4"/>
        <v>18.741463414634147</v>
      </c>
      <c r="F169" s="39">
        <v>7.684</v>
      </c>
      <c r="G169" s="39">
        <v>7.684</v>
      </c>
      <c r="H169" s="40"/>
    </row>
    <row r="170" spans="1:8" ht="15.75" customHeight="1">
      <c r="A170" s="35"/>
      <c r="B170" s="53" t="s">
        <v>115</v>
      </c>
      <c r="C170" s="37">
        <v>72</v>
      </c>
      <c r="D170" s="37">
        <v>1</v>
      </c>
      <c r="E170" s="38">
        <f t="shared" si="4"/>
        <v>17.22222222222222</v>
      </c>
      <c r="F170" s="39">
        <v>1.24</v>
      </c>
      <c r="G170" s="39">
        <v>1.24</v>
      </c>
      <c r="H170" s="40"/>
    </row>
    <row r="171" spans="1:8" ht="15.75" customHeight="1">
      <c r="A171" s="35"/>
      <c r="B171" s="53" t="s">
        <v>117</v>
      </c>
      <c r="C171" s="37">
        <v>1474.3</v>
      </c>
      <c r="D171" s="37">
        <v>62</v>
      </c>
      <c r="E171" s="38">
        <f t="shared" si="4"/>
        <v>13.57932578172692</v>
      </c>
      <c r="F171" s="39">
        <v>20.02</v>
      </c>
      <c r="G171" s="39">
        <v>20.02</v>
      </c>
      <c r="H171" s="40"/>
    </row>
    <row r="172" spans="1:8" ht="15.75" customHeight="1">
      <c r="A172" s="35"/>
      <c r="B172" s="53" t="s">
        <v>118</v>
      </c>
      <c r="C172" s="37">
        <v>64</v>
      </c>
      <c r="D172" s="37">
        <v>0.335</v>
      </c>
      <c r="E172" s="38">
        <f t="shared" si="4"/>
        <v>37.546875</v>
      </c>
      <c r="F172" s="39">
        <v>2.403</v>
      </c>
      <c r="G172" s="39">
        <v>2.22</v>
      </c>
      <c r="H172" s="40">
        <v>0.18</v>
      </c>
    </row>
    <row r="173" spans="1:8" ht="15.75" customHeight="1">
      <c r="A173" s="52"/>
      <c r="B173" s="60" t="s">
        <v>119</v>
      </c>
      <c r="C173" s="54">
        <v>572</v>
      </c>
      <c r="D173" s="54">
        <v>13.8</v>
      </c>
      <c r="E173" s="55">
        <f t="shared" si="4"/>
        <v>28.272727272727273</v>
      </c>
      <c r="F173" s="56">
        <v>16.172</v>
      </c>
      <c r="G173" s="56">
        <v>15.972</v>
      </c>
      <c r="H173" s="57">
        <v>0.2</v>
      </c>
    </row>
    <row r="174" spans="1:17" s="77" customFormat="1" ht="15.75" customHeight="1">
      <c r="A174" s="46">
        <v>33</v>
      </c>
      <c r="B174" s="47" t="s">
        <v>74</v>
      </c>
      <c r="C174" s="48">
        <f>SUM(C175)</f>
        <v>28</v>
      </c>
      <c r="D174" s="48">
        <f>SUM(D175)</f>
        <v>1</v>
      </c>
      <c r="E174" s="49">
        <f t="shared" si="4"/>
        <v>1</v>
      </c>
      <c r="F174" s="50">
        <f>SUM(F175)</f>
        <v>0.028</v>
      </c>
      <c r="G174" s="50">
        <f>SUM(G175)</f>
        <v>0.028</v>
      </c>
      <c r="H174" s="51">
        <f>SUM(H175)</f>
        <v>0</v>
      </c>
      <c r="K174" s="78"/>
      <c r="L174" s="78"/>
      <c r="M174" s="78"/>
      <c r="N174" s="78"/>
      <c r="O174" s="78"/>
      <c r="P174" s="78"/>
      <c r="Q174" s="78"/>
    </row>
    <row r="175" spans="1:8" ht="15.75" customHeight="1">
      <c r="A175" s="52"/>
      <c r="B175" s="60" t="s">
        <v>147</v>
      </c>
      <c r="C175" s="54">
        <v>28</v>
      </c>
      <c r="D175" s="54">
        <v>1</v>
      </c>
      <c r="E175" s="55">
        <f t="shared" si="4"/>
        <v>1</v>
      </c>
      <c r="F175" s="56">
        <v>0.028</v>
      </c>
      <c r="G175" s="56">
        <v>0.028</v>
      </c>
      <c r="H175" s="57"/>
    </row>
    <row r="176" spans="1:8" ht="15.75" customHeight="1">
      <c r="A176" s="71">
        <v>34</v>
      </c>
      <c r="B176" s="72" t="s">
        <v>48</v>
      </c>
      <c r="C176" s="73">
        <f>SUM(C177:C177)</f>
        <v>2040</v>
      </c>
      <c r="D176" s="73">
        <f>SUM(D177:D177)</f>
        <v>7</v>
      </c>
      <c r="E176" s="85">
        <f t="shared" si="4"/>
        <v>4.950980392156862</v>
      </c>
      <c r="F176" s="73">
        <f>SUM(F177:F177)</f>
        <v>10.1</v>
      </c>
      <c r="G176" s="73">
        <f>SUM(G177:G177)</f>
        <v>10.1</v>
      </c>
      <c r="H176" s="75">
        <f>SUM(H177:H177)</f>
        <v>0</v>
      </c>
    </row>
    <row r="177" spans="1:8" ht="15.75" customHeight="1">
      <c r="A177" s="41"/>
      <c r="B177" s="62" t="s">
        <v>116</v>
      </c>
      <c r="C177" s="43">
        <v>2040</v>
      </c>
      <c r="D177" s="43">
        <v>7</v>
      </c>
      <c r="E177" s="63">
        <f t="shared" si="4"/>
        <v>4.950980392156862</v>
      </c>
      <c r="F177" s="44">
        <v>10.1</v>
      </c>
      <c r="G177" s="44">
        <v>10.1</v>
      </c>
      <c r="H177" s="45"/>
    </row>
    <row r="178" spans="1:17" s="77" customFormat="1" ht="15.75" customHeight="1">
      <c r="A178" s="46">
        <v>35</v>
      </c>
      <c r="B178" s="58" t="s">
        <v>64</v>
      </c>
      <c r="C178" s="48">
        <f>SUM(C179:C180)</f>
        <v>10734</v>
      </c>
      <c r="D178" s="48">
        <f>SUM(D179:D180)</f>
        <v>104</v>
      </c>
      <c r="E178" s="49">
        <f t="shared" si="4"/>
        <v>12.972610396869758</v>
      </c>
      <c r="F178" s="48">
        <f>SUM(F179:F180)</f>
        <v>139.248</v>
      </c>
      <c r="G178" s="48">
        <f>SUM(G179:G180)</f>
        <v>119.015</v>
      </c>
      <c r="H178" s="59">
        <f>SUM(H179:H180)</f>
        <v>18.63</v>
      </c>
      <c r="K178" s="78"/>
      <c r="L178" s="78"/>
      <c r="M178" s="78"/>
      <c r="N178" s="78"/>
      <c r="O178" s="78"/>
      <c r="P178" s="78"/>
      <c r="Q178" s="78"/>
    </row>
    <row r="179" spans="1:8" ht="15.75" customHeight="1">
      <c r="A179" s="35"/>
      <c r="B179" s="53" t="s">
        <v>116</v>
      </c>
      <c r="C179" s="37">
        <v>7200</v>
      </c>
      <c r="D179" s="37">
        <v>59</v>
      </c>
      <c r="E179" s="38">
        <f t="shared" si="4"/>
        <v>7.904166666666667</v>
      </c>
      <c r="F179" s="39">
        <v>56.91</v>
      </c>
      <c r="G179" s="39">
        <v>37.667</v>
      </c>
      <c r="H179" s="40">
        <v>17.64</v>
      </c>
    </row>
    <row r="180" spans="1:17" ht="15.75" customHeight="1">
      <c r="A180" s="52"/>
      <c r="B180" s="60" t="s">
        <v>119</v>
      </c>
      <c r="C180" s="54">
        <v>3534</v>
      </c>
      <c r="D180" s="54">
        <v>45</v>
      </c>
      <c r="E180" s="55">
        <f t="shared" si="4"/>
        <v>23.29881154499151</v>
      </c>
      <c r="F180" s="56">
        <v>82.338</v>
      </c>
      <c r="G180" s="56">
        <v>81.348</v>
      </c>
      <c r="H180" s="57">
        <v>0.99</v>
      </c>
      <c r="P180" s="6"/>
      <c r="Q180" s="6"/>
    </row>
    <row r="181" spans="1:17" ht="15.75" customHeight="1">
      <c r="A181" s="79"/>
      <c r="B181" s="80" t="s">
        <v>167</v>
      </c>
      <c r="C181" s="81">
        <f>C59+C66+C68+C72+C74+C76+C82+C85+C87+C93+C95+C102+C107+C112+C117+C124+C128+C131+C134+C136+C138+C141+C144+C149+C152+C155+C157+C160+C162+C164+C166+C168+C174+C176+C178</f>
        <v>240476.55</v>
      </c>
      <c r="D181" s="81">
        <f>D59+D66+D68+D72+D74+D76+D82+D85+D87+D93+D95+D102+D107+D112+D117+D124+D128+D131+D134+D136+D138+D141+D144+D149+D152+D155+D157+D160+D162+D164+D166+D168+D174+D176+D178</f>
        <v>18119.489999999998</v>
      </c>
      <c r="E181" s="81"/>
      <c r="F181" s="81">
        <f>F59+F66+F68+F72+F74+F76+F82+F85+F87+F93+F95+F102+F107+F112+F117+F124+F128+F131+F134+F136+F138+F141+F144+F149+F152+F155+F157+F160+F162+F164+F166+F168+F174+F176+F178</f>
        <v>3851.7649999999994</v>
      </c>
      <c r="G181" s="81">
        <f>G59+G66+G68+G72+G74+G76+G82+G85+G87+G93+G95+G102+G107+G112+G117+G124+G128+G131+G134+G136+G138+G141+G144+G149+G152+G155+G157+G160+G162+G164+G166+G168+G174+G176+G178</f>
        <v>3629.863</v>
      </c>
      <c r="H181" s="106">
        <f>H59+H66+H68+H72+H74+H76+H82+H85+H87+H93+H95+H102+H107+H112+H117+H124+H128+H131+H134+H136+H138+H141+H144+H149+H152+H155+H157+H160+H162+H164+H166+H168+H174+H176+H178</f>
        <v>110.47799999999998</v>
      </c>
      <c r="P181" s="6"/>
      <c r="Q181" s="6"/>
    </row>
    <row r="182" spans="1:17" ht="15.75" customHeight="1">
      <c r="A182" s="79"/>
      <c r="B182" s="80" t="s">
        <v>60</v>
      </c>
      <c r="C182" s="81"/>
      <c r="D182" s="81"/>
      <c r="E182" s="84" t="e">
        <f>F182/C182*1000</f>
        <v>#DIV/0!</v>
      </c>
      <c r="F182" s="82"/>
      <c r="G182" s="82"/>
      <c r="H182" s="83"/>
      <c r="P182" s="6"/>
      <c r="Q182" s="6"/>
    </row>
    <row r="183" spans="1:17" ht="15.75" customHeight="1">
      <c r="A183" s="46">
        <v>1</v>
      </c>
      <c r="B183" s="58" t="s">
        <v>223</v>
      </c>
      <c r="C183" s="48">
        <f>C184</f>
        <v>1440</v>
      </c>
      <c r="D183" s="48">
        <f>D184</f>
        <v>10</v>
      </c>
      <c r="E183" s="69">
        <f>F183/C183*1000</f>
        <v>4</v>
      </c>
      <c r="F183" s="50">
        <f>F184</f>
        <v>5.76</v>
      </c>
      <c r="G183" s="50">
        <f>G184</f>
        <v>5.76</v>
      </c>
      <c r="H183" s="51">
        <f>H184</f>
        <v>0</v>
      </c>
      <c r="P183" s="6"/>
      <c r="Q183" s="6"/>
    </row>
    <row r="184" spans="1:17" ht="15.75" customHeight="1">
      <c r="A184" s="52"/>
      <c r="B184" s="70" t="s">
        <v>222</v>
      </c>
      <c r="C184" s="54">
        <v>1440</v>
      </c>
      <c r="D184" s="54">
        <v>10</v>
      </c>
      <c r="E184" s="55">
        <f>F184/C184*1000</f>
        <v>4</v>
      </c>
      <c r="F184" s="56">
        <v>5.76</v>
      </c>
      <c r="G184" s="56">
        <v>5.76</v>
      </c>
      <c r="H184" s="57"/>
      <c r="P184" s="6"/>
      <c r="Q184" s="6"/>
    </row>
    <row r="185" spans="1:17" ht="15.75" customHeight="1">
      <c r="A185" s="71">
        <v>2</v>
      </c>
      <c r="B185" s="72" t="s">
        <v>87</v>
      </c>
      <c r="C185" s="73">
        <f>SUM(C186)</f>
        <v>640</v>
      </c>
      <c r="D185" s="73">
        <f>SUM(D186)</f>
        <v>0.42</v>
      </c>
      <c r="E185" s="85">
        <f>F185/C185*1000</f>
        <v>37</v>
      </c>
      <c r="F185" s="73">
        <f>SUM(F186)</f>
        <v>23.68</v>
      </c>
      <c r="G185" s="73">
        <f>SUM(G186)</f>
        <v>23.68</v>
      </c>
      <c r="H185" s="75">
        <f>SUM(H186)</f>
        <v>0</v>
      </c>
      <c r="P185" s="6"/>
      <c r="Q185" s="6"/>
    </row>
    <row r="186" spans="1:17" ht="15.75" customHeight="1">
      <c r="A186" s="52"/>
      <c r="B186" s="70" t="s">
        <v>118</v>
      </c>
      <c r="C186" s="54">
        <v>640</v>
      </c>
      <c r="D186" s="54">
        <v>0.42</v>
      </c>
      <c r="E186" s="55">
        <f>F186/C186*1000</f>
        <v>37</v>
      </c>
      <c r="F186" s="56">
        <v>23.68</v>
      </c>
      <c r="G186" s="56">
        <v>23.68</v>
      </c>
      <c r="H186" s="57"/>
      <c r="P186" s="6"/>
      <c r="Q186" s="6"/>
    </row>
    <row r="187" spans="1:17" ht="15.75" customHeight="1">
      <c r="A187" s="46">
        <v>3</v>
      </c>
      <c r="B187" s="58" t="s">
        <v>224</v>
      </c>
      <c r="C187" s="48">
        <f>C188</f>
        <v>75</v>
      </c>
      <c r="D187" s="48">
        <f>D188</f>
        <v>0.3</v>
      </c>
      <c r="E187" s="49">
        <v>7.7333333333333325</v>
      </c>
      <c r="F187" s="50">
        <f>F188</f>
        <v>0.58</v>
      </c>
      <c r="G187" s="50">
        <f>G188</f>
        <v>0</v>
      </c>
      <c r="H187" s="51">
        <f>H188</f>
        <v>0.58</v>
      </c>
      <c r="P187" s="6"/>
      <c r="Q187" s="6"/>
    </row>
    <row r="188" spans="1:17" ht="15.75" customHeight="1">
      <c r="A188" s="52"/>
      <c r="B188" s="70" t="s">
        <v>117</v>
      </c>
      <c r="C188" s="54">
        <v>75</v>
      </c>
      <c r="D188" s="54">
        <v>0.3</v>
      </c>
      <c r="E188" s="55">
        <v>7.7333333333333325</v>
      </c>
      <c r="F188" s="56">
        <v>0.58</v>
      </c>
      <c r="G188" s="56"/>
      <c r="H188" s="57">
        <v>0.58</v>
      </c>
      <c r="P188" s="6"/>
      <c r="Q188" s="6"/>
    </row>
    <row r="189" spans="1:17" ht="15.75" customHeight="1">
      <c r="A189" s="71">
        <v>4</v>
      </c>
      <c r="B189" s="72" t="s">
        <v>105</v>
      </c>
      <c r="C189" s="73">
        <f>SUM(C190:C191)</f>
        <v>109</v>
      </c>
      <c r="D189" s="73">
        <f>SUM(D190:D191)</f>
        <v>3.01</v>
      </c>
      <c r="E189" s="85">
        <f aca="true" t="shared" si="5" ref="E189:E199">F189/C189*1000</f>
        <v>12.935779816513762</v>
      </c>
      <c r="F189" s="73">
        <f>SUM(F190:F191)</f>
        <v>1.41</v>
      </c>
      <c r="G189" s="73">
        <f>SUM(G190:G191)</f>
        <v>0</v>
      </c>
      <c r="H189" s="75">
        <f>SUM(H190:H191)</f>
        <v>1.41</v>
      </c>
      <c r="P189" s="6"/>
      <c r="Q189" s="6"/>
    </row>
    <row r="190" spans="1:17" ht="15.75" customHeight="1">
      <c r="A190" s="41"/>
      <c r="B190" s="62" t="s">
        <v>117</v>
      </c>
      <c r="C190" s="43">
        <v>106</v>
      </c>
      <c r="D190" s="43">
        <v>3</v>
      </c>
      <c r="E190" s="63">
        <f t="shared" si="5"/>
        <v>11.79245283018868</v>
      </c>
      <c r="F190" s="44">
        <v>1.25</v>
      </c>
      <c r="G190" s="44"/>
      <c r="H190" s="45">
        <v>1.25</v>
      </c>
      <c r="P190" s="6"/>
      <c r="Q190" s="6"/>
    </row>
    <row r="191" spans="1:17" ht="15.75" customHeight="1">
      <c r="A191" s="52"/>
      <c r="B191" s="70" t="s">
        <v>118</v>
      </c>
      <c r="C191" s="54">
        <v>3</v>
      </c>
      <c r="D191" s="54">
        <v>0.01</v>
      </c>
      <c r="E191" s="55">
        <f t="shared" si="5"/>
        <v>53.333333333333336</v>
      </c>
      <c r="F191" s="56">
        <v>0.16</v>
      </c>
      <c r="G191" s="56"/>
      <c r="H191" s="57">
        <v>0.16</v>
      </c>
      <c r="P191" s="6"/>
      <c r="Q191" s="6"/>
    </row>
    <row r="192" spans="1:17" ht="15.75" customHeight="1">
      <c r="A192" s="46">
        <v>5</v>
      </c>
      <c r="B192" s="58" t="s">
        <v>212</v>
      </c>
      <c r="C192" s="48">
        <f>SUM(C193:C194)</f>
        <v>70</v>
      </c>
      <c r="D192" s="48">
        <f>SUM(D193:D194)</f>
        <v>10.14</v>
      </c>
      <c r="E192" s="49">
        <f t="shared" si="5"/>
        <v>3.1999999999999997</v>
      </c>
      <c r="F192" s="48">
        <f>SUM(F193:F194)</f>
        <v>0.22399999999999998</v>
      </c>
      <c r="G192" s="48">
        <f>SUM(G193:G194)</f>
        <v>0.204</v>
      </c>
      <c r="H192" s="59">
        <f>SUM(H193:H194)</f>
        <v>0.02</v>
      </c>
      <c r="K192" s="6"/>
      <c r="L192" s="6"/>
      <c r="M192" s="6"/>
      <c r="N192" s="6"/>
      <c r="O192" s="6"/>
      <c r="P192" s="6"/>
      <c r="Q192" s="6"/>
    </row>
    <row r="193" spans="1:17" ht="15.75" customHeight="1">
      <c r="A193" s="24"/>
      <c r="B193" s="64" t="s">
        <v>222</v>
      </c>
      <c r="C193" s="65">
        <v>2</v>
      </c>
      <c r="D193" s="65">
        <v>10</v>
      </c>
      <c r="E193" s="66">
        <f t="shared" si="5"/>
        <v>10</v>
      </c>
      <c r="F193" s="65">
        <v>0.02</v>
      </c>
      <c r="G193" s="65"/>
      <c r="H193" s="88">
        <v>0.02</v>
      </c>
      <c r="K193" s="6"/>
      <c r="L193" s="6"/>
      <c r="M193" s="6"/>
      <c r="N193" s="6"/>
      <c r="O193" s="6"/>
      <c r="P193" s="6"/>
      <c r="Q193" s="6"/>
    </row>
    <row r="194" spans="1:8" ht="15.75" customHeight="1">
      <c r="A194" s="52"/>
      <c r="B194" s="70" t="s">
        <v>118</v>
      </c>
      <c r="C194" s="54">
        <v>68</v>
      </c>
      <c r="D194" s="54">
        <v>0.14</v>
      </c>
      <c r="E194" s="55">
        <f t="shared" si="5"/>
        <v>2.9999999999999996</v>
      </c>
      <c r="F194" s="56">
        <v>0.204</v>
      </c>
      <c r="G194" s="56">
        <v>0.204</v>
      </c>
      <c r="H194" s="57"/>
    </row>
    <row r="195" spans="1:8" ht="15.75" customHeight="1">
      <c r="A195" s="46">
        <v>6</v>
      </c>
      <c r="B195" s="58" t="s">
        <v>46</v>
      </c>
      <c r="C195" s="48">
        <f>SUM(C196)</f>
        <v>372</v>
      </c>
      <c r="D195" s="48">
        <f>SUM(D196)</f>
        <v>1</v>
      </c>
      <c r="E195" s="49">
        <f t="shared" si="5"/>
        <v>45.99999999999999</v>
      </c>
      <c r="F195" s="48">
        <f>SUM(F196)</f>
        <v>17.112</v>
      </c>
      <c r="G195" s="48">
        <f>SUM(G196)</f>
        <v>17.112</v>
      </c>
      <c r="H195" s="59">
        <f>SUM(H196)</f>
        <v>0</v>
      </c>
    </row>
    <row r="196" spans="1:8" ht="15.75" customHeight="1">
      <c r="A196" s="52"/>
      <c r="B196" s="60" t="s">
        <v>119</v>
      </c>
      <c r="C196" s="54">
        <v>372</v>
      </c>
      <c r="D196" s="54">
        <v>1</v>
      </c>
      <c r="E196" s="55">
        <f t="shared" si="5"/>
        <v>45.99999999999999</v>
      </c>
      <c r="F196" s="56">
        <v>17.112</v>
      </c>
      <c r="G196" s="56">
        <v>17.112</v>
      </c>
      <c r="H196" s="57"/>
    </row>
    <row r="197" spans="1:8" ht="15.75" customHeight="1">
      <c r="A197" s="71">
        <v>7</v>
      </c>
      <c r="B197" s="72" t="s">
        <v>13</v>
      </c>
      <c r="C197" s="73">
        <f>SUM(C198:C199)</f>
        <v>546</v>
      </c>
      <c r="D197" s="73">
        <f>SUM(D198:D199)</f>
        <v>4.9399999999999995</v>
      </c>
      <c r="E197" s="85">
        <f t="shared" si="5"/>
        <v>28.673992673992675</v>
      </c>
      <c r="F197" s="73">
        <f>SUM(F198:F199)</f>
        <v>15.656</v>
      </c>
      <c r="G197" s="73">
        <f>SUM(G198:G199)</f>
        <v>15.656</v>
      </c>
      <c r="H197" s="75">
        <f>SUM(H198:H199)</f>
        <v>0</v>
      </c>
    </row>
    <row r="198" spans="1:8" ht="15.75" customHeight="1">
      <c r="A198" s="35"/>
      <c r="B198" s="53" t="s">
        <v>117</v>
      </c>
      <c r="C198" s="37">
        <v>96</v>
      </c>
      <c r="D198" s="37">
        <v>3</v>
      </c>
      <c r="E198" s="38">
        <f t="shared" si="5"/>
        <v>35.416666666666664</v>
      </c>
      <c r="F198" s="39">
        <v>3.4</v>
      </c>
      <c r="G198" s="39">
        <v>3.4</v>
      </c>
      <c r="H198" s="40"/>
    </row>
    <row r="199" spans="1:8" ht="15.75" customHeight="1">
      <c r="A199" s="52"/>
      <c r="B199" s="70" t="s">
        <v>118</v>
      </c>
      <c r="C199" s="54">
        <v>450</v>
      </c>
      <c r="D199" s="54">
        <v>1.94</v>
      </c>
      <c r="E199" s="55">
        <f t="shared" si="5"/>
        <v>27.235555555555553</v>
      </c>
      <c r="F199" s="56">
        <v>12.256</v>
      </c>
      <c r="G199" s="56">
        <v>12.256</v>
      </c>
      <c r="H199" s="57"/>
    </row>
    <row r="200" spans="1:8" ht="15.75" customHeight="1" thickBot="1">
      <c r="A200" s="24"/>
      <c r="B200" s="25" t="s">
        <v>166</v>
      </c>
      <c r="C200" s="26">
        <f>C183+C185+C187+C189+C192+C195+C197</f>
        <v>3252</v>
      </c>
      <c r="D200" s="26">
        <f>D183+D185+D187+D189+D192+D195+D197</f>
        <v>29.810000000000002</v>
      </c>
      <c r="E200" s="26"/>
      <c r="F200" s="26">
        <f>F183+F185+F187+F189+F192+F195+F197</f>
        <v>64.422</v>
      </c>
      <c r="G200" s="26">
        <f>G183+G185+G187+G189+G192+G195+G197</f>
        <v>62.412</v>
      </c>
      <c r="H200" s="107">
        <f>H183+H185+H187+H189+H192+H195+H197</f>
        <v>2.01</v>
      </c>
    </row>
    <row r="201" spans="1:11" ht="15.75" customHeight="1" thickBot="1">
      <c r="A201" s="108" t="s">
        <v>206</v>
      </c>
      <c r="B201" s="109" t="s">
        <v>189</v>
      </c>
      <c r="C201" s="110">
        <f>C57+C181+C200</f>
        <v>285701.55</v>
      </c>
      <c r="D201" s="110">
        <f>D57+D181+D200</f>
        <v>18258.95</v>
      </c>
      <c r="E201" s="110"/>
      <c r="F201" s="110">
        <f>F57+F181+F200</f>
        <v>5865.957999999999</v>
      </c>
      <c r="G201" s="110">
        <f>G57+G181+G200</f>
        <v>3709.075</v>
      </c>
      <c r="H201" s="111">
        <f>H57+H181+H200</f>
        <v>1983.2990000000002</v>
      </c>
      <c r="K201" s="7">
        <f>F201+F356+F492+F649+F783+F842+F868+F902+F922+F932</f>
        <v>11374.666799999999</v>
      </c>
    </row>
    <row r="202" spans="1:18" ht="15.75" customHeight="1">
      <c r="A202" s="19" t="s">
        <v>38</v>
      </c>
      <c r="B202" s="20" t="s">
        <v>122</v>
      </c>
      <c r="C202" s="21"/>
      <c r="D202" s="21"/>
      <c r="E202" s="21"/>
      <c r="F202" s="22"/>
      <c r="G202" s="22"/>
      <c r="H202" s="23"/>
      <c r="R202" s="7"/>
    </row>
    <row r="203" spans="1:8" ht="15.75" customHeight="1">
      <c r="A203" s="24"/>
      <c r="B203" s="25" t="s">
        <v>62</v>
      </c>
      <c r="C203" s="26"/>
      <c r="D203" s="26"/>
      <c r="E203" s="26"/>
      <c r="F203" s="27"/>
      <c r="G203" s="27"/>
      <c r="H203" s="28"/>
    </row>
    <row r="204" spans="1:8" ht="15.75" customHeight="1">
      <c r="A204" s="29">
        <v>1</v>
      </c>
      <c r="B204" s="30" t="s">
        <v>34</v>
      </c>
      <c r="C204" s="31">
        <f>SUM(C205:C208)</f>
        <v>10883</v>
      </c>
      <c r="D204" s="31">
        <f>SUM(D205:D208)</f>
        <v>0</v>
      </c>
      <c r="E204" s="32">
        <f aca="true" t="shared" si="6" ref="E204:E249">F204/C204*1000</f>
        <v>47.743269319121566</v>
      </c>
      <c r="F204" s="31">
        <f>SUM(F205:F208)</f>
        <v>519.59</v>
      </c>
      <c r="G204" s="31">
        <f>SUM(G205:G208)</f>
        <v>468.744</v>
      </c>
      <c r="H204" s="112">
        <f>SUM(H205:H208)</f>
        <v>8.37</v>
      </c>
    </row>
    <row r="205" spans="1:16" ht="15.75" customHeight="1">
      <c r="A205" s="35"/>
      <c r="B205" s="36" t="s">
        <v>114</v>
      </c>
      <c r="C205" s="37">
        <v>470</v>
      </c>
      <c r="D205" s="37"/>
      <c r="E205" s="38">
        <f t="shared" si="6"/>
        <v>29</v>
      </c>
      <c r="F205" s="39">
        <v>13.63</v>
      </c>
      <c r="G205" s="39">
        <v>13.63</v>
      </c>
      <c r="H205" s="40"/>
      <c r="K205" s="6"/>
      <c r="L205" s="6"/>
      <c r="M205" s="6"/>
      <c r="N205" s="6"/>
      <c r="O205" s="6"/>
      <c r="P205" s="6"/>
    </row>
    <row r="206" spans="1:17" ht="15.75" customHeight="1">
      <c r="A206" s="35"/>
      <c r="B206" s="36" t="s">
        <v>117</v>
      </c>
      <c r="C206" s="37">
        <v>3205</v>
      </c>
      <c r="D206" s="37"/>
      <c r="E206" s="38">
        <f t="shared" si="6"/>
        <v>60.084243369734786</v>
      </c>
      <c r="F206" s="39">
        <v>192.57</v>
      </c>
      <c r="G206" s="39">
        <v>182.2</v>
      </c>
      <c r="H206" s="40">
        <v>8.37</v>
      </c>
      <c r="K206" s="6"/>
      <c r="L206" s="6"/>
      <c r="M206" s="6"/>
      <c r="N206" s="6"/>
      <c r="O206" s="6"/>
      <c r="P206" s="6"/>
      <c r="Q206" s="6"/>
    </row>
    <row r="207" spans="1:16" ht="15.75" customHeight="1">
      <c r="A207" s="35"/>
      <c r="B207" s="36" t="s">
        <v>118</v>
      </c>
      <c r="C207" s="37">
        <v>6608</v>
      </c>
      <c r="D207" s="37"/>
      <c r="E207" s="38">
        <f t="shared" si="6"/>
        <v>46.44158595641647</v>
      </c>
      <c r="F207" s="39">
        <v>306.886</v>
      </c>
      <c r="G207" s="39">
        <v>266.41</v>
      </c>
      <c r="H207" s="40"/>
      <c r="K207" s="6"/>
      <c r="L207" s="6"/>
      <c r="M207" s="6"/>
      <c r="N207" s="6"/>
      <c r="O207" s="6"/>
      <c r="P207" s="6"/>
    </row>
    <row r="208" spans="1:8" ht="15.75" customHeight="1">
      <c r="A208" s="41"/>
      <c r="B208" s="42" t="s">
        <v>119</v>
      </c>
      <c r="C208" s="43">
        <v>600</v>
      </c>
      <c r="D208" s="43"/>
      <c r="E208" s="63">
        <f t="shared" si="6"/>
        <v>10.839999999999998</v>
      </c>
      <c r="F208" s="44">
        <v>6.504</v>
      </c>
      <c r="G208" s="44">
        <v>6.504</v>
      </c>
      <c r="H208" s="45"/>
    </row>
    <row r="209" spans="1:8" ht="15.75" customHeight="1">
      <c r="A209" s="46">
        <v>2</v>
      </c>
      <c r="B209" s="58" t="s">
        <v>22</v>
      </c>
      <c r="C209" s="48">
        <f>SUM(C210:C213)</f>
        <v>16799</v>
      </c>
      <c r="D209" s="48">
        <f>SUM(D210:D213)</f>
        <v>0</v>
      </c>
      <c r="E209" s="49">
        <f t="shared" si="6"/>
        <v>31.631704268111204</v>
      </c>
      <c r="F209" s="48">
        <f>SUM(F210:F213)</f>
        <v>531.3810000000001</v>
      </c>
      <c r="G209" s="48">
        <f>SUM(G210:G213)</f>
        <v>501.38100000000003</v>
      </c>
      <c r="H209" s="59">
        <f>SUM(H210:H213)</f>
        <v>3.42</v>
      </c>
    </row>
    <row r="210" spans="1:8" ht="15.75" customHeight="1">
      <c r="A210" s="35"/>
      <c r="B210" s="53" t="s">
        <v>147</v>
      </c>
      <c r="C210" s="37">
        <v>155</v>
      </c>
      <c r="D210" s="37"/>
      <c r="E210" s="38">
        <f t="shared" si="6"/>
        <v>71.29032258064515</v>
      </c>
      <c r="F210" s="39">
        <v>11.05</v>
      </c>
      <c r="G210" s="39">
        <v>11.05</v>
      </c>
      <c r="H210" s="40"/>
    </row>
    <row r="211" spans="1:8" ht="15.75" customHeight="1">
      <c r="A211" s="35"/>
      <c r="B211" s="36" t="s">
        <v>117</v>
      </c>
      <c r="C211" s="37">
        <v>7686</v>
      </c>
      <c r="D211" s="37"/>
      <c r="E211" s="38">
        <f t="shared" si="6"/>
        <v>21.454592766068174</v>
      </c>
      <c r="F211" s="39">
        <v>164.9</v>
      </c>
      <c r="G211" s="39">
        <v>162.6</v>
      </c>
      <c r="H211" s="40"/>
    </row>
    <row r="212" spans="1:8" ht="15.75" customHeight="1">
      <c r="A212" s="35"/>
      <c r="B212" s="53" t="s">
        <v>118</v>
      </c>
      <c r="C212" s="37">
        <v>3576</v>
      </c>
      <c r="D212" s="37"/>
      <c r="E212" s="38">
        <f t="shared" si="6"/>
        <v>50.31263982102909</v>
      </c>
      <c r="F212" s="39">
        <v>179.918</v>
      </c>
      <c r="G212" s="39">
        <v>155.638</v>
      </c>
      <c r="H212" s="40"/>
    </row>
    <row r="213" spans="1:8" ht="15.75" customHeight="1">
      <c r="A213" s="52"/>
      <c r="B213" s="60" t="s">
        <v>119</v>
      </c>
      <c r="C213" s="54">
        <v>5382</v>
      </c>
      <c r="D213" s="54"/>
      <c r="E213" s="55">
        <f t="shared" si="6"/>
        <v>32.611111111111114</v>
      </c>
      <c r="F213" s="56">
        <v>175.513</v>
      </c>
      <c r="G213" s="56">
        <v>172.09300000000002</v>
      </c>
      <c r="H213" s="57">
        <v>3.42</v>
      </c>
    </row>
    <row r="214" spans="1:8" ht="15.75" customHeight="1">
      <c r="A214" s="71">
        <v>3</v>
      </c>
      <c r="B214" s="72" t="s">
        <v>70</v>
      </c>
      <c r="C214" s="73">
        <f>SUM(C215)</f>
        <v>30</v>
      </c>
      <c r="D214" s="73">
        <f>SUM(D215)</f>
        <v>0</v>
      </c>
      <c r="E214" s="113">
        <f t="shared" si="6"/>
        <v>16.23333333333333</v>
      </c>
      <c r="F214" s="73">
        <f>SUM(F215)</f>
        <v>0.487</v>
      </c>
      <c r="G214" s="73">
        <f>SUM(G215)</f>
        <v>0.487</v>
      </c>
      <c r="H214" s="75">
        <f>SUM(H215)</f>
        <v>0</v>
      </c>
    </row>
    <row r="215" spans="1:8" ht="15.75" customHeight="1">
      <c r="A215" s="41"/>
      <c r="B215" s="62" t="s">
        <v>118</v>
      </c>
      <c r="C215" s="43">
        <v>30</v>
      </c>
      <c r="D215" s="43"/>
      <c r="E215" s="63">
        <f t="shared" si="6"/>
        <v>16.23333333333333</v>
      </c>
      <c r="F215" s="44">
        <v>0.487</v>
      </c>
      <c r="G215" s="44">
        <v>0.487</v>
      </c>
      <c r="H215" s="45"/>
    </row>
    <row r="216" spans="1:8" ht="15.75" customHeight="1">
      <c r="A216" s="46">
        <v>4</v>
      </c>
      <c r="B216" s="58" t="s">
        <v>106</v>
      </c>
      <c r="C216" s="48">
        <f>SUM(C217)</f>
        <v>30</v>
      </c>
      <c r="D216" s="48">
        <f>SUM(D217)</f>
        <v>0</v>
      </c>
      <c r="E216" s="86">
        <f t="shared" si="6"/>
        <v>6</v>
      </c>
      <c r="F216" s="48">
        <f>SUM(F217)</f>
        <v>0.18</v>
      </c>
      <c r="G216" s="48">
        <f>SUM(G217)</f>
        <v>0.18</v>
      </c>
      <c r="H216" s="59">
        <f>SUM(H217)</f>
        <v>0</v>
      </c>
    </row>
    <row r="217" spans="1:8" ht="15.75" customHeight="1">
      <c r="A217" s="52"/>
      <c r="B217" s="70" t="s">
        <v>118</v>
      </c>
      <c r="C217" s="54">
        <v>30</v>
      </c>
      <c r="D217" s="54"/>
      <c r="E217" s="55">
        <f t="shared" si="6"/>
        <v>6</v>
      </c>
      <c r="F217" s="56">
        <v>0.18</v>
      </c>
      <c r="G217" s="56">
        <v>0.18</v>
      </c>
      <c r="H217" s="57"/>
    </row>
    <row r="218" spans="1:19" ht="15.75" customHeight="1">
      <c r="A218" s="71">
        <v>5</v>
      </c>
      <c r="B218" s="72" t="s">
        <v>157</v>
      </c>
      <c r="C218" s="73">
        <f>SUM(C219)</f>
        <v>6</v>
      </c>
      <c r="D218" s="73">
        <f>SUM(D219)</f>
        <v>0</v>
      </c>
      <c r="E218" s="113">
        <f t="shared" si="6"/>
        <v>32.16666666666667</v>
      </c>
      <c r="F218" s="73">
        <f>SUM(F219)</f>
        <v>0.193</v>
      </c>
      <c r="G218" s="73">
        <f>SUM(G219)</f>
        <v>0.193</v>
      </c>
      <c r="H218" s="75">
        <f>SUM(H219)</f>
        <v>0</v>
      </c>
      <c r="R218" s="7"/>
      <c r="S218" s="7"/>
    </row>
    <row r="219" spans="1:8" ht="15.75" customHeight="1">
      <c r="A219" s="41"/>
      <c r="B219" s="62" t="s">
        <v>118</v>
      </c>
      <c r="C219" s="43">
        <v>6</v>
      </c>
      <c r="D219" s="43"/>
      <c r="E219" s="63">
        <f t="shared" si="6"/>
        <v>32.16666666666667</v>
      </c>
      <c r="F219" s="44">
        <v>0.193</v>
      </c>
      <c r="G219" s="44">
        <v>0.193</v>
      </c>
      <c r="H219" s="45"/>
    </row>
    <row r="220" spans="1:8" ht="15.75" customHeight="1">
      <c r="A220" s="46">
        <v>6</v>
      </c>
      <c r="B220" s="58" t="s">
        <v>36</v>
      </c>
      <c r="C220" s="48">
        <f>SUM(C221)</f>
        <v>384</v>
      </c>
      <c r="D220" s="48">
        <f>SUM(D221)</f>
        <v>0</v>
      </c>
      <c r="E220" s="49">
        <f t="shared" si="6"/>
        <v>2.0833333333333335</v>
      </c>
      <c r="F220" s="48">
        <f>SUM(F221)</f>
        <v>0.8</v>
      </c>
      <c r="G220" s="48">
        <f>SUM(G221)</f>
        <v>0</v>
      </c>
      <c r="H220" s="59">
        <f>SUM(H221)</f>
        <v>0.8</v>
      </c>
    </row>
    <row r="221" spans="1:8" ht="15.75" customHeight="1">
      <c r="A221" s="52"/>
      <c r="B221" s="60" t="s">
        <v>119</v>
      </c>
      <c r="C221" s="54">
        <v>384</v>
      </c>
      <c r="D221" s="54"/>
      <c r="E221" s="55">
        <f t="shared" si="6"/>
        <v>2.0833333333333335</v>
      </c>
      <c r="F221" s="56">
        <v>0.8</v>
      </c>
      <c r="G221" s="56"/>
      <c r="H221" s="57">
        <v>0.8</v>
      </c>
    </row>
    <row r="222" spans="1:8" ht="15.75" customHeight="1">
      <c r="A222" s="71">
        <v>7</v>
      </c>
      <c r="B222" s="72" t="s">
        <v>110</v>
      </c>
      <c r="C222" s="73">
        <f>SUM(C223:C224)</f>
        <v>560</v>
      </c>
      <c r="D222" s="73">
        <f>SUM(D223:D224)</f>
        <v>0</v>
      </c>
      <c r="E222" s="113">
        <f t="shared" si="6"/>
        <v>15.164285714285713</v>
      </c>
      <c r="F222" s="73">
        <f>SUM(F223:F224)</f>
        <v>8.491999999999999</v>
      </c>
      <c r="G222" s="73">
        <f>SUM(G223:G224)</f>
        <v>0.472</v>
      </c>
      <c r="H222" s="75">
        <f>SUM(H223:H224)</f>
        <v>8.02</v>
      </c>
    </row>
    <row r="223" spans="1:8" ht="15.75" customHeight="1">
      <c r="A223" s="35"/>
      <c r="B223" s="53" t="s">
        <v>147</v>
      </c>
      <c r="C223" s="37">
        <v>540</v>
      </c>
      <c r="D223" s="37"/>
      <c r="E223" s="38">
        <f t="shared" si="6"/>
        <v>14.851851851851851</v>
      </c>
      <c r="F223" s="39">
        <v>8.02</v>
      </c>
      <c r="G223" s="39"/>
      <c r="H223" s="40">
        <v>8.02</v>
      </c>
    </row>
    <row r="224" spans="1:8" ht="15.75" customHeight="1">
      <c r="A224" s="41"/>
      <c r="B224" s="62" t="s">
        <v>118</v>
      </c>
      <c r="C224" s="43">
        <v>20</v>
      </c>
      <c r="D224" s="43"/>
      <c r="E224" s="63">
        <f t="shared" si="6"/>
        <v>23.599999999999998</v>
      </c>
      <c r="F224" s="44">
        <v>0.472</v>
      </c>
      <c r="G224" s="44">
        <v>0.472</v>
      </c>
      <c r="H224" s="45"/>
    </row>
    <row r="225" spans="1:18" ht="15.75" customHeight="1">
      <c r="A225" s="46">
        <v>8</v>
      </c>
      <c r="B225" s="58" t="s">
        <v>88</v>
      </c>
      <c r="C225" s="48">
        <f>SUM(C226)</f>
        <v>87</v>
      </c>
      <c r="D225" s="48">
        <f>SUM(D226)</f>
        <v>0</v>
      </c>
      <c r="E225" s="49">
        <f t="shared" si="6"/>
        <v>22.988505747126435</v>
      </c>
      <c r="F225" s="50">
        <f>SUM(F226)</f>
        <v>2</v>
      </c>
      <c r="G225" s="50">
        <f>SUM(G226)</f>
        <v>1.8</v>
      </c>
      <c r="H225" s="51">
        <f>SUM(H226)</f>
        <v>0</v>
      </c>
      <c r="R225" s="7"/>
    </row>
    <row r="226" spans="1:8" ht="15.75" customHeight="1">
      <c r="A226" s="52"/>
      <c r="B226" s="70" t="s">
        <v>118</v>
      </c>
      <c r="C226" s="54">
        <v>87</v>
      </c>
      <c r="D226" s="54"/>
      <c r="E226" s="55">
        <f t="shared" si="6"/>
        <v>22.988505747126435</v>
      </c>
      <c r="F226" s="56">
        <v>2</v>
      </c>
      <c r="G226" s="56">
        <v>1.8</v>
      </c>
      <c r="H226" s="57"/>
    </row>
    <row r="227" spans="1:8" ht="15.75" customHeight="1">
      <c r="A227" s="71">
        <v>9</v>
      </c>
      <c r="B227" s="72" t="s">
        <v>57</v>
      </c>
      <c r="C227" s="73">
        <f>SUM(C228:C229)</f>
        <v>252</v>
      </c>
      <c r="D227" s="73"/>
      <c r="E227" s="74">
        <f t="shared" si="6"/>
        <v>15.10714285714286</v>
      </c>
      <c r="F227" s="73">
        <f>SUM(F228:F229)</f>
        <v>3.8070000000000004</v>
      </c>
      <c r="G227" s="73">
        <f>SUM(G228:G229)</f>
        <v>3.8070000000000004</v>
      </c>
      <c r="H227" s="75">
        <f>SUM(H228:H229)</f>
        <v>0</v>
      </c>
    </row>
    <row r="228" spans="1:8" ht="15.75" customHeight="1">
      <c r="A228" s="35"/>
      <c r="B228" s="53" t="s">
        <v>147</v>
      </c>
      <c r="C228" s="37">
        <v>162</v>
      </c>
      <c r="D228" s="37"/>
      <c r="E228" s="38">
        <f t="shared" si="6"/>
        <v>20.32716049382716</v>
      </c>
      <c r="F228" s="39">
        <v>3.293</v>
      </c>
      <c r="G228" s="39">
        <v>3.293</v>
      </c>
      <c r="H228" s="40"/>
    </row>
    <row r="229" spans="1:8" ht="15.75" customHeight="1">
      <c r="A229" s="41"/>
      <c r="B229" s="62" t="s">
        <v>118</v>
      </c>
      <c r="C229" s="43">
        <v>90</v>
      </c>
      <c r="D229" s="43"/>
      <c r="E229" s="63">
        <f t="shared" si="6"/>
        <v>5.711111111111111</v>
      </c>
      <c r="F229" s="44">
        <v>0.514</v>
      </c>
      <c r="G229" s="44">
        <v>0.514</v>
      </c>
      <c r="H229" s="45"/>
    </row>
    <row r="230" spans="1:17" s="77" customFormat="1" ht="15.75" customHeight="1">
      <c r="A230" s="46">
        <v>10</v>
      </c>
      <c r="B230" s="58" t="s">
        <v>193</v>
      </c>
      <c r="C230" s="48">
        <f>SUM(C231)</f>
        <v>228</v>
      </c>
      <c r="D230" s="48">
        <f>SUM(D231)</f>
        <v>0</v>
      </c>
      <c r="E230" s="49">
        <f t="shared" si="6"/>
        <v>0.5087719298245614</v>
      </c>
      <c r="F230" s="48">
        <f>SUM(F231)</f>
        <v>0.116</v>
      </c>
      <c r="G230" s="48">
        <f>SUM(G231)</f>
        <v>0.116</v>
      </c>
      <c r="H230" s="59">
        <f>SUM(H231)</f>
        <v>0</v>
      </c>
      <c r="K230" s="78"/>
      <c r="L230" s="78"/>
      <c r="M230" s="78"/>
      <c r="N230" s="78"/>
      <c r="O230" s="78"/>
      <c r="P230" s="78"/>
      <c r="Q230" s="78"/>
    </row>
    <row r="231" spans="1:8" ht="15.75" customHeight="1">
      <c r="A231" s="52"/>
      <c r="B231" s="70" t="s">
        <v>147</v>
      </c>
      <c r="C231" s="54">
        <v>228</v>
      </c>
      <c r="D231" s="54"/>
      <c r="E231" s="55">
        <f t="shared" si="6"/>
        <v>0.5087719298245614</v>
      </c>
      <c r="F231" s="56">
        <v>0.116</v>
      </c>
      <c r="G231" s="56">
        <v>0.116</v>
      </c>
      <c r="H231" s="57"/>
    </row>
    <row r="232" spans="1:8" ht="15.75" customHeight="1">
      <c r="A232" s="46">
        <v>11</v>
      </c>
      <c r="B232" s="47" t="s">
        <v>129</v>
      </c>
      <c r="C232" s="48">
        <f>SUM(C233)</f>
        <v>0</v>
      </c>
      <c r="D232" s="48">
        <f>SUM(D233)</f>
        <v>0</v>
      </c>
      <c r="E232" s="49" t="e">
        <f t="shared" si="6"/>
        <v>#DIV/0!</v>
      </c>
      <c r="F232" s="50">
        <f>SUM(F233)</f>
        <v>0.032</v>
      </c>
      <c r="G232" s="50">
        <f>SUM(G233)</f>
        <v>0.032</v>
      </c>
      <c r="H232" s="51">
        <f>SUM(H233)</f>
        <v>0</v>
      </c>
    </row>
    <row r="233" spans="1:8" ht="15.75" customHeight="1">
      <c r="A233" s="52"/>
      <c r="B233" s="62" t="s">
        <v>118</v>
      </c>
      <c r="C233" s="54"/>
      <c r="D233" s="54"/>
      <c r="E233" s="55" t="e">
        <f t="shared" si="6"/>
        <v>#DIV/0!</v>
      </c>
      <c r="F233" s="56">
        <v>0.032</v>
      </c>
      <c r="G233" s="56">
        <v>0.032</v>
      </c>
      <c r="H233" s="57"/>
    </row>
    <row r="234" spans="1:8" ht="15.75" customHeight="1">
      <c r="A234" s="46">
        <v>12</v>
      </c>
      <c r="B234" s="58" t="s">
        <v>25</v>
      </c>
      <c r="C234" s="48">
        <f>SUM(C235:C238)</f>
        <v>4492</v>
      </c>
      <c r="D234" s="48">
        <f>SUM(D235:D238)</f>
        <v>0</v>
      </c>
      <c r="E234" s="49">
        <f t="shared" si="6"/>
        <v>38.736642920748</v>
      </c>
      <c r="F234" s="48">
        <f>SUM(F235:F238)</f>
        <v>174.005</v>
      </c>
      <c r="G234" s="50">
        <f>SUM(G235:G238)</f>
        <v>0</v>
      </c>
      <c r="H234" s="59">
        <f>SUM(H235:H238)</f>
        <v>174.005</v>
      </c>
    </row>
    <row r="235" spans="1:8" ht="15.75" customHeight="1">
      <c r="A235" s="35"/>
      <c r="B235" s="53" t="s">
        <v>147</v>
      </c>
      <c r="C235" s="37">
        <v>240</v>
      </c>
      <c r="D235" s="37"/>
      <c r="E235" s="38">
        <f t="shared" si="6"/>
        <v>23.604166666666664</v>
      </c>
      <c r="F235" s="39">
        <v>5.665</v>
      </c>
      <c r="G235" s="39"/>
      <c r="H235" s="40">
        <v>5.665</v>
      </c>
    </row>
    <row r="236" spans="1:8" ht="15.75" customHeight="1">
      <c r="A236" s="35"/>
      <c r="B236" s="53" t="s">
        <v>117</v>
      </c>
      <c r="C236" s="37">
        <v>1694</v>
      </c>
      <c r="D236" s="37"/>
      <c r="E236" s="38">
        <f t="shared" si="6"/>
        <v>28.435655253837073</v>
      </c>
      <c r="F236" s="39">
        <v>48.17</v>
      </c>
      <c r="G236" s="39"/>
      <c r="H236" s="40">
        <v>48.17</v>
      </c>
    </row>
    <row r="237" spans="1:8" ht="15.75" customHeight="1">
      <c r="A237" s="35"/>
      <c r="B237" s="53" t="s">
        <v>118</v>
      </c>
      <c r="C237" s="37">
        <v>2360</v>
      </c>
      <c r="D237" s="37"/>
      <c r="E237" s="38">
        <f t="shared" si="6"/>
        <v>50.70762711864407</v>
      </c>
      <c r="F237" s="39">
        <v>119.67</v>
      </c>
      <c r="G237" s="39"/>
      <c r="H237" s="40">
        <v>119.67</v>
      </c>
    </row>
    <row r="238" spans="1:8" ht="15.75" customHeight="1">
      <c r="A238" s="52"/>
      <c r="B238" s="60" t="s">
        <v>119</v>
      </c>
      <c r="C238" s="54">
        <v>198</v>
      </c>
      <c r="D238" s="54"/>
      <c r="E238" s="55">
        <f t="shared" si="6"/>
        <v>2.5252525252525255</v>
      </c>
      <c r="F238" s="56">
        <v>0.5</v>
      </c>
      <c r="G238" s="56"/>
      <c r="H238" s="57">
        <v>0.5</v>
      </c>
    </row>
    <row r="239" spans="1:8" ht="15.75" customHeight="1">
      <c r="A239" s="71">
        <v>13</v>
      </c>
      <c r="B239" s="72" t="s">
        <v>26</v>
      </c>
      <c r="C239" s="73">
        <f>SUM(C240:C241)</f>
        <v>104</v>
      </c>
      <c r="D239" s="73">
        <f>SUM(D240:D241)</f>
        <v>0</v>
      </c>
      <c r="E239" s="85">
        <f t="shared" si="6"/>
        <v>39.730769230769226</v>
      </c>
      <c r="F239" s="73">
        <f>SUM(F240:F241)</f>
        <v>4.132</v>
      </c>
      <c r="G239" s="73">
        <f>SUM(G240:G241)</f>
        <v>1.436</v>
      </c>
      <c r="H239" s="75">
        <f>SUM(H240:H241)</f>
        <v>2.696</v>
      </c>
    </row>
    <row r="240" spans="1:8" ht="15.75" customHeight="1">
      <c r="A240" s="35"/>
      <c r="B240" s="53" t="s">
        <v>147</v>
      </c>
      <c r="C240" s="37">
        <v>84</v>
      </c>
      <c r="D240" s="37"/>
      <c r="E240" s="38">
        <f t="shared" si="6"/>
        <v>32.0952380952381</v>
      </c>
      <c r="F240" s="39">
        <v>2.696</v>
      </c>
      <c r="G240" s="39"/>
      <c r="H240" s="40">
        <v>2.696</v>
      </c>
    </row>
    <row r="241" spans="1:8" ht="15.75" customHeight="1">
      <c r="A241" s="41"/>
      <c r="B241" s="62" t="s">
        <v>118</v>
      </c>
      <c r="C241" s="43">
        <v>20</v>
      </c>
      <c r="D241" s="43"/>
      <c r="E241" s="63">
        <f t="shared" si="6"/>
        <v>71.8</v>
      </c>
      <c r="F241" s="44">
        <v>1.436</v>
      </c>
      <c r="G241" s="44">
        <v>1.436</v>
      </c>
      <c r="H241" s="45"/>
    </row>
    <row r="242" spans="1:8" ht="15.75" customHeight="1">
      <c r="A242" s="46">
        <v>14</v>
      </c>
      <c r="B242" s="58" t="s">
        <v>84</v>
      </c>
      <c r="C242" s="48">
        <f>SUM(C243)</f>
        <v>60</v>
      </c>
      <c r="D242" s="48">
        <f>SUM(D243)</f>
        <v>0</v>
      </c>
      <c r="E242" s="114">
        <f t="shared" si="6"/>
        <v>18.633333333333336</v>
      </c>
      <c r="F242" s="48">
        <f>SUM(F243)</f>
        <v>1.118</v>
      </c>
      <c r="G242" s="48">
        <f>SUM(G243)</f>
        <v>1.118</v>
      </c>
      <c r="H242" s="59">
        <f>SUM(H243)</f>
        <v>0</v>
      </c>
    </row>
    <row r="243" spans="1:8" ht="15.75" customHeight="1">
      <c r="A243" s="52"/>
      <c r="B243" s="70" t="s">
        <v>118</v>
      </c>
      <c r="C243" s="54">
        <v>60</v>
      </c>
      <c r="D243" s="54"/>
      <c r="E243" s="55">
        <f t="shared" si="6"/>
        <v>18.633333333333336</v>
      </c>
      <c r="F243" s="56">
        <v>1.118</v>
      </c>
      <c r="G243" s="56">
        <v>1.118</v>
      </c>
      <c r="H243" s="57"/>
    </row>
    <row r="244" spans="1:8" ht="15.75" customHeight="1">
      <c r="A244" s="71">
        <v>15</v>
      </c>
      <c r="B244" s="72" t="s">
        <v>159</v>
      </c>
      <c r="C244" s="73">
        <f>SUM(C245)</f>
        <v>90</v>
      </c>
      <c r="D244" s="73">
        <f>SUM(D245)</f>
        <v>0</v>
      </c>
      <c r="E244" s="74">
        <f t="shared" si="6"/>
        <v>24.75555555555556</v>
      </c>
      <c r="F244" s="73">
        <f>SUM(F245)</f>
        <v>2.228</v>
      </c>
      <c r="G244" s="73">
        <f>SUM(G245)</f>
        <v>2.228</v>
      </c>
      <c r="H244" s="75">
        <f>SUM(H245)</f>
        <v>0</v>
      </c>
    </row>
    <row r="245" spans="1:8" ht="15.75" customHeight="1">
      <c r="A245" s="41"/>
      <c r="B245" s="62" t="s">
        <v>118</v>
      </c>
      <c r="C245" s="43">
        <v>90</v>
      </c>
      <c r="D245" s="43"/>
      <c r="E245" s="63">
        <f t="shared" si="6"/>
        <v>24.75555555555556</v>
      </c>
      <c r="F245" s="44">
        <v>2.228</v>
      </c>
      <c r="G245" s="44">
        <v>2.228</v>
      </c>
      <c r="H245" s="45"/>
    </row>
    <row r="246" spans="1:17" s="77" customFormat="1" ht="15.75" customHeight="1">
      <c r="A246" s="46">
        <v>16</v>
      </c>
      <c r="B246" s="58" t="s">
        <v>59</v>
      </c>
      <c r="C246" s="48">
        <f>SUM(C247:C249)</f>
        <v>383</v>
      </c>
      <c r="D246" s="48">
        <f>SUM(D247:D249)</f>
        <v>0</v>
      </c>
      <c r="E246" s="69">
        <f t="shared" si="6"/>
        <v>21.548302872062663</v>
      </c>
      <c r="F246" s="48">
        <f>SUM(F247:F249)</f>
        <v>8.253</v>
      </c>
      <c r="G246" s="48">
        <f>SUM(G247:G249)</f>
        <v>8.253</v>
      </c>
      <c r="H246" s="59">
        <f>SUM(H247:H249)</f>
        <v>0</v>
      </c>
      <c r="K246" s="78"/>
      <c r="L246" s="78"/>
      <c r="M246" s="78"/>
      <c r="N246" s="78"/>
      <c r="O246" s="78"/>
      <c r="P246" s="78"/>
      <c r="Q246" s="78"/>
    </row>
    <row r="247" spans="1:8" ht="15.75" customHeight="1">
      <c r="A247" s="35"/>
      <c r="B247" s="53" t="s">
        <v>147</v>
      </c>
      <c r="C247" s="37">
        <v>305</v>
      </c>
      <c r="D247" s="37"/>
      <c r="E247" s="38">
        <f t="shared" si="6"/>
        <v>17.977049180327867</v>
      </c>
      <c r="F247" s="39">
        <v>5.483</v>
      </c>
      <c r="G247" s="39">
        <v>5.483</v>
      </c>
      <c r="H247" s="40"/>
    </row>
    <row r="248" spans="1:8" ht="15.75" customHeight="1">
      <c r="A248" s="35"/>
      <c r="B248" s="53" t="s">
        <v>117</v>
      </c>
      <c r="C248" s="37">
        <v>36</v>
      </c>
      <c r="D248" s="37"/>
      <c r="E248" s="38">
        <f t="shared" si="6"/>
        <v>50</v>
      </c>
      <c r="F248" s="39">
        <v>1.8</v>
      </c>
      <c r="G248" s="39">
        <v>1.8</v>
      </c>
      <c r="H248" s="40"/>
    </row>
    <row r="249" spans="1:8" ht="15.75" customHeight="1">
      <c r="A249" s="52"/>
      <c r="B249" s="60" t="s">
        <v>119</v>
      </c>
      <c r="C249" s="54">
        <v>42</v>
      </c>
      <c r="D249" s="54"/>
      <c r="E249" s="55">
        <f t="shared" si="6"/>
        <v>23.095238095238095</v>
      </c>
      <c r="F249" s="56">
        <v>0.97</v>
      </c>
      <c r="G249" s="56">
        <v>0.97</v>
      </c>
      <c r="H249" s="57"/>
    </row>
    <row r="250" spans="1:15" ht="15.75" customHeight="1">
      <c r="A250" s="79"/>
      <c r="B250" s="80" t="s">
        <v>165</v>
      </c>
      <c r="C250" s="81">
        <f>C204+C209+C214+C216+C218+C220+C222+C225+C227+C230+C232+C234+C239+C242+C244+C246</f>
        <v>34388</v>
      </c>
      <c r="D250" s="81"/>
      <c r="E250" s="81"/>
      <c r="F250" s="81">
        <f>F204+F209+F214+F216+F218+F220+F222+F225+F227+F230+F232+F234+F239+F242+F244+F246</f>
        <v>1256.814</v>
      </c>
      <c r="G250" s="81">
        <f>G204+G209+G214+G216+G218+G220+G222+G225+G227+G230+G232+G234+G239+G242+G244+G246</f>
        <v>990.247</v>
      </c>
      <c r="H250" s="106">
        <f>H204+H209+H214+H216+H218+H220+H222+H225+H227+H230+H232+H234+H239+H242+H244+H246</f>
        <v>197.311</v>
      </c>
      <c r="K250" s="6"/>
      <c r="L250" s="6"/>
      <c r="M250" s="6"/>
      <c r="N250" s="6"/>
      <c r="O250" s="6"/>
    </row>
    <row r="251" spans="1:8" ht="15.75" customHeight="1">
      <c r="A251" s="24"/>
      <c r="B251" s="25" t="s">
        <v>63</v>
      </c>
      <c r="C251" s="26"/>
      <c r="D251" s="26"/>
      <c r="E251" s="66"/>
      <c r="F251" s="27"/>
      <c r="G251" s="27"/>
      <c r="H251" s="28"/>
    </row>
    <row r="252" spans="1:8" ht="15.75" customHeight="1">
      <c r="A252" s="46">
        <v>1</v>
      </c>
      <c r="B252" s="58" t="s">
        <v>185</v>
      </c>
      <c r="C252" s="48">
        <f>SUM(C253)</f>
        <v>50</v>
      </c>
      <c r="D252" s="48">
        <f>SUM(D253)</f>
        <v>0</v>
      </c>
      <c r="E252" s="49">
        <f aca="true" t="shared" si="7" ref="E252:E283">F252/C252*1000</f>
        <v>15.04</v>
      </c>
      <c r="F252" s="50">
        <f>SUM(F253)</f>
        <v>0.752</v>
      </c>
      <c r="G252" s="50">
        <f>SUM(G253)</f>
        <v>0.752</v>
      </c>
      <c r="H252" s="51">
        <f>SUM(H253)</f>
        <v>0</v>
      </c>
    </row>
    <row r="253" spans="1:8" ht="15.75" customHeight="1">
      <c r="A253" s="52"/>
      <c r="B253" s="70" t="s">
        <v>118</v>
      </c>
      <c r="C253" s="54">
        <v>50</v>
      </c>
      <c r="D253" s="54"/>
      <c r="E253" s="55">
        <f t="shared" si="7"/>
        <v>15.04</v>
      </c>
      <c r="F253" s="56">
        <v>0.752</v>
      </c>
      <c r="G253" s="56">
        <v>0.752</v>
      </c>
      <c r="H253" s="57"/>
    </row>
    <row r="254" spans="1:15" ht="15.75" customHeight="1">
      <c r="A254" s="71">
        <v>2</v>
      </c>
      <c r="B254" s="72" t="s">
        <v>39</v>
      </c>
      <c r="C254" s="73">
        <f>SUM(C255:C257)</f>
        <v>10789</v>
      </c>
      <c r="D254" s="73">
        <f>SUM(D255:D257)</f>
        <v>0</v>
      </c>
      <c r="E254" s="85">
        <f t="shared" si="7"/>
        <v>15.517656872740755</v>
      </c>
      <c r="F254" s="73">
        <f>SUM(F255:F257)</f>
        <v>167.42</v>
      </c>
      <c r="G254" s="73">
        <f>SUM(G255:G257)</f>
        <v>160.437</v>
      </c>
      <c r="H254" s="75">
        <f>SUM(H255:H257)</f>
        <v>0</v>
      </c>
      <c r="K254" s="6"/>
      <c r="L254" s="6"/>
      <c r="M254" s="6"/>
      <c r="N254" s="6"/>
      <c r="O254" s="6"/>
    </row>
    <row r="255" spans="1:8" ht="15.75" customHeight="1">
      <c r="A255" s="35"/>
      <c r="B255" s="53" t="s">
        <v>116</v>
      </c>
      <c r="C255" s="37">
        <v>7154</v>
      </c>
      <c r="D255" s="37"/>
      <c r="E255" s="38">
        <f t="shared" si="7"/>
        <v>16.01481688565837</v>
      </c>
      <c r="F255" s="39">
        <v>114.57</v>
      </c>
      <c r="G255" s="39">
        <v>107.757</v>
      </c>
      <c r="H255" s="40"/>
    </row>
    <row r="256" spans="1:8" ht="15.75" customHeight="1">
      <c r="A256" s="35"/>
      <c r="B256" s="53" t="s">
        <v>117</v>
      </c>
      <c r="C256" s="37">
        <v>2455</v>
      </c>
      <c r="D256" s="37"/>
      <c r="E256" s="38">
        <f t="shared" si="7"/>
        <v>12.484725050916497</v>
      </c>
      <c r="F256" s="39">
        <v>30.65</v>
      </c>
      <c r="G256" s="39">
        <v>30.65</v>
      </c>
      <c r="H256" s="40"/>
    </row>
    <row r="257" spans="1:15" ht="15.75" customHeight="1">
      <c r="A257" s="35"/>
      <c r="B257" s="53" t="s">
        <v>118</v>
      </c>
      <c r="C257" s="37">
        <v>1180</v>
      </c>
      <c r="D257" s="37"/>
      <c r="E257" s="38">
        <f t="shared" si="7"/>
        <v>18.813559322033896</v>
      </c>
      <c r="F257" s="39">
        <v>22.2</v>
      </c>
      <c r="G257" s="39">
        <v>22.03</v>
      </c>
      <c r="H257" s="40"/>
      <c r="K257" s="6"/>
      <c r="L257" s="6"/>
      <c r="M257" s="6"/>
      <c r="N257" s="6"/>
      <c r="O257" s="6"/>
    </row>
    <row r="258" spans="1:8" ht="15.75" customHeight="1">
      <c r="A258" s="46">
        <v>3</v>
      </c>
      <c r="B258" s="58" t="s">
        <v>176</v>
      </c>
      <c r="C258" s="48">
        <f>SUM(C259)</f>
        <v>550</v>
      </c>
      <c r="D258" s="48">
        <f>SUM(D259)</f>
        <v>0</v>
      </c>
      <c r="E258" s="86">
        <f t="shared" si="7"/>
        <v>9.454545454545455</v>
      </c>
      <c r="F258" s="48">
        <f>SUM(F259)</f>
        <v>5.2</v>
      </c>
      <c r="G258" s="48">
        <f>SUM(G259)</f>
        <v>5.2</v>
      </c>
      <c r="H258" s="59">
        <f>SUM(H259)</f>
        <v>0</v>
      </c>
    </row>
    <row r="259" spans="1:8" ht="15.75" customHeight="1">
      <c r="A259" s="52"/>
      <c r="B259" s="53" t="s">
        <v>117</v>
      </c>
      <c r="C259" s="54">
        <v>550</v>
      </c>
      <c r="D259" s="54"/>
      <c r="E259" s="55">
        <f t="shared" si="7"/>
        <v>9.454545454545455</v>
      </c>
      <c r="F259" s="56">
        <v>5.2</v>
      </c>
      <c r="G259" s="56">
        <v>5.2</v>
      </c>
      <c r="H259" s="57"/>
    </row>
    <row r="260" spans="1:8" ht="15.75" customHeight="1">
      <c r="A260" s="46">
        <v>4</v>
      </c>
      <c r="B260" s="58" t="s">
        <v>107</v>
      </c>
      <c r="C260" s="48">
        <f>SUM(C261:C262)</f>
        <v>528</v>
      </c>
      <c r="D260" s="48">
        <f>SUM(D261:D262)</f>
        <v>0</v>
      </c>
      <c r="E260" s="69">
        <f t="shared" si="7"/>
        <v>3.727272727272727</v>
      </c>
      <c r="F260" s="48">
        <f>SUM(F261:F262)</f>
        <v>1.968</v>
      </c>
      <c r="G260" s="48">
        <f>SUM(G261:G262)</f>
        <v>1.968</v>
      </c>
      <c r="H260" s="59">
        <f>SUM(H261:H262)</f>
        <v>0</v>
      </c>
    </row>
    <row r="261" spans="1:16" ht="15.75" customHeight="1">
      <c r="A261" s="35"/>
      <c r="B261" s="53" t="s">
        <v>147</v>
      </c>
      <c r="C261" s="37">
        <v>240</v>
      </c>
      <c r="D261" s="37"/>
      <c r="E261" s="38">
        <f t="shared" si="7"/>
        <v>4.033333333333333</v>
      </c>
      <c r="F261" s="39">
        <v>0.968</v>
      </c>
      <c r="G261" s="39">
        <v>0.968</v>
      </c>
      <c r="H261" s="40"/>
      <c r="K261" s="6"/>
      <c r="L261" s="6"/>
      <c r="M261" s="6"/>
      <c r="N261" s="6"/>
      <c r="O261" s="6"/>
      <c r="P261" s="6"/>
    </row>
    <row r="262" spans="1:8" ht="15.75" customHeight="1">
      <c r="A262" s="52"/>
      <c r="B262" s="70" t="s">
        <v>115</v>
      </c>
      <c r="C262" s="54">
        <v>288</v>
      </c>
      <c r="D262" s="54"/>
      <c r="E262" s="55">
        <f t="shared" si="7"/>
        <v>3.472222222222222</v>
      </c>
      <c r="F262" s="56">
        <v>1</v>
      </c>
      <c r="G262" s="56">
        <v>1</v>
      </c>
      <c r="H262" s="57"/>
    </row>
    <row r="263" spans="1:17" s="77" customFormat="1" ht="15.75" customHeight="1">
      <c r="A263" s="71">
        <v>6</v>
      </c>
      <c r="B263" s="72" t="s">
        <v>198</v>
      </c>
      <c r="C263" s="73">
        <f>SUM(C264)</f>
        <v>3348</v>
      </c>
      <c r="D263" s="73">
        <f>SUM(D264)</f>
        <v>0</v>
      </c>
      <c r="E263" s="85">
        <f t="shared" si="7"/>
        <v>3.8829151732377536</v>
      </c>
      <c r="F263" s="73">
        <f>SUM(F264)</f>
        <v>13</v>
      </c>
      <c r="G263" s="73">
        <f>SUM(G264)</f>
        <v>13</v>
      </c>
      <c r="H263" s="75">
        <f>SUM(H264)</f>
        <v>0</v>
      </c>
      <c r="O263" s="78"/>
      <c r="P263" s="78"/>
      <c r="Q263" s="78"/>
    </row>
    <row r="264" spans="1:8" ht="15.75" customHeight="1">
      <c r="A264" s="41"/>
      <c r="B264" s="62" t="s">
        <v>115</v>
      </c>
      <c r="C264" s="43">
        <v>3348</v>
      </c>
      <c r="D264" s="43"/>
      <c r="E264" s="63">
        <f t="shared" si="7"/>
        <v>3.8829151732377536</v>
      </c>
      <c r="F264" s="44">
        <v>13</v>
      </c>
      <c r="G264" s="44">
        <v>13</v>
      </c>
      <c r="H264" s="45"/>
    </row>
    <row r="265" spans="1:8" ht="27" customHeight="1">
      <c r="A265" s="46">
        <v>7</v>
      </c>
      <c r="B265" s="58" t="s">
        <v>194</v>
      </c>
      <c r="C265" s="48">
        <f>SUM(C266)</f>
        <v>120</v>
      </c>
      <c r="D265" s="48">
        <f>SUM(D266)</f>
        <v>0</v>
      </c>
      <c r="E265" s="86">
        <f t="shared" si="7"/>
        <v>10</v>
      </c>
      <c r="F265" s="48">
        <f>SUM(F266)</f>
        <v>1.2</v>
      </c>
      <c r="G265" s="48">
        <f>SUM(G266)</f>
        <v>1.2</v>
      </c>
      <c r="H265" s="59">
        <f>SUM(H266)</f>
        <v>0</v>
      </c>
    </row>
    <row r="266" spans="1:8" ht="15.75" customHeight="1">
      <c r="A266" s="52"/>
      <c r="B266" s="70" t="s">
        <v>147</v>
      </c>
      <c r="C266" s="54">
        <v>120</v>
      </c>
      <c r="D266" s="54"/>
      <c r="E266" s="55">
        <f t="shared" si="7"/>
        <v>10</v>
      </c>
      <c r="F266" s="56">
        <v>1.2</v>
      </c>
      <c r="G266" s="56">
        <v>1.2</v>
      </c>
      <c r="H266" s="57"/>
    </row>
    <row r="267" spans="1:8" ht="15.75" customHeight="1">
      <c r="A267" s="71">
        <v>8</v>
      </c>
      <c r="B267" s="72" t="s">
        <v>28</v>
      </c>
      <c r="C267" s="73">
        <f>SUM(C268:C268)</f>
        <v>9</v>
      </c>
      <c r="D267" s="73">
        <f>SUM(D268:D268)</f>
        <v>0</v>
      </c>
      <c r="E267" s="85">
        <f t="shared" si="7"/>
        <v>28</v>
      </c>
      <c r="F267" s="91">
        <f>SUM(F268:F268)</f>
        <v>0.252</v>
      </c>
      <c r="G267" s="91">
        <f>SUM(G268:G268)</f>
        <v>0.25</v>
      </c>
      <c r="H267" s="92">
        <f>SUM(H268:H268)</f>
        <v>0</v>
      </c>
    </row>
    <row r="268" spans="1:8" ht="15.75" customHeight="1">
      <c r="A268" s="52"/>
      <c r="B268" s="70" t="s">
        <v>118</v>
      </c>
      <c r="C268" s="54">
        <v>9</v>
      </c>
      <c r="D268" s="54"/>
      <c r="E268" s="55">
        <f t="shared" si="7"/>
        <v>28</v>
      </c>
      <c r="F268" s="56">
        <v>0.252</v>
      </c>
      <c r="G268" s="56">
        <v>0.25</v>
      </c>
      <c r="H268" s="57">
        <v>0</v>
      </c>
    </row>
    <row r="269" spans="1:8" ht="15.75" customHeight="1">
      <c r="A269" s="46">
        <v>9</v>
      </c>
      <c r="B269" s="58" t="s">
        <v>86</v>
      </c>
      <c r="C269" s="48">
        <f>SUM(C270:C270)</f>
        <v>305</v>
      </c>
      <c r="D269" s="48">
        <f>SUM(D270:D270)</f>
        <v>0</v>
      </c>
      <c r="E269" s="49">
        <f t="shared" si="7"/>
        <v>5</v>
      </c>
      <c r="F269" s="48">
        <f>SUM(F270:F270)</f>
        <v>1.525</v>
      </c>
      <c r="G269" s="48">
        <f>SUM(G270:G270)</f>
        <v>1.525</v>
      </c>
      <c r="H269" s="59">
        <f>SUM(H270:H270)</f>
        <v>0</v>
      </c>
    </row>
    <row r="270" spans="1:8" ht="15.75" customHeight="1">
      <c r="A270" s="41"/>
      <c r="B270" s="62" t="s">
        <v>147</v>
      </c>
      <c r="C270" s="43">
        <v>305</v>
      </c>
      <c r="D270" s="43"/>
      <c r="E270" s="63">
        <f t="shared" si="7"/>
        <v>5</v>
      </c>
      <c r="F270" s="44">
        <v>1.525</v>
      </c>
      <c r="G270" s="44">
        <v>1.525</v>
      </c>
      <c r="H270" s="45"/>
    </row>
    <row r="271" spans="1:17" ht="15.75" customHeight="1">
      <c r="A271" s="46">
        <v>10</v>
      </c>
      <c r="B271" s="58" t="s">
        <v>72</v>
      </c>
      <c r="C271" s="48">
        <f>SUM(C272:C273)</f>
        <v>3860</v>
      </c>
      <c r="D271" s="48">
        <f>SUM(D272:D273)</f>
        <v>0</v>
      </c>
      <c r="E271" s="49">
        <f t="shared" si="7"/>
        <v>16.225129533678757</v>
      </c>
      <c r="F271" s="50">
        <f>SUM(F272:F273)</f>
        <v>62.629000000000005</v>
      </c>
      <c r="G271" s="50">
        <f>SUM(G272:G273)</f>
        <v>60.079</v>
      </c>
      <c r="H271" s="51">
        <f>SUM(H272:H273)</f>
        <v>0</v>
      </c>
      <c r="K271" s="6"/>
      <c r="L271" s="6"/>
      <c r="M271" s="6"/>
      <c r="N271" s="6"/>
      <c r="O271" s="6"/>
      <c r="P271" s="6"/>
      <c r="Q271" s="6"/>
    </row>
    <row r="272" spans="1:17" ht="15.75" customHeight="1">
      <c r="A272" s="35"/>
      <c r="B272" s="53" t="s">
        <v>116</v>
      </c>
      <c r="C272" s="37">
        <v>3010</v>
      </c>
      <c r="D272" s="37"/>
      <c r="E272" s="38">
        <f t="shared" si="7"/>
        <v>12.9</v>
      </c>
      <c r="F272" s="39">
        <v>38.829</v>
      </c>
      <c r="G272" s="39">
        <v>38.829</v>
      </c>
      <c r="H272" s="40"/>
      <c r="K272" s="6"/>
      <c r="L272" s="6"/>
      <c r="M272" s="6"/>
      <c r="N272" s="6"/>
      <c r="O272" s="6"/>
      <c r="P272" s="6"/>
      <c r="Q272" s="6"/>
    </row>
    <row r="273" spans="1:17" ht="15.75" customHeight="1">
      <c r="A273" s="52"/>
      <c r="B273" s="70" t="s">
        <v>118</v>
      </c>
      <c r="C273" s="54">
        <v>850</v>
      </c>
      <c r="D273" s="54"/>
      <c r="E273" s="55">
        <f t="shared" si="7"/>
        <v>28</v>
      </c>
      <c r="F273" s="56">
        <v>23.8</v>
      </c>
      <c r="G273" s="56">
        <v>21.25</v>
      </c>
      <c r="H273" s="57"/>
      <c r="K273" s="6"/>
      <c r="L273" s="6"/>
      <c r="M273" s="6"/>
      <c r="N273" s="6"/>
      <c r="O273" s="6"/>
      <c r="P273" s="6"/>
      <c r="Q273" s="6"/>
    </row>
    <row r="274" spans="1:17" ht="15.75" customHeight="1">
      <c r="A274" s="71">
        <v>11</v>
      </c>
      <c r="B274" s="72" t="s">
        <v>199</v>
      </c>
      <c r="C274" s="73">
        <f>SUM(C275)</f>
        <v>1000</v>
      </c>
      <c r="D274" s="73">
        <f>SUM(D275)</f>
        <v>0</v>
      </c>
      <c r="E274" s="85">
        <f t="shared" si="7"/>
        <v>20</v>
      </c>
      <c r="F274" s="73">
        <f>SUM(F275)</f>
        <v>20</v>
      </c>
      <c r="G274" s="73">
        <f>SUM(G275)</f>
        <v>20</v>
      </c>
      <c r="H274" s="75">
        <f>SUM(H275)</f>
        <v>0</v>
      </c>
      <c r="K274" s="6"/>
      <c r="L274" s="6"/>
      <c r="M274" s="6"/>
      <c r="N274" s="6"/>
      <c r="O274" s="6"/>
      <c r="P274" s="6"/>
      <c r="Q274" s="6"/>
    </row>
    <row r="275" spans="1:17" ht="15.75" customHeight="1">
      <c r="A275" s="52"/>
      <c r="B275" s="70" t="s">
        <v>115</v>
      </c>
      <c r="C275" s="54">
        <v>1000</v>
      </c>
      <c r="D275" s="54"/>
      <c r="E275" s="55">
        <f t="shared" si="7"/>
        <v>20</v>
      </c>
      <c r="F275" s="56">
        <v>20</v>
      </c>
      <c r="G275" s="56">
        <v>20</v>
      </c>
      <c r="H275" s="57"/>
      <c r="K275" s="6"/>
      <c r="L275" s="6"/>
      <c r="M275" s="6"/>
      <c r="N275" s="6"/>
      <c r="O275" s="6"/>
      <c r="P275" s="6"/>
      <c r="Q275" s="6"/>
    </row>
    <row r="276" spans="1:17" ht="15.75" customHeight="1">
      <c r="A276" s="71">
        <v>12</v>
      </c>
      <c r="B276" s="72" t="s">
        <v>186</v>
      </c>
      <c r="C276" s="73">
        <f>SUM(C277:C278)</f>
        <v>2767</v>
      </c>
      <c r="D276" s="73">
        <f>SUM(D277:D278)</f>
        <v>0</v>
      </c>
      <c r="E276" s="85">
        <f t="shared" si="7"/>
        <v>15.272135887242502</v>
      </c>
      <c r="F276" s="73">
        <f>SUM(F277:F278)</f>
        <v>42.258</v>
      </c>
      <c r="G276" s="73">
        <f>SUM(G277:G278)</f>
        <v>39.96</v>
      </c>
      <c r="H276" s="75">
        <f>SUM(H277:H278)</f>
        <v>0</v>
      </c>
      <c r="K276" s="6"/>
      <c r="L276" s="6"/>
      <c r="M276" s="6"/>
      <c r="N276" s="6"/>
      <c r="O276" s="6"/>
      <c r="P276" s="6"/>
      <c r="Q276" s="6"/>
    </row>
    <row r="277" spans="1:17" ht="15.75" customHeight="1">
      <c r="A277" s="35"/>
      <c r="B277" s="53" t="s">
        <v>117</v>
      </c>
      <c r="C277" s="37">
        <v>630</v>
      </c>
      <c r="D277" s="37"/>
      <c r="E277" s="38">
        <f t="shared" si="7"/>
        <v>11.11111111111111</v>
      </c>
      <c r="F277" s="39">
        <v>7</v>
      </c>
      <c r="G277" s="39">
        <v>7</v>
      </c>
      <c r="H277" s="40"/>
      <c r="K277" s="6"/>
      <c r="L277" s="6"/>
      <c r="M277" s="6"/>
      <c r="N277" s="6"/>
      <c r="O277" s="6"/>
      <c r="P277" s="6"/>
      <c r="Q277" s="6"/>
    </row>
    <row r="278" spans="1:17" ht="15.75" customHeight="1">
      <c r="A278" s="41"/>
      <c r="B278" s="62" t="s">
        <v>118</v>
      </c>
      <c r="C278" s="43">
        <v>2137</v>
      </c>
      <c r="D278" s="43"/>
      <c r="E278" s="63">
        <f t="shared" si="7"/>
        <v>16.49883013570426</v>
      </c>
      <c r="F278" s="44">
        <v>35.258</v>
      </c>
      <c r="G278" s="44">
        <v>32.96</v>
      </c>
      <c r="H278" s="45"/>
      <c r="K278" s="6"/>
      <c r="L278" s="6"/>
      <c r="M278" s="6"/>
      <c r="N278" s="6"/>
      <c r="O278" s="6"/>
      <c r="P278" s="6"/>
      <c r="Q278" s="6"/>
    </row>
    <row r="279" spans="1:17" ht="15.75" customHeight="1">
      <c r="A279" s="46">
        <v>13</v>
      </c>
      <c r="B279" s="58" t="s">
        <v>41</v>
      </c>
      <c r="C279" s="48">
        <f>SUM(C280:C280)</f>
        <v>100</v>
      </c>
      <c r="D279" s="48">
        <f>SUM(D280:D280)</f>
        <v>0</v>
      </c>
      <c r="E279" s="49">
        <f t="shared" si="7"/>
        <v>6</v>
      </c>
      <c r="F279" s="48">
        <f>SUM(F280:F280)</f>
        <v>0.6</v>
      </c>
      <c r="G279" s="48">
        <f>SUM(G280:G280)</f>
        <v>0.6</v>
      </c>
      <c r="H279" s="59">
        <f>SUM(H280:H280)</f>
        <v>0</v>
      </c>
      <c r="K279" s="6"/>
      <c r="L279" s="6"/>
      <c r="M279" s="6"/>
      <c r="N279" s="6"/>
      <c r="O279" s="6"/>
      <c r="P279" s="6"/>
      <c r="Q279" s="6"/>
    </row>
    <row r="280" spans="1:17" ht="15.75" customHeight="1">
      <c r="A280" s="52"/>
      <c r="B280" s="70" t="s">
        <v>115</v>
      </c>
      <c r="C280" s="54">
        <v>100</v>
      </c>
      <c r="D280" s="54"/>
      <c r="E280" s="55">
        <f t="shared" si="7"/>
        <v>6</v>
      </c>
      <c r="F280" s="56">
        <v>0.6</v>
      </c>
      <c r="G280" s="56">
        <v>0.6</v>
      </c>
      <c r="H280" s="57"/>
      <c r="K280" s="6"/>
      <c r="L280" s="6"/>
      <c r="M280" s="6"/>
      <c r="N280" s="6"/>
      <c r="O280" s="6"/>
      <c r="P280" s="6"/>
      <c r="Q280" s="6"/>
    </row>
    <row r="281" spans="1:17" ht="15.75" customHeight="1">
      <c r="A281" s="71">
        <v>14</v>
      </c>
      <c r="B281" s="72" t="s">
        <v>29</v>
      </c>
      <c r="C281" s="73">
        <f>SUM(C282:C285)</f>
        <v>4069</v>
      </c>
      <c r="D281" s="73">
        <f>SUM(D282:D285)</f>
        <v>0</v>
      </c>
      <c r="E281" s="74">
        <f t="shared" si="7"/>
        <v>11.201277955271564</v>
      </c>
      <c r="F281" s="73">
        <f>SUM(F282:F285)</f>
        <v>45.577999999999996</v>
      </c>
      <c r="G281" s="73">
        <f>SUM(G282:G285)</f>
        <v>45.577999999999996</v>
      </c>
      <c r="H281" s="75">
        <f>SUM(H282:H285)</f>
        <v>0</v>
      </c>
      <c r="K281" s="6"/>
      <c r="L281" s="6"/>
      <c r="M281" s="6"/>
      <c r="N281" s="6"/>
      <c r="O281" s="6"/>
      <c r="P281" s="6"/>
      <c r="Q281" s="6"/>
    </row>
    <row r="282" spans="1:17" ht="15.75" customHeight="1">
      <c r="A282" s="35"/>
      <c r="B282" s="53" t="s">
        <v>115</v>
      </c>
      <c r="C282" s="37">
        <v>2340</v>
      </c>
      <c r="D282" s="37"/>
      <c r="E282" s="38">
        <f t="shared" si="7"/>
        <v>11.2</v>
      </c>
      <c r="F282" s="39">
        <v>26.208</v>
      </c>
      <c r="G282" s="39">
        <v>26.208</v>
      </c>
      <c r="H282" s="40"/>
      <c r="K282" s="6"/>
      <c r="L282" s="6"/>
      <c r="M282" s="6"/>
      <c r="N282" s="6"/>
      <c r="O282" s="6"/>
      <c r="P282" s="6"/>
      <c r="Q282" s="6"/>
    </row>
    <row r="283" spans="1:17" ht="15.75" customHeight="1">
      <c r="A283" s="35"/>
      <c r="B283" s="53" t="s">
        <v>117</v>
      </c>
      <c r="C283" s="37">
        <v>1285</v>
      </c>
      <c r="D283" s="37"/>
      <c r="E283" s="38">
        <f t="shared" si="7"/>
        <v>8.01556420233463</v>
      </c>
      <c r="F283" s="39">
        <v>10.3</v>
      </c>
      <c r="G283" s="39">
        <v>10.3</v>
      </c>
      <c r="H283" s="40"/>
      <c r="K283" s="6"/>
      <c r="L283" s="6"/>
      <c r="M283" s="6"/>
      <c r="N283" s="6"/>
      <c r="O283" s="6"/>
      <c r="P283" s="6"/>
      <c r="Q283" s="6"/>
    </row>
    <row r="284" spans="1:17" ht="15.75" customHeight="1">
      <c r="A284" s="35"/>
      <c r="B284" s="53" t="s">
        <v>118</v>
      </c>
      <c r="C284" s="37">
        <v>180</v>
      </c>
      <c r="D284" s="37"/>
      <c r="E284" s="38">
        <f aca="true" t="shared" si="8" ref="E284:E315">F284/C284*1000</f>
        <v>24</v>
      </c>
      <c r="F284" s="39">
        <v>4.32</v>
      </c>
      <c r="G284" s="39">
        <v>4.32</v>
      </c>
      <c r="H284" s="40"/>
      <c r="K284" s="6"/>
      <c r="L284" s="6"/>
      <c r="M284" s="6"/>
      <c r="N284" s="6"/>
      <c r="O284" s="6"/>
      <c r="P284" s="6"/>
      <c r="Q284" s="6"/>
    </row>
    <row r="285" spans="1:8" ht="15.75" customHeight="1">
      <c r="A285" s="52"/>
      <c r="B285" s="60" t="s">
        <v>119</v>
      </c>
      <c r="C285" s="54">
        <v>264</v>
      </c>
      <c r="D285" s="54"/>
      <c r="E285" s="55">
        <f t="shared" si="8"/>
        <v>17.992424242424242</v>
      </c>
      <c r="F285" s="56">
        <v>4.75</v>
      </c>
      <c r="G285" s="56">
        <v>4.75</v>
      </c>
      <c r="H285" s="57"/>
    </row>
    <row r="286" spans="1:17" s="77" customFormat="1" ht="15.75" customHeight="1">
      <c r="A286" s="71">
        <v>15</v>
      </c>
      <c r="B286" s="72" t="s">
        <v>73</v>
      </c>
      <c r="C286" s="73">
        <f>SUM(C287:C290)</f>
        <v>5813</v>
      </c>
      <c r="D286" s="73">
        <f>SUM(D287:D290)</f>
        <v>0</v>
      </c>
      <c r="E286" s="85">
        <f t="shared" si="8"/>
        <v>13.381558575606402</v>
      </c>
      <c r="F286" s="73">
        <f>SUM(F287:F290)</f>
        <v>77.787</v>
      </c>
      <c r="G286" s="73">
        <f>SUM(G287:G290)</f>
        <v>76.328</v>
      </c>
      <c r="H286" s="75">
        <f>SUM(H287:H290)</f>
        <v>0</v>
      </c>
      <c r="K286" s="78"/>
      <c r="L286" s="78"/>
      <c r="M286" s="78"/>
      <c r="N286" s="78"/>
      <c r="O286" s="78"/>
      <c r="P286" s="78"/>
      <c r="Q286" s="78"/>
    </row>
    <row r="287" spans="1:8" ht="15.75" customHeight="1">
      <c r="A287" s="35"/>
      <c r="B287" s="53" t="s">
        <v>147</v>
      </c>
      <c r="C287" s="37">
        <v>675</v>
      </c>
      <c r="D287" s="37"/>
      <c r="E287" s="38">
        <f t="shared" si="8"/>
        <v>7.2592592592592595</v>
      </c>
      <c r="F287" s="39">
        <v>4.9</v>
      </c>
      <c r="G287" s="39">
        <v>4.9</v>
      </c>
      <c r="H287" s="40"/>
    </row>
    <row r="288" spans="1:8" ht="15.75" customHeight="1">
      <c r="A288" s="35"/>
      <c r="B288" s="53" t="s">
        <v>115</v>
      </c>
      <c r="C288" s="37">
        <v>670</v>
      </c>
      <c r="D288" s="37"/>
      <c r="E288" s="38">
        <f t="shared" si="8"/>
        <v>11.343283582089551</v>
      </c>
      <c r="F288" s="39">
        <v>7.6</v>
      </c>
      <c r="G288" s="39">
        <v>7.6</v>
      </c>
      <c r="H288" s="40"/>
    </row>
    <row r="289" spans="1:8" ht="15.75" customHeight="1">
      <c r="A289" s="35"/>
      <c r="B289" s="53" t="s">
        <v>116</v>
      </c>
      <c r="C289" s="37">
        <v>4200</v>
      </c>
      <c r="D289" s="37"/>
      <c r="E289" s="38">
        <f t="shared" si="8"/>
        <v>14.777857142857142</v>
      </c>
      <c r="F289" s="39">
        <v>62.067</v>
      </c>
      <c r="G289" s="39">
        <v>60.608</v>
      </c>
      <c r="H289" s="40"/>
    </row>
    <row r="290" spans="1:8" ht="15.75" customHeight="1">
      <c r="A290" s="52"/>
      <c r="B290" s="60" t="s">
        <v>119</v>
      </c>
      <c r="C290" s="54">
        <v>268</v>
      </c>
      <c r="D290" s="54"/>
      <c r="E290" s="55">
        <f t="shared" si="8"/>
        <v>12.01492537313433</v>
      </c>
      <c r="F290" s="56">
        <v>3.22</v>
      </c>
      <c r="G290" s="56">
        <v>3.22</v>
      </c>
      <c r="H290" s="57"/>
    </row>
    <row r="291" spans="1:8" ht="15.75" customHeight="1">
      <c r="A291" s="71">
        <v>16</v>
      </c>
      <c r="B291" s="72" t="s">
        <v>42</v>
      </c>
      <c r="C291" s="73">
        <f>SUM(C292:C294)</f>
        <v>320</v>
      </c>
      <c r="D291" s="73">
        <f>SUM(D292:D294)</f>
        <v>0</v>
      </c>
      <c r="E291" s="85">
        <f t="shared" si="8"/>
        <v>6.1875</v>
      </c>
      <c r="F291" s="73">
        <f>SUM(F292:F294)</f>
        <v>1.98</v>
      </c>
      <c r="G291" s="73">
        <f>SUM(G292:G294)</f>
        <v>1.98</v>
      </c>
      <c r="H291" s="75">
        <f>SUM(H292:H294)</f>
        <v>0</v>
      </c>
    </row>
    <row r="292" spans="1:8" ht="15.75" customHeight="1">
      <c r="A292" s="35"/>
      <c r="B292" s="53" t="s">
        <v>116</v>
      </c>
      <c r="C292" s="37">
        <v>70</v>
      </c>
      <c r="D292" s="37"/>
      <c r="E292" s="38">
        <f t="shared" si="8"/>
        <v>0.5714285714285715</v>
      </c>
      <c r="F292" s="39">
        <v>0.04</v>
      </c>
      <c r="G292" s="39">
        <v>0.04</v>
      </c>
      <c r="H292" s="40"/>
    </row>
    <row r="293" spans="1:8" ht="15.75" customHeight="1">
      <c r="A293" s="35"/>
      <c r="B293" s="53" t="s">
        <v>117</v>
      </c>
      <c r="C293" s="37">
        <v>60</v>
      </c>
      <c r="D293" s="37"/>
      <c r="E293" s="38">
        <f t="shared" si="8"/>
        <v>16</v>
      </c>
      <c r="F293" s="39">
        <v>0.96</v>
      </c>
      <c r="G293" s="39">
        <v>0.96</v>
      </c>
      <c r="H293" s="40"/>
    </row>
    <row r="294" spans="1:8" ht="15.75" customHeight="1">
      <c r="A294" s="52"/>
      <c r="B294" s="70" t="s">
        <v>118</v>
      </c>
      <c r="C294" s="54">
        <v>190</v>
      </c>
      <c r="D294" s="54"/>
      <c r="E294" s="55">
        <f t="shared" si="8"/>
        <v>5.157894736842105</v>
      </c>
      <c r="F294" s="56">
        <v>0.98</v>
      </c>
      <c r="G294" s="56">
        <v>0.98</v>
      </c>
      <c r="H294" s="57"/>
    </row>
    <row r="295" spans="1:8" ht="15.75" customHeight="1">
      <c r="A295" s="71">
        <v>17</v>
      </c>
      <c r="B295" s="72" t="s">
        <v>30</v>
      </c>
      <c r="C295" s="73">
        <f>SUM(C296:C298)</f>
        <v>862</v>
      </c>
      <c r="D295" s="73">
        <f>SUM(D296:D298)</f>
        <v>0</v>
      </c>
      <c r="E295" s="85">
        <f t="shared" si="8"/>
        <v>3.773781902552204</v>
      </c>
      <c r="F295" s="73">
        <f>SUM(F296:F298)</f>
        <v>3.253</v>
      </c>
      <c r="G295" s="73">
        <f>SUM(G296:G298)</f>
        <v>3.253</v>
      </c>
      <c r="H295" s="75">
        <f>SUM(H296:H298)</f>
        <v>0</v>
      </c>
    </row>
    <row r="296" spans="1:8" ht="15" customHeight="1">
      <c r="A296" s="35"/>
      <c r="B296" s="53" t="s">
        <v>147</v>
      </c>
      <c r="C296" s="37">
        <v>112</v>
      </c>
      <c r="D296" s="37"/>
      <c r="E296" s="38">
        <f t="shared" si="8"/>
        <v>1.1875</v>
      </c>
      <c r="F296" s="39">
        <v>0.133</v>
      </c>
      <c r="G296" s="39">
        <v>0.133</v>
      </c>
      <c r="H296" s="40"/>
    </row>
    <row r="297" spans="1:8" ht="15.75" customHeight="1">
      <c r="A297" s="35"/>
      <c r="B297" s="53" t="s">
        <v>117</v>
      </c>
      <c r="C297" s="37">
        <v>720</v>
      </c>
      <c r="D297" s="37"/>
      <c r="E297" s="38">
        <f t="shared" si="8"/>
        <v>4</v>
      </c>
      <c r="F297" s="39">
        <v>2.88</v>
      </c>
      <c r="G297" s="39">
        <v>2.88</v>
      </c>
      <c r="H297" s="40"/>
    </row>
    <row r="298" spans="1:8" ht="15.75" customHeight="1">
      <c r="A298" s="52"/>
      <c r="B298" s="70" t="s">
        <v>118</v>
      </c>
      <c r="C298" s="54">
        <v>30</v>
      </c>
      <c r="D298" s="54"/>
      <c r="E298" s="55">
        <f t="shared" si="8"/>
        <v>8</v>
      </c>
      <c r="F298" s="56">
        <v>0.24</v>
      </c>
      <c r="G298" s="56">
        <v>0.24</v>
      </c>
      <c r="H298" s="57"/>
    </row>
    <row r="299" spans="1:8" ht="15.75" customHeight="1">
      <c r="A299" s="71">
        <v>18</v>
      </c>
      <c r="B299" s="72" t="s">
        <v>31</v>
      </c>
      <c r="C299" s="73">
        <f>SUM(C300:C302)</f>
        <v>237</v>
      </c>
      <c r="D299" s="73">
        <f>SUM(D300:D302)</f>
        <v>0</v>
      </c>
      <c r="E299" s="85">
        <f t="shared" si="8"/>
        <v>31.17299578059071</v>
      </c>
      <c r="F299" s="73">
        <f>SUM(F300:F302)</f>
        <v>7.387999999999999</v>
      </c>
      <c r="G299" s="73">
        <f>SUM(G300:G302)</f>
        <v>7.117999999999999</v>
      </c>
      <c r="H299" s="75">
        <f>SUM(H300:H302)</f>
        <v>0.27</v>
      </c>
    </row>
    <row r="300" spans="1:8" ht="15.75" customHeight="1">
      <c r="A300" s="35"/>
      <c r="B300" s="53" t="s">
        <v>117</v>
      </c>
      <c r="C300" s="37">
        <v>9</v>
      </c>
      <c r="D300" s="37"/>
      <c r="E300" s="38">
        <f t="shared" si="8"/>
        <v>30.000000000000004</v>
      </c>
      <c r="F300" s="39">
        <v>0.27</v>
      </c>
      <c r="G300" s="39"/>
      <c r="H300" s="40">
        <v>0.27</v>
      </c>
    </row>
    <row r="301" spans="1:17" ht="15.75" customHeight="1">
      <c r="A301" s="35"/>
      <c r="B301" s="53" t="s">
        <v>118</v>
      </c>
      <c r="C301" s="37">
        <v>204</v>
      </c>
      <c r="D301" s="37"/>
      <c r="E301" s="38">
        <f t="shared" si="8"/>
        <v>31.362745098039213</v>
      </c>
      <c r="F301" s="39">
        <v>6.398</v>
      </c>
      <c r="G301" s="39">
        <v>6.398</v>
      </c>
      <c r="H301" s="40"/>
      <c r="K301" s="6"/>
      <c r="L301" s="6"/>
      <c r="M301" s="6"/>
      <c r="N301" s="6"/>
      <c r="O301" s="6"/>
      <c r="P301" s="6"/>
      <c r="Q301" s="6"/>
    </row>
    <row r="302" spans="1:17" ht="15.75" customHeight="1">
      <c r="A302" s="52"/>
      <c r="B302" s="60" t="s">
        <v>119</v>
      </c>
      <c r="C302" s="54">
        <v>24</v>
      </c>
      <c r="D302" s="54"/>
      <c r="E302" s="55">
        <f t="shared" si="8"/>
        <v>30</v>
      </c>
      <c r="F302" s="56">
        <v>0.72</v>
      </c>
      <c r="G302" s="56">
        <v>0.72</v>
      </c>
      <c r="H302" s="57"/>
      <c r="K302" s="6"/>
      <c r="L302" s="6"/>
      <c r="M302" s="6"/>
      <c r="N302" s="6"/>
      <c r="O302" s="6"/>
      <c r="P302" s="6"/>
      <c r="Q302" s="6"/>
    </row>
    <row r="303" spans="1:17" ht="15.75" customHeight="1">
      <c r="A303" s="71">
        <v>19</v>
      </c>
      <c r="B303" s="72" t="s">
        <v>32</v>
      </c>
      <c r="C303" s="73">
        <f>SUM(C304:C305)</f>
        <v>139</v>
      </c>
      <c r="D303" s="73">
        <f>SUM(D304:D305)</f>
        <v>0</v>
      </c>
      <c r="E303" s="85">
        <f t="shared" si="8"/>
        <v>23.338129496402875</v>
      </c>
      <c r="F303" s="73">
        <f>SUM(F304:F305)</f>
        <v>3.2439999999999998</v>
      </c>
      <c r="G303" s="73">
        <f>SUM(G304:G305)</f>
        <v>3.2439999999999998</v>
      </c>
      <c r="H303" s="75">
        <f>SUM(H304:H305)</f>
        <v>0</v>
      </c>
      <c r="K303" s="6"/>
      <c r="L303" s="6"/>
      <c r="M303" s="6"/>
      <c r="N303" s="6"/>
      <c r="O303" s="6"/>
      <c r="P303" s="6"/>
      <c r="Q303" s="6"/>
    </row>
    <row r="304" spans="1:17" ht="15.75" customHeight="1">
      <c r="A304" s="35"/>
      <c r="B304" s="53" t="s">
        <v>118</v>
      </c>
      <c r="C304" s="37">
        <v>63</v>
      </c>
      <c r="D304" s="37"/>
      <c r="E304" s="38">
        <f t="shared" si="8"/>
        <v>28.57142857142857</v>
      </c>
      <c r="F304" s="39">
        <v>1.8</v>
      </c>
      <c r="G304" s="39">
        <v>1.8</v>
      </c>
      <c r="H304" s="40"/>
      <c r="K304" s="6"/>
      <c r="L304" s="6"/>
      <c r="M304" s="6"/>
      <c r="N304" s="6"/>
      <c r="O304" s="6"/>
      <c r="P304" s="6"/>
      <c r="Q304" s="6"/>
    </row>
    <row r="305" spans="1:17" ht="15.75" customHeight="1">
      <c r="A305" s="52"/>
      <c r="B305" s="60" t="s">
        <v>119</v>
      </c>
      <c r="C305" s="54">
        <v>76</v>
      </c>
      <c r="D305" s="54"/>
      <c r="E305" s="55">
        <f t="shared" si="8"/>
        <v>19</v>
      </c>
      <c r="F305" s="56">
        <v>1.444</v>
      </c>
      <c r="G305" s="56">
        <v>1.444</v>
      </c>
      <c r="H305" s="57"/>
      <c r="K305" s="6"/>
      <c r="L305" s="6"/>
      <c r="M305" s="6"/>
      <c r="N305" s="6"/>
      <c r="O305" s="6"/>
      <c r="P305" s="6"/>
      <c r="Q305" s="6"/>
    </row>
    <row r="306" spans="1:17" ht="15.75" customHeight="1">
      <c r="A306" s="71">
        <v>20</v>
      </c>
      <c r="B306" s="72" t="s">
        <v>65</v>
      </c>
      <c r="C306" s="73">
        <f>SUM(C307:C307)</f>
        <v>130</v>
      </c>
      <c r="D306" s="73">
        <f>SUM(D307:D307)</f>
        <v>0</v>
      </c>
      <c r="E306" s="85">
        <f t="shared" si="8"/>
        <v>32</v>
      </c>
      <c r="F306" s="73">
        <f>SUM(F307:F307)</f>
        <v>4.16</v>
      </c>
      <c r="G306" s="73">
        <f>SUM(G307:G307)</f>
        <v>4.16</v>
      </c>
      <c r="H306" s="75">
        <f>SUM(H307:H307)</f>
        <v>0</v>
      </c>
      <c r="K306" s="6"/>
      <c r="L306" s="6"/>
      <c r="M306" s="6"/>
      <c r="N306" s="6"/>
      <c r="O306" s="6"/>
      <c r="P306" s="6"/>
      <c r="Q306" s="6"/>
    </row>
    <row r="307" spans="1:17" ht="15.75" customHeight="1">
      <c r="A307" s="52"/>
      <c r="B307" s="70" t="s">
        <v>118</v>
      </c>
      <c r="C307" s="54">
        <v>130</v>
      </c>
      <c r="D307" s="54"/>
      <c r="E307" s="55">
        <f t="shared" si="8"/>
        <v>32</v>
      </c>
      <c r="F307" s="56">
        <v>4.16</v>
      </c>
      <c r="G307" s="56">
        <v>4.16</v>
      </c>
      <c r="H307" s="57"/>
      <c r="K307" s="6"/>
      <c r="L307" s="6"/>
      <c r="M307" s="6"/>
      <c r="N307" s="6"/>
      <c r="O307" s="6"/>
      <c r="P307" s="6"/>
      <c r="Q307" s="6"/>
    </row>
    <row r="308" spans="1:17" ht="15.75" customHeight="1">
      <c r="A308" s="71">
        <v>21</v>
      </c>
      <c r="B308" s="72" t="s">
        <v>43</v>
      </c>
      <c r="C308" s="73">
        <f>SUM(C309:C310)</f>
        <v>310</v>
      </c>
      <c r="D308" s="73">
        <f>SUM(D309:D310)</f>
        <v>0</v>
      </c>
      <c r="E308" s="85">
        <f t="shared" si="8"/>
        <v>14.903225806451612</v>
      </c>
      <c r="F308" s="73">
        <f>SUM(F309:F310)</f>
        <v>4.62</v>
      </c>
      <c r="G308" s="73">
        <f>SUM(G309:G310)</f>
        <v>4.62</v>
      </c>
      <c r="H308" s="75">
        <f>SUM(H309:H310)</f>
        <v>0</v>
      </c>
      <c r="K308" s="6"/>
      <c r="L308" s="6"/>
      <c r="M308" s="6"/>
      <c r="N308" s="6"/>
      <c r="O308" s="6"/>
      <c r="P308" s="6"/>
      <c r="Q308" s="6"/>
    </row>
    <row r="309" spans="1:17" ht="15.75" customHeight="1">
      <c r="A309" s="35"/>
      <c r="B309" s="53" t="s">
        <v>117</v>
      </c>
      <c r="C309" s="37">
        <v>190</v>
      </c>
      <c r="D309" s="37"/>
      <c r="E309" s="38">
        <f t="shared" si="8"/>
        <v>5.999999999999999</v>
      </c>
      <c r="F309" s="39">
        <v>1.14</v>
      </c>
      <c r="G309" s="39">
        <v>1.14</v>
      </c>
      <c r="H309" s="40"/>
      <c r="K309" s="6"/>
      <c r="L309" s="6"/>
      <c r="M309" s="6"/>
      <c r="N309" s="6"/>
      <c r="O309" s="6"/>
      <c r="P309" s="6"/>
      <c r="Q309" s="6"/>
    </row>
    <row r="310" spans="1:17" ht="15.75" customHeight="1">
      <c r="A310" s="52"/>
      <c r="B310" s="60" t="s">
        <v>119</v>
      </c>
      <c r="C310" s="54">
        <v>120</v>
      </c>
      <c r="D310" s="54"/>
      <c r="E310" s="55">
        <f t="shared" si="8"/>
        <v>29</v>
      </c>
      <c r="F310" s="56">
        <v>3.48</v>
      </c>
      <c r="G310" s="56">
        <v>3.48</v>
      </c>
      <c r="H310" s="57"/>
      <c r="K310" s="6"/>
      <c r="L310" s="6"/>
      <c r="M310" s="6"/>
      <c r="N310" s="6"/>
      <c r="O310" s="6"/>
      <c r="P310" s="6"/>
      <c r="Q310" s="6"/>
    </row>
    <row r="311" spans="1:17" ht="15.75" customHeight="1">
      <c r="A311" s="71">
        <v>22</v>
      </c>
      <c r="B311" s="72" t="s">
        <v>187</v>
      </c>
      <c r="C311" s="73">
        <f>SUM(C312)</f>
        <v>40</v>
      </c>
      <c r="D311" s="73">
        <f>SUM(D312)</f>
        <v>0</v>
      </c>
      <c r="E311" s="85">
        <f t="shared" si="8"/>
        <v>7.074999999999999</v>
      </c>
      <c r="F311" s="73">
        <f>SUM(F312)</f>
        <v>0.283</v>
      </c>
      <c r="G311" s="73">
        <f>SUM(G312)</f>
        <v>0.283</v>
      </c>
      <c r="H311" s="75">
        <f>SUM(H312)</f>
        <v>0</v>
      </c>
      <c r="K311" s="6"/>
      <c r="L311" s="6"/>
      <c r="M311" s="6"/>
      <c r="N311" s="6"/>
      <c r="O311" s="6"/>
      <c r="P311" s="6"/>
      <c r="Q311" s="6"/>
    </row>
    <row r="312" spans="1:17" ht="15.75" customHeight="1">
      <c r="A312" s="52"/>
      <c r="B312" s="70" t="s">
        <v>118</v>
      </c>
      <c r="C312" s="54">
        <v>40</v>
      </c>
      <c r="D312" s="54"/>
      <c r="E312" s="55">
        <f t="shared" si="8"/>
        <v>7.074999999999999</v>
      </c>
      <c r="F312" s="56">
        <v>0.283</v>
      </c>
      <c r="G312" s="56">
        <v>0.283</v>
      </c>
      <c r="H312" s="57"/>
      <c r="K312" s="6"/>
      <c r="L312" s="6"/>
      <c r="M312" s="6"/>
      <c r="N312" s="6"/>
      <c r="O312" s="6"/>
      <c r="P312" s="6"/>
      <c r="Q312" s="6"/>
    </row>
    <row r="313" spans="1:17" ht="15.75" customHeight="1">
      <c r="A313" s="71">
        <v>23</v>
      </c>
      <c r="B313" s="72" t="s">
        <v>151</v>
      </c>
      <c r="C313" s="73">
        <f>SUM(C314)</f>
        <v>60</v>
      </c>
      <c r="D313" s="73">
        <f>SUM(D314)</f>
        <v>0</v>
      </c>
      <c r="E313" s="85">
        <f t="shared" si="8"/>
        <v>0.6333333333333333</v>
      </c>
      <c r="F313" s="73">
        <f>SUM(F314)</f>
        <v>0.038</v>
      </c>
      <c r="G313" s="73">
        <f>SUM(G314)</f>
        <v>0.038</v>
      </c>
      <c r="H313" s="75">
        <f>SUM(H314)</f>
        <v>0</v>
      </c>
      <c r="K313" s="6"/>
      <c r="L313" s="6"/>
      <c r="M313" s="6"/>
      <c r="N313" s="6"/>
      <c r="O313" s="6"/>
      <c r="P313" s="6"/>
      <c r="Q313" s="6"/>
    </row>
    <row r="314" spans="1:17" ht="15.75" customHeight="1">
      <c r="A314" s="52"/>
      <c r="B314" s="70" t="s">
        <v>118</v>
      </c>
      <c r="C314" s="54">
        <v>60</v>
      </c>
      <c r="D314" s="54"/>
      <c r="E314" s="55">
        <f t="shared" si="8"/>
        <v>0.6333333333333333</v>
      </c>
      <c r="F314" s="56">
        <v>0.038</v>
      </c>
      <c r="G314" s="56">
        <v>0.038</v>
      </c>
      <c r="H314" s="57"/>
      <c r="K314" s="6"/>
      <c r="L314" s="6"/>
      <c r="M314" s="6"/>
      <c r="N314" s="6"/>
      <c r="O314" s="6"/>
      <c r="P314" s="6"/>
      <c r="Q314" s="6"/>
    </row>
    <row r="315" spans="1:17" ht="15.75" customHeight="1">
      <c r="A315" s="46">
        <v>24</v>
      </c>
      <c r="B315" s="58" t="s">
        <v>50</v>
      </c>
      <c r="C315" s="48">
        <f>SUM(C316)</f>
        <v>87</v>
      </c>
      <c r="D315" s="48"/>
      <c r="E315" s="49">
        <f t="shared" si="8"/>
        <v>27.931034482758623</v>
      </c>
      <c r="F315" s="48">
        <f>SUM(F316)</f>
        <v>2.43</v>
      </c>
      <c r="G315" s="48">
        <f>SUM(G316)</f>
        <v>2.43</v>
      </c>
      <c r="H315" s="59">
        <f>SUM(H316:H316)</f>
        <v>0</v>
      </c>
      <c r="K315" s="6"/>
      <c r="L315" s="6"/>
      <c r="M315" s="6"/>
      <c r="N315" s="6"/>
      <c r="O315" s="6"/>
      <c r="P315" s="6"/>
      <c r="Q315" s="6"/>
    </row>
    <row r="316" spans="1:17" ht="15.75" customHeight="1">
      <c r="A316" s="52"/>
      <c r="B316" s="70" t="s">
        <v>115</v>
      </c>
      <c r="C316" s="54">
        <v>87</v>
      </c>
      <c r="D316" s="54"/>
      <c r="E316" s="55">
        <f aca="true" t="shared" si="9" ref="E316:E338">F316/C316*1000</f>
        <v>27.931034482758623</v>
      </c>
      <c r="F316" s="56">
        <v>2.43</v>
      </c>
      <c r="G316" s="56">
        <v>2.43</v>
      </c>
      <c r="H316" s="57"/>
      <c r="K316" s="6"/>
      <c r="L316" s="6"/>
      <c r="M316" s="6"/>
      <c r="N316" s="6"/>
      <c r="O316" s="6"/>
      <c r="P316" s="6"/>
      <c r="Q316" s="6"/>
    </row>
    <row r="317" spans="1:8" ht="15.75" customHeight="1">
      <c r="A317" s="71">
        <v>25</v>
      </c>
      <c r="B317" s="72" t="s">
        <v>67</v>
      </c>
      <c r="C317" s="73">
        <f>SUM(C318)</f>
        <v>124</v>
      </c>
      <c r="D317" s="73">
        <f>SUM(D318)</f>
        <v>0</v>
      </c>
      <c r="E317" s="85">
        <f t="shared" si="9"/>
        <v>34.99999999999999</v>
      </c>
      <c r="F317" s="73">
        <f>SUM(F318)</f>
        <v>4.34</v>
      </c>
      <c r="G317" s="73">
        <f>SUM(G318)</f>
        <v>4.34</v>
      </c>
      <c r="H317" s="75">
        <f>SUM(H318)</f>
        <v>0</v>
      </c>
    </row>
    <row r="318" spans="1:8" ht="15.75" customHeight="1">
      <c r="A318" s="52"/>
      <c r="B318" s="60" t="s">
        <v>119</v>
      </c>
      <c r="C318" s="54">
        <v>124</v>
      </c>
      <c r="D318" s="54"/>
      <c r="E318" s="55">
        <f t="shared" si="9"/>
        <v>34.99999999999999</v>
      </c>
      <c r="F318" s="56">
        <v>4.34</v>
      </c>
      <c r="G318" s="56">
        <v>4.34</v>
      </c>
      <c r="H318" s="57"/>
    </row>
    <row r="319" spans="1:8" ht="15.75" customHeight="1">
      <c r="A319" s="71">
        <v>26</v>
      </c>
      <c r="B319" s="72" t="s">
        <v>49</v>
      </c>
      <c r="C319" s="73">
        <f>SUM(C320:C320)</f>
        <v>12</v>
      </c>
      <c r="D319" s="73">
        <f>SUM(D320:D320)</f>
        <v>0</v>
      </c>
      <c r="E319" s="74">
        <f t="shared" si="9"/>
        <v>83.33333333333333</v>
      </c>
      <c r="F319" s="73">
        <f>SUM(F320:F320)</f>
        <v>1</v>
      </c>
      <c r="G319" s="73">
        <f>SUM(G320:G320)</f>
        <v>1</v>
      </c>
      <c r="H319" s="75">
        <f>SUM(H320:H320)</f>
        <v>0</v>
      </c>
    </row>
    <row r="320" spans="1:8" ht="15.75" customHeight="1">
      <c r="A320" s="41"/>
      <c r="B320" s="62" t="s">
        <v>117</v>
      </c>
      <c r="C320" s="43">
        <v>12</v>
      </c>
      <c r="D320" s="43"/>
      <c r="E320" s="63">
        <f t="shared" si="9"/>
        <v>83.33333333333333</v>
      </c>
      <c r="F320" s="44">
        <v>1</v>
      </c>
      <c r="G320" s="44">
        <v>1</v>
      </c>
      <c r="H320" s="45"/>
    </row>
    <row r="321" spans="1:16" ht="15.75" customHeight="1">
      <c r="A321" s="46">
        <v>27</v>
      </c>
      <c r="B321" s="58" t="s">
        <v>169</v>
      </c>
      <c r="C321" s="48">
        <f>SUM(C322)</f>
        <v>7200</v>
      </c>
      <c r="D321" s="48">
        <f>SUM(D322)</f>
        <v>0</v>
      </c>
      <c r="E321" s="49">
        <f t="shared" si="9"/>
        <v>1.45</v>
      </c>
      <c r="F321" s="48">
        <f>SUM(F322)</f>
        <v>10.44</v>
      </c>
      <c r="G321" s="48">
        <f>SUM(G322)</f>
        <v>10.44</v>
      </c>
      <c r="H321" s="59">
        <f>SUM(H322)</f>
        <v>0</v>
      </c>
      <c r="K321" s="99"/>
      <c r="L321" s="99"/>
      <c r="M321" s="100"/>
      <c r="N321" s="99"/>
      <c r="O321" s="99"/>
      <c r="P321" s="99"/>
    </row>
    <row r="322" spans="1:16" ht="15.75" customHeight="1">
      <c r="A322" s="52"/>
      <c r="B322" s="70" t="s">
        <v>118</v>
      </c>
      <c r="C322" s="54">
        <v>7200</v>
      </c>
      <c r="D322" s="54"/>
      <c r="E322" s="55">
        <f t="shared" si="9"/>
        <v>1.45</v>
      </c>
      <c r="F322" s="56">
        <v>10.44</v>
      </c>
      <c r="G322" s="56">
        <v>10.44</v>
      </c>
      <c r="H322" s="57"/>
      <c r="K322" s="98"/>
      <c r="L322" s="98"/>
      <c r="M322" s="98"/>
      <c r="N322" s="98"/>
      <c r="O322" s="98"/>
      <c r="P322" s="98"/>
    </row>
    <row r="323" spans="1:8" ht="15.75" customHeight="1">
      <c r="A323" s="71">
        <v>28</v>
      </c>
      <c r="B323" s="72" t="s">
        <v>154</v>
      </c>
      <c r="C323" s="73">
        <f>SUM(C324:C325)</f>
        <v>110</v>
      </c>
      <c r="D323" s="73">
        <f>SUM(D324:D325)</f>
        <v>0</v>
      </c>
      <c r="E323" s="85">
        <f t="shared" si="9"/>
        <v>11.363636363636363</v>
      </c>
      <c r="F323" s="73">
        <f>SUM(F324:F325)</f>
        <v>1.25</v>
      </c>
      <c r="G323" s="73">
        <f>SUM(G324:G325)</f>
        <v>1.175</v>
      </c>
      <c r="H323" s="75">
        <f>SUM(H324:H325)</f>
        <v>0</v>
      </c>
    </row>
    <row r="324" spans="1:8" ht="15.75" customHeight="1">
      <c r="A324" s="35"/>
      <c r="B324" s="53" t="s">
        <v>117</v>
      </c>
      <c r="C324" s="37">
        <v>35</v>
      </c>
      <c r="D324" s="37"/>
      <c r="E324" s="38">
        <f t="shared" si="9"/>
        <v>5.714285714285714</v>
      </c>
      <c r="F324" s="39">
        <v>0.2</v>
      </c>
      <c r="G324" s="39">
        <v>0.2</v>
      </c>
      <c r="H324" s="40"/>
    </row>
    <row r="325" spans="1:8" ht="15.75" customHeight="1">
      <c r="A325" s="52"/>
      <c r="B325" s="70" t="s">
        <v>118</v>
      </c>
      <c r="C325" s="54">
        <v>75</v>
      </c>
      <c r="D325" s="54"/>
      <c r="E325" s="55">
        <f t="shared" si="9"/>
        <v>14</v>
      </c>
      <c r="F325" s="56">
        <v>1.05</v>
      </c>
      <c r="G325" s="56">
        <v>0.975</v>
      </c>
      <c r="H325" s="57"/>
    </row>
    <row r="326" spans="1:8" ht="15.75" customHeight="1">
      <c r="A326" s="71">
        <v>29</v>
      </c>
      <c r="B326" s="72" t="s">
        <v>33</v>
      </c>
      <c r="C326" s="73">
        <f>SUM(C327:C328)</f>
        <v>65</v>
      </c>
      <c r="D326" s="73">
        <f>SUM(D327:D328)</f>
        <v>0</v>
      </c>
      <c r="E326" s="74">
        <f t="shared" si="9"/>
        <v>2.9230769230769234</v>
      </c>
      <c r="F326" s="73">
        <f>SUM(F327:F328)</f>
        <v>0.19</v>
      </c>
      <c r="G326" s="73">
        <f>SUM(G327:G328)</f>
        <v>0.19</v>
      </c>
      <c r="H326" s="75">
        <f>SUM(H327:H328)</f>
        <v>0</v>
      </c>
    </row>
    <row r="327" spans="1:18" ht="15.75" customHeight="1">
      <c r="A327" s="35"/>
      <c r="B327" s="53" t="s">
        <v>117</v>
      </c>
      <c r="C327" s="37">
        <v>25</v>
      </c>
      <c r="D327" s="37"/>
      <c r="E327" s="38">
        <f t="shared" si="9"/>
        <v>2.8000000000000003</v>
      </c>
      <c r="F327" s="39">
        <v>0.07</v>
      </c>
      <c r="G327" s="39">
        <v>0.07</v>
      </c>
      <c r="H327" s="40"/>
      <c r="R327" s="7"/>
    </row>
    <row r="328" spans="1:8" ht="15.75" customHeight="1">
      <c r="A328" s="52"/>
      <c r="B328" s="70" t="s">
        <v>118</v>
      </c>
      <c r="C328" s="54">
        <v>40</v>
      </c>
      <c r="D328" s="54"/>
      <c r="E328" s="55">
        <f t="shared" si="9"/>
        <v>3</v>
      </c>
      <c r="F328" s="56">
        <v>0.12</v>
      </c>
      <c r="G328" s="56">
        <v>0.12</v>
      </c>
      <c r="H328" s="57"/>
    </row>
    <row r="329" spans="1:8" ht="15.75" customHeight="1">
      <c r="A329" s="71">
        <v>30</v>
      </c>
      <c r="B329" s="72" t="s">
        <v>139</v>
      </c>
      <c r="C329" s="73">
        <f>SUM(C330:C333)</f>
        <v>1857</v>
      </c>
      <c r="D329" s="73">
        <f>SUM(D330:D333)</f>
        <v>0</v>
      </c>
      <c r="E329" s="85">
        <f t="shared" si="9"/>
        <v>25.134087237479807</v>
      </c>
      <c r="F329" s="73">
        <f>SUM(F330:F333)</f>
        <v>46.674</v>
      </c>
      <c r="G329" s="73">
        <f>SUM(G330:G333)</f>
        <v>46.674</v>
      </c>
      <c r="H329" s="75">
        <f>SUM(H330:H333)</f>
        <v>0</v>
      </c>
    </row>
    <row r="330" spans="1:15" ht="15.75" customHeight="1">
      <c r="A330" s="35"/>
      <c r="B330" s="53" t="s">
        <v>147</v>
      </c>
      <c r="C330" s="37">
        <v>320</v>
      </c>
      <c r="D330" s="37"/>
      <c r="E330" s="38">
        <f t="shared" si="9"/>
        <v>18.15625</v>
      </c>
      <c r="F330" s="39">
        <v>5.81</v>
      </c>
      <c r="G330" s="39">
        <v>5.81</v>
      </c>
      <c r="H330" s="40"/>
      <c r="K330" s="6"/>
      <c r="L330" s="6"/>
      <c r="M330" s="6"/>
      <c r="N330" s="6"/>
      <c r="O330" s="6"/>
    </row>
    <row r="331" spans="1:8" ht="15.75" customHeight="1">
      <c r="A331" s="35"/>
      <c r="B331" s="53" t="s">
        <v>116</v>
      </c>
      <c r="C331" s="37">
        <v>210</v>
      </c>
      <c r="D331" s="37"/>
      <c r="E331" s="38">
        <f t="shared" si="9"/>
        <v>8.9</v>
      </c>
      <c r="F331" s="39">
        <v>1.869</v>
      </c>
      <c r="G331" s="39">
        <v>1.869</v>
      </c>
      <c r="H331" s="40"/>
    </row>
    <row r="332" spans="1:8" ht="15.75" customHeight="1">
      <c r="A332" s="35"/>
      <c r="B332" s="53" t="s">
        <v>117</v>
      </c>
      <c r="C332" s="37">
        <v>1137</v>
      </c>
      <c r="D332" s="37"/>
      <c r="E332" s="38">
        <f t="shared" si="9"/>
        <v>30.624450307827615</v>
      </c>
      <c r="F332" s="39">
        <v>34.82</v>
      </c>
      <c r="G332" s="39">
        <v>34.82</v>
      </c>
      <c r="H332" s="40"/>
    </row>
    <row r="333" spans="1:8" ht="15.75" customHeight="1">
      <c r="A333" s="41"/>
      <c r="B333" s="62" t="s">
        <v>118</v>
      </c>
      <c r="C333" s="43">
        <v>190</v>
      </c>
      <c r="D333" s="43"/>
      <c r="E333" s="63">
        <f t="shared" si="9"/>
        <v>21.973684210526315</v>
      </c>
      <c r="F333" s="44">
        <v>4.175</v>
      </c>
      <c r="G333" s="44">
        <v>4.175</v>
      </c>
      <c r="H333" s="45"/>
    </row>
    <row r="334" spans="1:8" ht="15.75" customHeight="1">
      <c r="A334" s="46">
        <v>31</v>
      </c>
      <c r="B334" s="58" t="s">
        <v>45</v>
      </c>
      <c r="C334" s="48">
        <f>SUM(C335:C336)</f>
        <v>168</v>
      </c>
      <c r="D334" s="48">
        <f>SUM(D335:D336)</f>
        <v>0</v>
      </c>
      <c r="E334" s="49">
        <f t="shared" si="9"/>
        <v>30.642857142857142</v>
      </c>
      <c r="F334" s="48">
        <f>SUM(F335:F336)</f>
        <v>5.148</v>
      </c>
      <c r="G334" s="48">
        <f>SUM(G335:G336)</f>
        <v>5.148</v>
      </c>
      <c r="H334" s="59">
        <f>SUM(H335:H336)</f>
        <v>0</v>
      </c>
    </row>
    <row r="335" spans="1:8" ht="15.75" customHeight="1">
      <c r="A335" s="35"/>
      <c r="B335" s="53" t="s">
        <v>117</v>
      </c>
      <c r="C335" s="37">
        <v>68</v>
      </c>
      <c r="D335" s="37"/>
      <c r="E335" s="38">
        <f t="shared" si="9"/>
        <v>27.35294117647059</v>
      </c>
      <c r="F335" s="39">
        <v>1.86</v>
      </c>
      <c r="G335" s="39">
        <v>1.86</v>
      </c>
      <c r="H335" s="40"/>
    </row>
    <row r="336" spans="1:8" ht="15.75" customHeight="1">
      <c r="A336" s="52"/>
      <c r="B336" s="70" t="s">
        <v>118</v>
      </c>
      <c r="C336" s="54">
        <v>100</v>
      </c>
      <c r="D336" s="54"/>
      <c r="E336" s="55">
        <f t="shared" si="9"/>
        <v>32.88</v>
      </c>
      <c r="F336" s="56">
        <v>3.288</v>
      </c>
      <c r="G336" s="56">
        <v>3.288</v>
      </c>
      <c r="H336" s="57"/>
    </row>
    <row r="337" spans="1:17" s="77" customFormat="1" ht="15.75" customHeight="1">
      <c r="A337" s="71">
        <v>32</v>
      </c>
      <c r="B337" s="72" t="s">
        <v>64</v>
      </c>
      <c r="C337" s="73">
        <f>SUM(C338:C338)</f>
        <v>2903</v>
      </c>
      <c r="D337" s="73">
        <f>SUM(D338:D338)</f>
        <v>0</v>
      </c>
      <c r="E337" s="85">
        <f t="shared" si="9"/>
        <v>13</v>
      </c>
      <c r="F337" s="73">
        <f>SUM(F338:F338)</f>
        <v>37.739</v>
      </c>
      <c r="G337" s="73">
        <f>SUM(G338:G338)</f>
        <v>37.739</v>
      </c>
      <c r="H337" s="75">
        <f>SUM(H338:H338)</f>
        <v>0</v>
      </c>
      <c r="K337" s="78"/>
      <c r="L337" s="78"/>
      <c r="M337" s="78"/>
      <c r="N337" s="78"/>
      <c r="O337" s="78"/>
      <c r="P337" s="78"/>
      <c r="Q337" s="78"/>
    </row>
    <row r="338" spans="1:8" ht="15.75" customHeight="1">
      <c r="A338" s="35"/>
      <c r="B338" s="53" t="s">
        <v>116</v>
      </c>
      <c r="C338" s="37">
        <v>2903</v>
      </c>
      <c r="D338" s="37"/>
      <c r="E338" s="38">
        <f t="shared" si="9"/>
        <v>13</v>
      </c>
      <c r="F338" s="39">
        <v>37.739</v>
      </c>
      <c r="G338" s="39">
        <v>37.739</v>
      </c>
      <c r="H338" s="40"/>
    </row>
    <row r="339" spans="1:8" ht="15.75" customHeight="1">
      <c r="A339" s="79"/>
      <c r="B339" s="80" t="s">
        <v>167</v>
      </c>
      <c r="C339" s="81">
        <f>C252+C254+C258+C260+C263+C265+C267+C269+C271+C274+C276+C279+C281+C286+C291+C295+C299+C303+C306+C308+C311+C313+C315+C317+C319+C321+C323+C326+C329+C334+C337</f>
        <v>47932</v>
      </c>
      <c r="D339" s="81">
        <f>D252+D254+D258+D260+D263+D265+D267+D269+D271+D274+D276+D279+D281+D286+D291+D295+D299+D303+D306+D308+D311+D313+D315+D317+D319+D321+D323+D326+D329+D334+D337</f>
        <v>0</v>
      </c>
      <c r="E339" s="81"/>
      <c r="F339" s="81">
        <f>F252+F254+F258+F260+F263+F265+F267+F269+F271+F274+F276+F279+F281+F286+F291+F295+F299+F303+F306+F308+F311+F313+F315+F317+F319+F321+F323+F326+F329+F334+F337</f>
        <v>574.3460000000001</v>
      </c>
      <c r="G339" s="81">
        <f>G252+G254+G258+G260+G263+G265+G267+G269+G271+G274+G276+G279+G281+G286+G291+G295+G299+G303+G306+G308+G311+G313+G315+G317+G319+G321+G323+G326+G329+G334+G337</f>
        <v>560.7090000000001</v>
      </c>
      <c r="H339" s="106">
        <f>H252+H254+H258+H260+H263+H265+H267+H269+H271+H274+H276+H279+H281+H286+H291+H295+H299+H303+H306+H308+H311+H313+H315+H317+H319+H321+H323+H326+H329+H334+H337</f>
        <v>0.27</v>
      </c>
    </row>
    <row r="340" spans="1:8" ht="15.75" customHeight="1">
      <c r="A340" s="79"/>
      <c r="B340" s="80" t="s">
        <v>60</v>
      </c>
      <c r="C340" s="81"/>
      <c r="D340" s="81"/>
      <c r="E340" s="84" t="e">
        <f aca="true" t="shared" si="10" ref="E340:E354">F340/C340*1000</f>
        <v>#DIV/0!</v>
      </c>
      <c r="F340" s="82"/>
      <c r="G340" s="82"/>
      <c r="H340" s="83"/>
    </row>
    <row r="341" spans="1:8" ht="15.75" customHeight="1">
      <c r="A341" s="71">
        <v>1</v>
      </c>
      <c r="B341" s="72" t="s">
        <v>87</v>
      </c>
      <c r="C341" s="73">
        <f>SUM(C342)</f>
        <v>315</v>
      </c>
      <c r="D341" s="73">
        <f>SUM(D342)</f>
        <v>0</v>
      </c>
      <c r="E341" s="85">
        <f t="shared" si="10"/>
        <v>23.999999999999996</v>
      </c>
      <c r="F341" s="73">
        <f>SUM(F342)</f>
        <v>7.56</v>
      </c>
      <c r="G341" s="73">
        <f>SUM(G342)</f>
        <v>7.56</v>
      </c>
      <c r="H341" s="75">
        <f>SUM(H342)</f>
        <v>0</v>
      </c>
    </row>
    <row r="342" spans="1:8" ht="15.75" customHeight="1">
      <c r="A342" s="52"/>
      <c r="B342" s="70" t="s">
        <v>118</v>
      </c>
      <c r="C342" s="54">
        <v>315</v>
      </c>
      <c r="D342" s="54"/>
      <c r="E342" s="55">
        <f t="shared" si="10"/>
        <v>23.999999999999996</v>
      </c>
      <c r="F342" s="56">
        <v>7.56</v>
      </c>
      <c r="G342" s="56">
        <v>7.56</v>
      </c>
      <c r="H342" s="57">
        <v>0</v>
      </c>
    </row>
    <row r="343" spans="1:8" ht="15.75" customHeight="1">
      <c r="A343" s="71">
        <v>2</v>
      </c>
      <c r="B343" s="72" t="s">
        <v>75</v>
      </c>
      <c r="C343" s="73">
        <f>SUM(C344)</f>
        <v>12</v>
      </c>
      <c r="D343" s="73">
        <f>SUM(D344)</f>
        <v>0</v>
      </c>
      <c r="E343" s="85">
        <f t="shared" si="10"/>
        <v>33.333333333333336</v>
      </c>
      <c r="F343" s="73">
        <f>SUM(F344)</f>
        <v>0.4</v>
      </c>
      <c r="G343" s="73">
        <f>SUM(G344)</f>
        <v>0</v>
      </c>
      <c r="H343" s="75">
        <f>SUM(H344)</f>
        <v>0.4</v>
      </c>
    </row>
    <row r="344" spans="1:8" ht="15.75" customHeight="1">
      <c r="A344" s="41"/>
      <c r="B344" s="62" t="s">
        <v>117</v>
      </c>
      <c r="C344" s="43">
        <v>12</v>
      </c>
      <c r="D344" s="43"/>
      <c r="E344" s="63">
        <f t="shared" si="10"/>
        <v>33.333333333333336</v>
      </c>
      <c r="F344" s="44">
        <v>0.4</v>
      </c>
      <c r="G344" s="44"/>
      <c r="H344" s="45">
        <v>0.4</v>
      </c>
    </row>
    <row r="345" spans="1:17" ht="15.75" customHeight="1">
      <c r="A345" s="46">
        <v>3</v>
      </c>
      <c r="B345" s="58" t="s">
        <v>105</v>
      </c>
      <c r="C345" s="48">
        <f>SUM(C346)</f>
        <v>35</v>
      </c>
      <c r="D345" s="48">
        <f>SUM(D346)</f>
        <v>0</v>
      </c>
      <c r="E345" s="49">
        <f t="shared" si="10"/>
        <v>2</v>
      </c>
      <c r="F345" s="48">
        <f>SUM(F346)</f>
        <v>0.07</v>
      </c>
      <c r="G345" s="48">
        <f>SUM(G346)</f>
        <v>0</v>
      </c>
      <c r="H345" s="59">
        <f>SUM(H346)</f>
        <v>0.07</v>
      </c>
      <c r="K345" s="6"/>
      <c r="L345" s="6"/>
      <c r="M345" s="6"/>
      <c r="N345" s="6"/>
      <c r="O345" s="6"/>
      <c r="P345" s="6"/>
      <c r="Q345" s="6"/>
    </row>
    <row r="346" spans="1:17" ht="15.75" customHeight="1">
      <c r="A346" s="52"/>
      <c r="B346" s="70" t="s">
        <v>117</v>
      </c>
      <c r="C346" s="54">
        <v>35</v>
      </c>
      <c r="D346" s="54"/>
      <c r="E346" s="55">
        <f t="shared" si="10"/>
        <v>2</v>
      </c>
      <c r="F346" s="56">
        <v>0.07</v>
      </c>
      <c r="G346" s="56"/>
      <c r="H346" s="57">
        <v>0.07</v>
      </c>
      <c r="P346" s="6"/>
      <c r="Q346" s="6"/>
    </row>
    <row r="347" spans="1:17" ht="15.75" customHeight="1">
      <c r="A347" s="46">
        <v>4</v>
      </c>
      <c r="B347" s="58" t="s">
        <v>200</v>
      </c>
      <c r="C347" s="48">
        <f>SUM(C348)</f>
        <v>90</v>
      </c>
      <c r="D347" s="48">
        <f>SUM(D348)</f>
        <v>0</v>
      </c>
      <c r="E347" s="49">
        <f t="shared" si="10"/>
        <v>2.1</v>
      </c>
      <c r="F347" s="48">
        <f>SUM(F348)</f>
        <v>0.189</v>
      </c>
      <c r="G347" s="48">
        <f>SUM(G348)</f>
        <v>0.189</v>
      </c>
      <c r="H347" s="59">
        <f>SUM(H348)</f>
        <v>0</v>
      </c>
      <c r="P347" s="6"/>
      <c r="Q347" s="6"/>
    </row>
    <row r="348" spans="1:17" ht="15.75" customHeight="1">
      <c r="A348" s="52"/>
      <c r="B348" s="70" t="s">
        <v>118</v>
      </c>
      <c r="C348" s="54">
        <v>90</v>
      </c>
      <c r="D348" s="54"/>
      <c r="E348" s="55">
        <f t="shared" si="10"/>
        <v>2.1</v>
      </c>
      <c r="F348" s="56">
        <v>0.189</v>
      </c>
      <c r="G348" s="56">
        <v>0.189</v>
      </c>
      <c r="H348" s="57"/>
      <c r="P348" s="6"/>
      <c r="Q348" s="6"/>
    </row>
    <row r="349" spans="1:17" ht="15.75" customHeight="1">
      <c r="A349" s="46">
        <v>5</v>
      </c>
      <c r="B349" s="58" t="s">
        <v>46</v>
      </c>
      <c r="C349" s="48">
        <f>SUM(C350)</f>
        <v>240</v>
      </c>
      <c r="D349" s="48"/>
      <c r="E349" s="49">
        <f t="shared" si="10"/>
        <v>75</v>
      </c>
      <c r="F349" s="48">
        <f>SUM(F350)</f>
        <v>18</v>
      </c>
      <c r="G349" s="48">
        <f>SUM(G350)</f>
        <v>18</v>
      </c>
      <c r="H349" s="59">
        <f>SUM(H350)</f>
        <v>0</v>
      </c>
      <c r="P349" s="6"/>
      <c r="Q349" s="6"/>
    </row>
    <row r="350" spans="1:17" ht="15.75" customHeight="1">
      <c r="A350" s="52"/>
      <c r="B350" s="60" t="s">
        <v>119</v>
      </c>
      <c r="C350" s="54">
        <v>240</v>
      </c>
      <c r="D350" s="54"/>
      <c r="E350" s="55">
        <f t="shared" si="10"/>
        <v>75</v>
      </c>
      <c r="F350" s="56">
        <v>18</v>
      </c>
      <c r="G350" s="56">
        <v>18</v>
      </c>
      <c r="H350" s="57"/>
      <c r="P350" s="6"/>
      <c r="Q350" s="6"/>
    </row>
    <row r="351" spans="1:17" ht="15.75" customHeight="1">
      <c r="A351" s="71">
        <v>6</v>
      </c>
      <c r="B351" s="72" t="s">
        <v>13</v>
      </c>
      <c r="C351" s="73">
        <f>SUM(C352:C354)</f>
        <v>115</v>
      </c>
      <c r="D351" s="73">
        <f>SUM(D352:D354)</f>
        <v>0</v>
      </c>
      <c r="E351" s="85">
        <f t="shared" si="10"/>
        <v>40.19130434782608</v>
      </c>
      <c r="F351" s="73">
        <f>SUM(F352:F354)</f>
        <v>4.622</v>
      </c>
      <c r="G351" s="73">
        <f>SUM(G352:G354)</f>
        <v>4.622</v>
      </c>
      <c r="H351" s="75">
        <f>SUM(H352:H354)</f>
        <v>0</v>
      </c>
      <c r="P351" s="6"/>
      <c r="Q351" s="6"/>
    </row>
    <row r="352" spans="1:17" ht="15.75" customHeight="1">
      <c r="A352" s="35"/>
      <c r="B352" s="53" t="s">
        <v>115</v>
      </c>
      <c r="C352" s="37">
        <v>31</v>
      </c>
      <c r="D352" s="37"/>
      <c r="E352" s="38">
        <f t="shared" si="10"/>
        <v>13.870967741935484</v>
      </c>
      <c r="F352" s="39">
        <v>0.43</v>
      </c>
      <c r="G352" s="39">
        <v>0.43</v>
      </c>
      <c r="H352" s="40"/>
      <c r="P352" s="6"/>
      <c r="Q352" s="6"/>
    </row>
    <row r="353" spans="1:17" ht="15.75" customHeight="1">
      <c r="A353" s="35"/>
      <c r="B353" s="53" t="s">
        <v>117</v>
      </c>
      <c r="C353" s="37">
        <v>56</v>
      </c>
      <c r="D353" s="37"/>
      <c r="E353" s="38">
        <f t="shared" si="10"/>
        <v>67.85714285714285</v>
      </c>
      <c r="F353" s="39">
        <v>3.8</v>
      </c>
      <c r="G353" s="39">
        <v>3.8</v>
      </c>
      <c r="H353" s="40">
        <v>0</v>
      </c>
      <c r="P353" s="6"/>
      <c r="Q353" s="6"/>
    </row>
    <row r="354" spans="1:17" ht="15.75" customHeight="1">
      <c r="A354" s="52"/>
      <c r="B354" s="70" t="s">
        <v>118</v>
      </c>
      <c r="C354" s="54">
        <v>28</v>
      </c>
      <c r="D354" s="54"/>
      <c r="E354" s="55">
        <f t="shared" si="10"/>
        <v>14</v>
      </c>
      <c r="F354" s="56">
        <v>0.392</v>
      </c>
      <c r="G354" s="56">
        <v>0.392</v>
      </c>
      <c r="H354" s="57"/>
      <c r="P354" s="6"/>
      <c r="Q354" s="6"/>
    </row>
    <row r="355" spans="1:17" ht="15.75" customHeight="1" thickBot="1">
      <c r="A355" s="24"/>
      <c r="B355" s="25" t="s">
        <v>166</v>
      </c>
      <c r="C355" s="26">
        <f>C341+C343+C345+C347+C349+C351</f>
        <v>807</v>
      </c>
      <c r="D355" s="26">
        <f>D341+D343+D345+D347+D349+D351</f>
        <v>0</v>
      </c>
      <c r="E355" s="26"/>
      <c r="F355" s="26">
        <f>F341+F343+F345+F347+F349+F351</f>
        <v>30.841</v>
      </c>
      <c r="G355" s="26">
        <f>G341+G343+G345+G347+G349+G351</f>
        <v>30.371</v>
      </c>
      <c r="H355" s="107">
        <f>H341+H343+H345+H347+H349+H351</f>
        <v>0.47000000000000003</v>
      </c>
      <c r="P355" s="6"/>
      <c r="Q355" s="6"/>
    </row>
    <row r="356" spans="1:17" ht="15.75" customHeight="1" thickBot="1">
      <c r="A356" s="108" t="s">
        <v>206</v>
      </c>
      <c r="B356" s="109" t="s">
        <v>14</v>
      </c>
      <c r="C356" s="110">
        <f>C355+C339+C250</f>
        <v>83127</v>
      </c>
      <c r="D356" s="110"/>
      <c r="E356" s="110"/>
      <c r="F356" s="110">
        <f>F355+F339+F250</f>
        <v>1862.0010000000002</v>
      </c>
      <c r="G356" s="110">
        <f>G355+G339+G250</f>
        <v>1581.327</v>
      </c>
      <c r="H356" s="111">
        <f>H355+H339+H250</f>
        <v>198.05100000000002</v>
      </c>
      <c r="P356" s="6"/>
      <c r="Q356" s="6"/>
    </row>
    <row r="357" spans="1:17" ht="15.75" customHeight="1">
      <c r="A357" s="115" t="s">
        <v>182</v>
      </c>
      <c r="B357" s="116" t="s">
        <v>19</v>
      </c>
      <c r="C357" s="117" t="s">
        <v>5</v>
      </c>
      <c r="D357" s="117"/>
      <c r="E357" s="118"/>
      <c r="F357" s="119" t="s">
        <v>5</v>
      </c>
      <c r="G357" s="119"/>
      <c r="H357" s="120"/>
      <c r="P357" s="6"/>
      <c r="Q357" s="6"/>
    </row>
    <row r="358" spans="1:17" ht="15.75" customHeight="1">
      <c r="A358" s="121"/>
      <c r="B358" s="122" t="s">
        <v>62</v>
      </c>
      <c r="C358" s="123"/>
      <c r="D358" s="123"/>
      <c r="E358" s="84"/>
      <c r="F358" s="124"/>
      <c r="G358" s="124"/>
      <c r="H358" s="125"/>
      <c r="P358" s="6"/>
      <c r="Q358" s="6"/>
    </row>
    <row r="359" spans="1:17" ht="15.75" customHeight="1">
      <c r="A359" s="126">
        <v>1</v>
      </c>
      <c r="B359" s="47" t="s">
        <v>34</v>
      </c>
      <c r="C359" s="127">
        <f>SUM(C360:C361)</f>
        <v>1360</v>
      </c>
      <c r="D359" s="127"/>
      <c r="E359" s="49">
        <f aca="true" t="shared" si="11" ref="E359:E388">F359/C359*1000</f>
        <v>39.39705882352941</v>
      </c>
      <c r="F359" s="128">
        <f>SUM(F360:F361)</f>
        <v>53.58</v>
      </c>
      <c r="G359" s="128">
        <f>SUM(G360:G361)</f>
        <v>52.46</v>
      </c>
      <c r="H359" s="129">
        <f>SUM(H360:H361)</f>
        <v>0</v>
      </c>
      <c r="P359" s="6"/>
      <c r="Q359" s="6"/>
    </row>
    <row r="360" spans="1:17" ht="15.75" customHeight="1">
      <c r="A360" s="130"/>
      <c r="B360" s="36" t="s">
        <v>114</v>
      </c>
      <c r="C360" s="131">
        <v>600</v>
      </c>
      <c r="D360" s="131"/>
      <c r="E360" s="38">
        <f t="shared" si="11"/>
        <v>31.5</v>
      </c>
      <c r="F360" s="132">
        <v>18.9</v>
      </c>
      <c r="G360" s="132">
        <v>18.9</v>
      </c>
      <c r="H360" s="133"/>
      <c r="J360" s="134"/>
      <c r="P360" s="6"/>
      <c r="Q360" s="6"/>
    </row>
    <row r="361" spans="1:8" ht="15.75" customHeight="1">
      <c r="A361" s="130"/>
      <c r="B361" s="53" t="s">
        <v>118</v>
      </c>
      <c r="C361" s="131">
        <v>760</v>
      </c>
      <c r="D361" s="131"/>
      <c r="E361" s="38">
        <f t="shared" si="11"/>
        <v>45.63157894736842</v>
      </c>
      <c r="F361" s="132">
        <v>34.68</v>
      </c>
      <c r="G361" s="132">
        <v>33.56</v>
      </c>
      <c r="H361" s="133"/>
    </row>
    <row r="362" spans="1:8" ht="15.75" customHeight="1">
      <c r="A362" s="126">
        <v>2</v>
      </c>
      <c r="B362" s="47" t="s">
        <v>22</v>
      </c>
      <c r="C362" s="127">
        <f>SUM(C363:C367)</f>
        <v>6566</v>
      </c>
      <c r="D362" s="127"/>
      <c r="E362" s="49">
        <f t="shared" si="11"/>
        <v>29.73240938166311</v>
      </c>
      <c r="F362" s="128">
        <f>SUM(F363:F367)</f>
        <v>195.22299999999998</v>
      </c>
      <c r="G362" s="128">
        <f>SUM(G363:G367)</f>
        <v>161.113</v>
      </c>
      <c r="H362" s="129">
        <f>SUM(H363:H367)</f>
        <v>34.11</v>
      </c>
    </row>
    <row r="363" spans="1:8" ht="15.75" customHeight="1">
      <c r="A363" s="130"/>
      <c r="B363" s="36" t="s">
        <v>114</v>
      </c>
      <c r="C363" s="131">
        <v>662</v>
      </c>
      <c r="D363" s="131"/>
      <c r="E363" s="74">
        <f t="shared" si="11"/>
        <v>28.823262839879156</v>
      </c>
      <c r="F363" s="132">
        <v>19.081</v>
      </c>
      <c r="G363" s="132">
        <v>19.081</v>
      </c>
      <c r="H363" s="133"/>
    </row>
    <row r="364" spans="1:8" ht="15.75" customHeight="1">
      <c r="A364" s="130"/>
      <c r="B364" s="36" t="s">
        <v>116</v>
      </c>
      <c r="C364" s="131">
        <v>1080</v>
      </c>
      <c r="D364" s="131"/>
      <c r="E364" s="74">
        <f t="shared" si="11"/>
        <v>29.074074074074073</v>
      </c>
      <c r="F364" s="132">
        <v>31.4</v>
      </c>
      <c r="G364" s="132">
        <v>31.4</v>
      </c>
      <c r="H364" s="133"/>
    </row>
    <row r="365" spans="1:8" ht="15.75" customHeight="1">
      <c r="A365" s="130"/>
      <c r="B365" s="36" t="s">
        <v>117</v>
      </c>
      <c r="C365" s="131">
        <v>800</v>
      </c>
      <c r="D365" s="131"/>
      <c r="E365" s="38">
        <f t="shared" si="11"/>
        <v>10</v>
      </c>
      <c r="F365" s="132">
        <v>8</v>
      </c>
      <c r="G365" s="132">
        <v>8</v>
      </c>
      <c r="H365" s="133"/>
    </row>
    <row r="366" spans="1:8" ht="15.75" customHeight="1">
      <c r="A366" s="130"/>
      <c r="B366" s="53" t="s">
        <v>118</v>
      </c>
      <c r="C366" s="131">
        <v>240</v>
      </c>
      <c r="D366" s="131"/>
      <c r="E366" s="38">
        <f t="shared" si="11"/>
        <v>44.26666666666667</v>
      </c>
      <c r="F366" s="132">
        <v>10.624</v>
      </c>
      <c r="G366" s="132">
        <v>10.624</v>
      </c>
      <c r="H366" s="133"/>
    </row>
    <row r="367" spans="1:8" ht="15.75" customHeight="1">
      <c r="A367" s="135"/>
      <c r="B367" s="60" t="s">
        <v>119</v>
      </c>
      <c r="C367" s="136">
        <v>3784</v>
      </c>
      <c r="D367" s="136"/>
      <c r="E367" s="55">
        <f t="shared" si="11"/>
        <v>33.329281183932345</v>
      </c>
      <c r="F367" s="137">
        <v>126.118</v>
      </c>
      <c r="G367" s="137">
        <v>92.008</v>
      </c>
      <c r="H367" s="138">
        <v>34.11</v>
      </c>
    </row>
    <row r="368" spans="1:8" ht="15.75" customHeight="1">
      <c r="A368" s="139">
        <v>3</v>
      </c>
      <c r="B368" s="140" t="s">
        <v>71</v>
      </c>
      <c r="C368" s="141">
        <f>SUM(C369:C370)</f>
        <v>264</v>
      </c>
      <c r="D368" s="141"/>
      <c r="E368" s="85">
        <f t="shared" si="11"/>
        <v>9.621212121212121</v>
      </c>
      <c r="F368" s="142">
        <f>SUM(F369:F370)</f>
        <v>2.54</v>
      </c>
      <c r="G368" s="142">
        <f>SUM(G369:G370)</f>
        <v>2.44</v>
      </c>
      <c r="H368" s="143">
        <f>SUM(H369:H370)</f>
        <v>0.1</v>
      </c>
    </row>
    <row r="369" spans="1:8" ht="15.75" customHeight="1">
      <c r="A369" s="130"/>
      <c r="B369" s="36" t="s">
        <v>114</v>
      </c>
      <c r="C369" s="131">
        <v>24</v>
      </c>
      <c r="D369" s="131"/>
      <c r="E369" s="38">
        <f t="shared" si="11"/>
        <v>5.833333333333334</v>
      </c>
      <c r="F369" s="132">
        <v>0.14</v>
      </c>
      <c r="G369" s="132">
        <v>0.14</v>
      </c>
      <c r="H369" s="133"/>
    </row>
    <row r="370" spans="1:8" ht="15.75" customHeight="1">
      <c r="A370" s="144"/>
      <c r="B370" s="42" t="s">
        <v>119</v>
      </c>
      <c r="C370" s="145">
        <v>240</v>
      </c>
      <c r="D370" s="145"/>
      <c r="E370" s="63">
        <f t="shared" si="11"/>
        <v>10</v>
      </c>
      <c r="F370" s="146">
        <v>2.4</v>
      </c>
      <c r="G370" s="146">
        <v>2.3</v>
      </c>
      <c r="H370" s="147">
        <v>0.1</v>
      </c>
    </row>
    <row r="371" spans="1:17" ht="15.75" customHeight="1">
      <c r="A371" s="126">
        <v>4</v>
      </c>
      <c r="B371" s="148" t="s">
        <v>70</v>
      </c>
      <c r="C371" s="127">
        <f>SUM(C372)</f>
        <v>30</v>
      </c>
      <c r="D371" s="127"/>
      <c r="E371" s="49">
        <f t="shared" si="11"/>
        <v>13.7</v>
      </c>
      <c r="F371" s="127">
        <f>SUM(F372)</f>
        <v>0.411</v>
      </c>
      <c r="G371" s="127">
        <f>SUM(G372)</f>
        <v>0.411</v>
      </c>
      <c r="H371" s="149">
        <f>SUM(H372)</f>
        <v>0</v>
      </c>
      <c r="J371" s="134"/>
      <c r="K371" s="134"/>
      <c r="L371" s="134"/>
      <c r="M371" s="134"/>
      <c r="N371" s="134"/>
      <c r="O371" s="134"/>
      <c r="P371" s="134"/>
      <c r="Q371" s="134"/>
    </row>
    <row r="372" spans="1:17" ht="15.75" customHeight="1">
      <c r="A372" s="130"/>
      <c r="B372" s="36" t="s">
        <v>114</v>
      </c>
      <c r="C372" s="131">
        <v>30</v>
      </c>
      <c r="D372" s="131"/>
      <c r="E372" s="38">
        <f t="shared" si="11"/>
        <v>13.7</v>
      </c>
      <c r="F372" s="132">
        <v>0.411</v>
      </c>
      <c r="G372" s="132">
        <v>0.411</v>
      </c>
      <c r="H372" s="133"/>
      <c r="I372" s="134"/>
      <c r="J372" s="134"/>
      <c r="K372" s="134"/>
      <c r="L372" s="134"/>
      <c r="M372" s="134"/>
      <c r="N372" s="134"/>
      <c r="O372" s="134"/>
      <c r="P372" s="134"/>
      <c r="Q372" s="134"/>
    </row>
    <row r="373" spans="1:8" ht="15.75" customHeight="1">
      <c r="A373" s="126">
        <v>5</v>
      </c>
      <c r="B373" s="148" t="s">
        <v>106</v>
      </c>
      <c r="C373" s="127">
        <f>SUM(C374:C375)</f>
        <v>525</v>
      </c>
      <c r="D373" s="127"/>
      <c r="E373" s="49">
        <f t="shared" si="11"/>
        <v>6.438095238095237</v>
      </c>
      <c r="F373" s="128">
        <f>SUM(F374:F375)</f>
        <v>3.38</v>
      </c>
      <c r="G373" s="128">
        <f>SUM(G374:G375)</f>
        <v>1.82</v>
      </c>
      <c r="H373" s="129">
        <f>SUM(H374:H375)</f>
        <v>1.56</v>
      </c>
    </row>
    <row r="374" spans="1:19" ht="15.75" customHeight="1">
      <c r="A374" s="130"/>
      <c r="B374" s="36" t="s">
        <v>114</v>
      </c>
      <c r="C374" s="131">
        <v>135</v>
      </c>
      <c r="D374" s="131"/>
      <c r="E374" s="38">
        <f t="shared" si="11"/>
        <v>13.481481481481481</v>
      </c>
      <c r="F374" s="132">
        <v>1.82</v>
      </c>
      <c r="G374" s="132">
        <v>1.82</v>
      </c>
      <c r="H374" s="133"/>
      <c r="R374" s="7"/>
      <c r="S374" s="7"/>
    </row>
    <row r="375" spans="1:8" ht="15.75" customHeight="1">
      <c r="A375" s="135"/>
      <c r="B375" s="60" t="s">
        <v>118</v>
      </c>
      <c r="C375" s="136">
        <v>390</v>
      </c>
      <c r="D375" s="136"/>
      <c r="E375" s="55">
        <f t="shared" si="11"/>
        <v>4</v>
      </c>
      <c r="F375" s="137">
        <v>1.56</v>
      </c>
      <c r="G375" s="137">
        <v>0</v>
      </c>
      <c r="H375" s="138">
        <v>1.56</v>
      </c>
    </row>
    <row r="376" spans="1:17" ht="15.75" customHeight="1">
      <c r="A376" s="139">
        <v>6</v>
      </c>
      <c r="B376" s="140" t="s">
        <v>36</v>
      </c>
      <c r="C376" s="141">
        <f>SUM(C377:C377)</f>
        <v>1765</v>
      </c>
      <c r="D376" s="141"/>
      <c r="E376" s="85">
        <f t="shared" si="11"/>
        <v>60.66515580736544</v>
      </c>
      <c r="F376" s="142">
        <f>SUM(F377:F377)</f>
        <v>107.074</v>
      </c>
      <c r="G376" s="142">
        <f>SUM(G377:G377)</f>
        <v>107.074</v>
      </c>
      <c r="H376" s="143">
        <f>SUM(H377:H377)</f>
        <v>0</v>
      </c>
      <c r="K376" s="6"/>
      <c r="L376" s="6"/>
      <c r="M376" s="6"/>
      <c r="N376" s="6"/>
      <c r="O376" s="6"/>
      <c r="P376" s="6"/>
      <c r="Q376" s="6"/>
    </row>
    <row r="377" spans="1:17" ht="15.75" customHeight="1">
      <c r="A377" s="144"/>
      <c r="B377" s="42" t="s">
        <v>136</v>
      </c>
      <c r="C377" s="145">
        <v>1765</v>
      </c>
      <c r="D377" s="145"/>
      <c r="E377" s="38">
        <f t="shared" si="11"/>
        <v>60.66515580736544</v>
      </c>
      <c r="F377" s="146">
        <v>107.074</v>
      </c>
      <c r="G377" s="146">
        <v>107.074</v>
      </c>
      <c r="H377" s="147"/>
      <c r="K377" s="6"/>
      <c r="L377" s="6"/>
      <c r="M377" s="6"/>
      <c r="N377" s="6"/>
      <c r="O377" s="6"/>
      <c r="P377" s="6"/>
      <c r="Q377" s="6"/>
    </row>
    <row r="378" spans="1:17" ht="15.75" customHeight="1">
      <c r="A378" s="150">
        <v>7</v>
      </c>
      <c r="B378" s="47" t="s">
        <v>110</v>
      </c>
      <c r="C378" s="127">
        <f>SUM(C379:C381)</f>
        <v>407.5</v>
      </c>
      <c r="D378" s="127"/>
      <c r="E378" s="49">
        <f t="shared" si="11"/>
        <v>38.48834355828221</v>
      </c>
      <c r="F378" s="128">
        <f>SUM(F379:F381)</f>
        <v>15.684000000000001</v>
      </c>
      <c r="G378" s="128">
        <f>SUM(G379:G381)</f>
        <v>11.884</v>
      </c>
      <c r="H378" s="129">
        <f>SUM(H379:H381)</f>
        <v>0</v>
      </c>
      <c r="K378" s="6"/>
      <c r="L378" s="6"/>
      <c r="M378" s="6"/>
      <c r="N378" s="6"/>
      <c r="O378" s="6"/>
      <c r="P378" s="6"/>
      <c r="Q378" s="6"/>
    </row>
    <row r="379" spans="1:17" ht="15.75" customHeight="1">
      <c r="A379" s="130"/>
      <c r="B379" s="36" t="s">
        <v>114</v>
      </c>
      <c r="C379" s="131">
        <v>17.5</v>
      </c>
      <c r="D379" s="131"/>
      <c r="E379" s="38">
        <f t="shared" si="11"/>
        <v>8.8</v>
      </c>
      <c r="F379" s="132">
        <v>0.154</v>
      </c>
      <c r="G379" s="132">
        <v>0.154</v>
      </c>
      <c r="H379" s="133"/>
      <c r="K379" s="6"/>
      <c r="L379" s="6"/>
      <c r="M379" s="6"/>
      <c r="N379" s="6"/>
      <c r="O379" s="6"/>
      <c r="P379" s="6"/>
      <c r="Q379" s="6"/>
    </row>
    <row r="380" spans="1:17" ht="15.75" customHeight="1">
      <c r="A380" s="151"/>
      <c r="B380" s="36" t="s">
        <v>118</v>
      </c>
      <c r="C380" s="131">
        <v>90</v>
      </c>
      <c r="D380" s="131"/>
      <c r="E380" s="38">
        <f t="shared" si="11"/>
        <v>52.22222222222223</v>
      </c>
      <c r="F380" s="132">
        <v>4.7</v>
      </c>
      <c r="G380" s="132">
        <v>4.7</v>
      </c>
      <c r="H380" s="133"/>
      <c r="K380" s="6"/>
      <c r="L380" s="6"/>
      <c r="M380" s="6"/>
      <c r="N380" s="6"/>
      <c r="O380" s="6"/>
      <c r="P380" s="6"/>
      <c r="Q380" s="6"/>
    </row>
    <row r="381" spans="1:17" ht="15.75" customHeight="1">
      <c r="A381" s="135"/>
      <c r="B381" s="60" t="s">
        <v>117</v>
      </c>
      <c r="C381" s="136">
        <v>300</v>
      </c>
      <c r="D381" s="136"/>
      <c r="E381" s="55">
        <f t="shared" si="11"/>
        <v>36.1</v>
      </c>
      <c r="F381" s="137">
        <v>10.83</v>
      </c>
      <c r="G381" s="137">
        <v>7.03</v>
      </c>
      <c r="H381" s="138">
        <v>0</v>
      </c>
      <c r="K381" s="6"/>
      <c r="L381" s="6"/>
      <c r="M381" s="6"/>
      <c r="N381" s="6"/>
      <c r="O381" s="6"/>
      <c r="P381" s="6"/>
      <c r="Q381" s="6"/>
    </row>
    <row r="382" spans="1:17" ht="15.75" customHeight="1">
      <c r="A382" s="139">
        <v>8</v>
      </c>
      <c r="B382" s="61" t="s">
        <v>92</v>
      </c>
      <c r="C382" s="141">
        <f>SUM(C383)</f>
        <v>120</v>
      </c>
      <c r="D382" s="141"/>
      <c r="E382" s="85">
        <f t="shared" si="11"/>
        <v>64.5</v>
      </c>
      <c r="F382" s="141">
        <f>SUM(F383)</f>
        <v>7.74</v>
      </c>
      <c r="G382" s="141">
        <f>SUM(G383)</f>
        <v>7.74</v>
      </c>
      <c r="H382" s="152">
        <f>SUM(H383)</f>
        <v>0</v>
      </c>
      <c r="K382" s="6"/>
      <c r="L382" s="6"/>
      <c r="M382" s="6"/>
      <c r="N382" s="6"/>
      <c r="O382" s="6"/>
      <c r="P382" s="6"/>
      <c r="Q382" s="6"/>
    </row>
    <row r="383" spans="1:17" ht="15.75" customHeight="1">
      <c r="A383" s="144"/>
      <c r="B383" s="42" t="s">
        <v>114</v>
      </c>
      <c r="C383" s="145">
        <v>120</v>
      </c>
      <c r="D383" s="145"/>
      <c r="E383" s="63">
        <f t="shared" si="11"/>
        <v>64.5</v>
      </c>
      <c r="F383" s="146">
        <v>7.74</v>
      </c>
      <c r="G383" s="146">
        <v>7.74</v>
      </c>
      <c r="H383" s="147"/>
      <c r="K383" s="6"/>
      <c r="L383" s="6"/>
      <c r="M383" s="6"/>
      <c r="N383" s="6"/>
      <c r="O383" s="6"/>
      <c r="P383" s="6"/>
      <c r="Q383" s="6"/>
    </row>
    <row r="384" spans="1:17" ht="15.75" customHeight="1">
      <c r="A384" s="150">
        <v>9</v>
      </c>
      <c r="B384" s="47" t="s">
        <v>23</v>
      </c>
      <c r="C384" s="127">
        <f>SUM(C385:C388)</f>
        <v>1192</v>
      </c>
      <c r="D384" s="127"/>
      <c r="E384" s="49">
        <f t="shared" si="11"/>
        <v>22.821308724832218</v>
      </c>
      <c r="F384" s="128">
        <f>SUM(F385:F388)</f>
        <v>27.203000000000003</v>
      </c>
      <c r="G384" s="128">
        <f>SUM(G385:G388)</f>
        <v>25.643</v>
      </c>
      <c r="H384" s="129">
        <f>SUM(H385:H388)</f>
        <v>0</v>
      </c>
      <c r="K384" s="6"/>
      <c r="L384" s="6"/>
      <c r="M384" s="6"/>
      <c r="N384" s="6"/>
      <c r="O384" s="6"/>
      <c r="P384" s="6"/>
      <c r="Q384" s="6"/>
    </row>
    <row r="385" spans="1:17" ht="15.75" customHeight="1">
      <c r="A385" s="130"/>
      <c r="B385" s="36" t="s">
        <v>114</v>
      </c>
      <c r="C385" s="131">
        <v>40</v>
      </c>
      <c r="D385" s="131"/>
      <c r="E385" s="38">
        <f t="shared" si="11"/>
        <v>7.925</v>
      </c>
      <c r="F385" s="132">
        <v>0.317</v>
      </c>
      <c r="G385" s="132">
        <v>0.317</v>
      </c>
      <c r="H385" s="133"/>
      <c r="K385" s="6"/>
      <c r="L385" s="6"/>
      <c r="M385" s="6"/>
      <c r="N385" s="6"/>
      <c r="O385" s="6"/>
      <c r="P385" s="6"/>
      <c r="Q385" s="6"/>
    </row>
    <row r="386" spans="1:17" ht="15.75" customHeight="1">
      <c r="A386" s="130"/>
      <c r="B386" s="36" t="s">
        <v>117</v>
      </c>
      <c r="C386" s="131">
        <v>690</v>
      </c>
      <c r="D386" s="131"/>
      <c r="E386" s="38">
        <f t="shared" si="11"/>
        <v>6.536231884057971</v>
      </c>
      <c r="F386" s="132">
        <v>4.51</v>
      </c>
      <c r="G386" s="132">
        <v>3.55</v>
      </c>
      <c r="H386" s="133"/>
      <c r="K386" s="6"/>
      <c r="L386" s="6"/>
      <c r="M386" s="6"/>
      <c r="N386" s="6"/>
      <c r="O386" s="6"/>
      <c r="P386" s="6"/>
      <c r="Q386" s="6"/>
    </row>
    <row r="387" spans="1:17" ht="15.75" customHeight="1">
      <c r="A387" s="130"/>
      <c r="B387" s="36" t="s">
        <v>118</v>
      </c>
      <c r="C387" s="131">
        <v>235</v>
      </c>
      <c r="D387" s="131"/>
      <c r="E387" s="38">
        <f t="shared" si="11"/>
        <v>41.70212765957447</v>
      </c>
      <c r="F387" s="132">
        <v>9.8</v>
      </c>
      <c r="G387" s="132">
        <v>9.2</v>
      </c>
      <c r="H387" s="133"/>
      <c r="K387" s="6"/>
      <c r="L387" s="6"/>
      <c r="M387" s="6"/>
      <c r="N387" s="6"/>
      <c r="O387" s="6"/>
      <c r="P387" s="6"/>
      <c r="Q387" s="6"/>
    </row>
    <row r="388" spans="1:17" ht="15.75" customHeight="1">
      <c r="A388" s="135"/>
      <c r="B388" s="60" t="s">
        <v>119</v>
      </c>
      <c r="C388" s="136">
        <v>227</v>
      </c>
      <c r="D388" s="136"/>
      <c r="E388" s="55">
        <f t="shared" si="11"/>
        <v>55.40088105726873</v>
      </c>
      <c r="F388" s="137">
        <v>12.576</v>
      </c>
      <c r="G388" s="137">
        <v>12.576</v>
      </c>
      <c r="H388" s="138"/>
      <c r="K388" s="6"/>
      <c r="L388" s="6"/>
      <c r="M388" s="6"/>
      <c r="N388" s="6"/>
      <c r="O388" s="6"/>
      <c r="P388" s="6"/>
      <c r="Q388" s="6"/>
    </row>
    <row r="389" spans="1:17" ht="15.75" customHeight="1">
      <c r="A389" s="150">
        <v>10</v>
      </c>
      <c r="B389" s="47" t="s">
        <v>57</v>
      </c>
      <c r="C389" s="127">
        <f>SUM(C390)</f>
        <v>144</v>
      </c>
      <c r="D389" s="127"/>
      <c r="E389" s="127">
        <f>SUM(E390)</f>
        <v>9.722222222222223</v>
      </c>
      <c r="F389" s="127">
        <f>SUM(F390)</f>
        <v>1.4</v>
      </c>
      <c r="G389" s="127">
        <f>SUM(G390)</f>
        <v>1.4</v>
      </c>
      <c r="H389" s="149">
        <f>SUM(H390)</f>
        <v>0</v>
      </c>
      <c r="K389" s="6"/>
      <c r="L389" s="6"/>
      <c r="M389" s="6"/>
      <c r="N389" s="6"/>
      <c r="O389" s="6"/>
      <c r="P389" s="6"/>
      <c r="Q389" s="6"/>
    </row>
    <row r="390" spans="1:17" ht="15.75" customHeight="1">
      <c r="A390" s="135"/>
      <c r="B390" s="153" t="s">
        <v>117</v>
      </c>
      <c r="C390" s="136">
        <v>144</v>
      </c>
      <c r="D390" s="136"/>
      <c r="E390" s="55">
        <f>F390/C390*1000</f>
        <v>9.722222222222223</v>
      </c>
      <c r="F390" s="137">
        <v>1.4</v>
      </c>
      <c r="G390" s="137">
        <v>1.4</v>
      </c>
      <c r="H390" s="138"/>
      <c r="K390" s="6"/>
      <c r="L390" s="6"/>
      <c r="M390" s="6"/>
      <c r="N390" s="6"/>
      <c r="O390" s="6"/>
      <c r="P390" s="6"/>
      <c r="Q390" s="6"/>
    </row>
    <row r="391" spans="1:17" ht="15.75" customHeight="1">
      <c r="A391" s="154" t="s">
        <v>226</v>
      </c>
      <c r="B391" s="148" t="s">
        <v>58</v>
      </c>
      <c r="C391" s="155">
        <f>SUM(C392:C393)</f>
        <v>180</v>
      </c>
      <c r="D391" s="155"/>
      <c r="E391" s="155">
        <f>SUM(E392:E393)</f>
        <v>26.13333333333333</v>
      </c>
      <c r="F391" s="155">
        <f>SUM(F392:F393)</f>
        <v>2.824</v>
      </c>
      <c r="G391" s="155">
        <f>SUM(G392:G393)</f>
        <v>2.824</v>
      </c>
      <c r="H391" s="156">
        <f>SUM(H392:H393)</f>
        <v>0</v>
      </c>
      <c r="K391" s="6"/>
      <c r="L391" s="6"/>
      <c r="M391" s="6"/>
      <c r="N391" s="6"/>
      <c r="O391" s="6"/>
      <c r="P391" s="6"/>
      <c r="Q391" s="6"/>
    </row>
    <row r="392" spans="1:17" ht="15.75" customHeight="1">
      <c r="A392" s="157"/>
      <c r="B392" s="153" t="s">
        <v>117</v>
      </c>
      <c r="C392" s="158">
        <v>150</v>
      </c>
      <c r="D392" s="158"/>
      <c r="E392" s="159">
        <f>F392/C392*1000</f>
        <v>16.999999999999996</v>
      </c>
      <c r="F392" s="160">
        <v>2.55</v>
      </c>
      <c r="G392" s="160">
        <v>2.55</v>
      </c>
      <c r="H392" s="161"/>
      <c r="K392" s="6"/>
      <c r="L392" s="6"/>
      <c r="M392" s="6"/>
      <c r="N392" s="6"/>
      <c r="O392" s="6"/>
      <c r="P392" s="6"/>
      <c r="Q392" s="6"/>
    </row>
    <row r="393" spans="1:17" ht="15.75" customHeight="1">
      <c r="A393" s="162"/>
      <c r="B393" s="163" t="s">
        <v>118</v>
      </c>
      <c r="C393" s="164">
        <v>30</v>
      </c>
      <c r="D393" s="164"/>
      <c r="E393" s="159">
        <f>F393/C393*1000</f>
        <v>9.133333333333333</v>
      </c>
      <c r="F393" s="165">
        <v>0.274</v>
      </c>
      <c r="G393" s="165">
        <v>0.274</v>
      </c>
      <c r="H393" s="166"/>
      <c r="K393" s="6"/>
      <c r="L393" s="6"/>
      <c r="M393" s="6"/>
      <c r="N393" s="6"/>
      <c r="O393" s="6"/>
      <c r="P393" s="6"/>
      <c r="Q393" s="6"/>
    </row>
    <row r="394" spans="1:17" ht="15.75" customHeight="1">
      <c r="A394" s="150">
        <v>12</v>
      </c>
      <c r="B394" s="148" t="s">
        <v>195</v>
      </c>
      <c r="C394" s="155">
        <f>SUM(C395)</f>
        <v>15</v>
      </c>
      <c r="D394" s="155"/>
      <c r="E394" s="49">
        <v>31.66666666666666</v>
      </c>
      <c r="F394" s="155">
        <f>SUM(F395)</f>
        <v>0.332</v>
      </c>
      <c r="G394" s="155">
        <f>SUM(G395)</f>
        <v>0.332</v>
      </c>
      <c r="H394" s="156">
        <f>SUM(H395)</f>
        <v>0</v>
      </c>
      <c r="K394" s="6"/>
      <c r="L394" s="6"/>
      <c r="M394" s="6"/>
      <c r="N394" s="6"/>
      <c r="O394" s="6"/>
      <c r="P394" s="6"/>
      <c r="Q394" s="6"/>
    </row>
    <row r="395" spans="1:17" ht="15.75" customHeight="1">
      <c r="A395" s="135"/>
      <c r="B395" s="60" t="s">
        <v>114</v>
      </c>
      <c r="C395" s="136">
        <v>15</v>
      </c>
      <c r="D395" s="136"/>
      <c r="E395" s="55">
        <f aca="true" t="shared" si="12" ref="E395:E408">F395/C395*1000</f>
        <v>22.133333333333336</v>
      </c>
      <c r="F395" s="137">
        <v>0.332</v>
      </c>
      <c r="G395" s="137">
        <v>0.332</v>
      </c>
      <c r="H395" s="138"/>
      <c r="K395" s="6"/>
      <c r="L395" s="6"/>
      <c r="M395" s="6"/>
      <c r="N395" s="6"/>
      <c r="O395" s="6"/>
      <c r="P395" s="6"/>
      <c r="Q395" s="6"/>
    </row>
    <row r="396" spans="1:17" ht="15.75" customHeight="1">
      <c r="A396" s="154" t="s">
        <v>227</v>
      </c>
      <c r="B396" s="148" t="s">
        <v>128</v>
      </c>
      <c r="C396" s="167">
        <f>C397</f>
        <v>120</v>
      </c>
      <c r="D396" s="167"/>
      <c r="E396" s="168">
        <f t="shared" si="12"/>
        <v>22.700000000000003</v>
      </c>
      <c r="F396" s="167">
        <f>F397</f>
        <v>2.724</v>
      </c>
      <c r="G396" s="167">
        <f>G397</f>
        <v>2.724</v>
      </c>
      <c r="H396" s="169">
        <f>H397</f>
        <v>0</v>
      </c>
      <c r="K396" s="6"/>
      <c r="L396" s="6"/>
      <c r="M396" s="6"/>
      <c r="N396" s="6"/>
      <c r="O396" s="6"/>
      <c r="P396" s="6"/>
      <c r="Q396" s="6"/>
    </row>
    <row r="397" spans="1:17" ht="15.75" customHeight="1">
      <c r="A397" s="170"/>
      <c r="B397" s="42" t="s">
        <v>114</v>
      </c>
      <c r="C397" s="145">
        <v>120</v>
      </c>
      <c r="D397" s="145"/>
      <c r="E397" s="63">
        <f t="shared" si="12"/>
        <v>22.700000000000003</v>
      </c>
      <c r="F397" s="146">
        <v>2.724</v>
      </c>
      <c r="G397" s="146">
        <v>2.724</v>
      </c>
      <c r="H397" s="147"/>
      <c r="K397" s="6"/>
      <c r="L397" s="6"/>
      <c r="M397" s="6"/>
      <c r="N397" s="6"/>
      <c r="O397" s="6"/>
      <c r="P397" s="6"/>
      <c r="Q397" s="6"/>
    </row>
    <row r="398" spans="1:17" ht="15.75" customHeight="1">
      <c r="A398" s="171" t="s">
        <v>228</v>
      </c>
      <c r="B398" s="148" t="s">
        <v>25</v>
      </c>
      <c r="C398" s="127">
        <f>SUM(C399:C402)</f>
        <v>7565</v>
      </c>
      <c r="D398" s="127"/>
      <c r="E398" s="49">
        <f t="shared" si="12"/>
        <v>37.16523463317911</v>
      </c>
      <c r="F398" s="128">
        <f>SUM(F399:F402)</f>
        <v>281.155</v>
      </c>
      <c r="G398" s="128">
        <f>SUM(G399:G402)</f>
        <v>106.235</v>
      </c>
      <c r="H398" s="129">
        <f>SUM(H399:H402)</f>
        <v>172.42</v>
      </c>
      <c r="K398" s="6"/>
      <c r="L398" s="6"/>
      <c r="M398" s="6"/>
      <c r="N398" s="6"/>
      <c r="O398" s="6"/>
      <c r="P398" s="6"/>
      <c r="Q398" s="6"/>
    </row>
    <row r="399" spans="1:17" ht="15.75" customHeight="1">
      <c r="A399" s="157"/>
      <c r="B399" s="36" t="s">
        <v>114</v>
      </c>
      <c r="C399" s="131">
        <v>800</v>
      </c>
      <c r="D399" s="131"/>
      <c r="E399" s="38">
        <f t="shared" si="12"/>
        <v>14.85625</v>
      </c>
      <c r="F399" s="132">
        <v>11.885</v>
      </c>
      <c r="G399" s="132">
        <v>11.885</v>
      </c>
      <c r="H399" s="133"/>
      <c r="K399" s="6"/>
      <c r="L399" s="6"/>
      <c r="M399" s="6"/>
      <c r="N399" s="6"/>
      <c r="O399" s="6"/>
      <c r="P399" s="6"/>
      <c r="Q399" s="6"/>
    </row>
    <row r="400" spans="1:17" ht="15.75" customHeight="1">
      <c r="A400" s="157"/>
      <c r="B400" s="36" t="s">
        <v>117</v>
      </c>
      <c r="C400" s="131">
        <v>1770</v>
      </c>
      <c r="D400" s="131"/>
      <c r="E400" s="38">
        <f t="shared" si="12"/>
        <v>27.033898305084747</v>
      </c>
      <c r="F400" s="132">
        <v>47.85</v>
      </c>
      <c r="G400" s="132">
        <v>15.85</v>
      </c>
      <c r="H400" s="133">
        <v>32</v>
      </c>
      <c r="J400" s="134"/>
      <c r="K400" s="6"/>
      <c r="L400" s="6"/>
      <c r="M400" s="6"/>
      <c r="N400" s="6"/>
      <c r="O400" s="6"/>
      <c r="P400" s="6"/>
      <c r="Q400" s="6"/>
    </row>
    <row r="401" spans="1:17" ht="15.75" customHeight="1">
      <c r="A401" s="157"/>
      <c r="B401" s="36" t="s">
        <v>118</v>
      </c>
      <c r="C401" s="131">
        <v>3485</v>
      </c>
      <c r="D401" s="131"/>
      <c r="E401" s="38">
        <f t="shared" si="12"/>
        <v>60.95265423242467</v>
      </c>
      <c r="F401" s="132">
        <v>212.42</v>
      </c>
      <c r="G401" s="172">
        <v>71</v>
      </c>
      <c r="H401" s="133">
        <v>138.92</v>
      </c>
      <c r="J401" s="7"/>
      <c r="K401" s="6"/>
      <c r="L401" s="6"/>
      <c r="M401" s="6"/>
      <c r="N401" s="6"/>
      <c r="O401" s="6"/>
      <c r="P401" s="6"/>
      <c r="Q401" s="6"/>
    </row>
    <row r="402" spans="1:17" ht="15.75" customHeight="1">
      <c r="A402" s="162"/>
      <c r="B402" s="60" t="s">
        <v>119</v>
      </c>
      <c r="C402" s="136">
        <v>1510</v>
      </c>
      <c r="D402" s="136"/>
      <c r="E402" s="55">
        <f t="shared" si="12"/>
        <v>5.960264900662252</v>
      </c>
      <c r="F402" s="137">
        <v>9</v>
      </c>
      <c r="G402" s="137">
        <v>7.5</v>
      </c>
      <c r="H402" s="138">
        <v>1.5</v>
      </c>
      <c r="K402" s="6"/>
      <c r="L402" s="6"/>
      <c r="M402" s="6"/>
      <c r="N402" s="6"/>
      <c r="O402" s="6"/>
      <c r="P402" s="6"/>
      <c r="Q402" s="6"/>
    </row>
    <row r="403" spans="1:17" ht="15.75" customHeight="1">
      <c r="A403" s="154" t="s">
        <v>229</v>
      </c>
      <c r="B403" s="148" t="s">
        <v>129</v>
      </c>
      <c r="C403" s="127">
        <f>C404</f>
        <v>270</v>
      </c>
      <c r="D403" s="127"/>
      <c r="E403" s="49">
        <f t="shared" si="12"/>
        <v>11.000000000000002</v>
      </c>
      <c r="F403" s="127">
        <f>F404</f>
        <v>2.97</v>
      </c>
      <c r="G403" s="127">
        <f>G404</f>
        <v>2.97</v>
      </c>
      <c r="H403" s="149">
        <f>H404</f>
        <v>0</v>
      </c>
      <c r="K403" s="6"/>
      <c r="L403" s="6"/>
      <c r="M403" s="6"/>
      <c r="N403" s="6"/>
      <c r="O403" s="6"/>
      <c r="P403" s="6"/>
      <c r="Q403" s="6"/>
    </row>
    <row r="404" spans="1:17" ht="15.75" customHeight="1">
      <c r="A404" s="135"/>
      <c r="B404" s="60" t="s">
        <v>114</v>
      </c>
      <c r="C404" s="173">
        <v>270</v>
      </c>
      <c r="D404" s="173"/>
      <c r="E404" s="104">
        <f t="shared" si="12"/>
        <v>11.000000000000002</v>
      </c>
      <c r="F404" s="174">
        <v>2.97</v>
      </c>
      <c r="G404" s="174">
        <v>2.97</v>
      </c>
      <c r="H404" s="175"/>
      <c r="K404" s="6"/>
      <c r="L404" s="6"/>
      <c r="M404" s="6"/>
      <c r="N404" s="6"/>
      <c r="O404" s="6"/>
      <c r="P404" s="6"/>
      <c r="Q404" s="6"/>
    </row>
    <row r="405" spans="1:17" ht="15.75" customHeight="1">
      <c r="A405" s="171" t="s">
        <v>230</v>
      </c>
      <c r="B405" s="148" t="s">
        <v>59</v>
      </c>
      <c r="C405" s="127">
        <f>SUM(C406:C408)</f>
        <v>124</v>
      </c>
      <c r="D405" s="127"/>
      <c r="E405" s="49">
        <f t="shared" si="12"/>
        <v>31.758064516129032</v>
      </c>
      <c r="F405" s="128">
        <f>SUM(F406:F408)</f>
        <v>3.9379999999999997</v>
      </c>
      <c r="G405" s="128">
        <f>SUM(G406:G408)</f>
        <v>3.9379999999999997</v>
      </c>
      <c r="H405" s="129">
        <f>SUM(H406:H408)</f>
        <v>0</v>
      </c>
      <c r="K405" s="6"/>
      <c r="L405" s="6"/>
      <c r="M405" s="6"/>
      <c r="N405" s="6"/>
      <c r="O405" s="6"/>
      <c r="P405" s="6"/>
      <c r="Q405" s="6"/>
    </row>
    <row r="406" spans="1:17" ht="15.75" customHeight="1">
      <c r="A406" s="157"/>
      <c r="B406" s="36" t="s">
        <v>114</v>
      </c>
      <c r="C406" s="131">
        <v>40</v>
      </c>
      <c r="D406" s="131"/>
      <c r="E406" s="38">
        <f t="shared" si="12"/>
        <v>45</v>
      </c>
      <c r="F406" s="132">
        <v>1.8</v>
      </c>
      <c r="G406" s="132">
        <v>1.8</v>
      </c>
      <c r="H406" s="133"/>
      <c r="K406" s="6"/>
      <c r="L406" s="6"/>
      <c r="M406" s="6"/>
      <c r="N406" s="6"/>
      <c r="O406" s="6"/>
      <c r="P406" s="6"/>
      <c r="Q406" s="6"/>
    </row>
    <row r="407" spans="1:17" ht="15.75" customHeight="1">
      <c r="A407" s="157"/>
      <c r="B407" s="36" t="s">
        <v>117</v>
      </c>
      <c r="C407" s="131">
        <v>36</v>
      </c>
      <c r="D407" s="131"/>
      <c r="E407" s="38">
        <f t="shared" si="12"/>
        <v>27.777777777777775</v>
      </c>
      <c r="F407" s="132">
        <v>1</v>
      </c>
      <c r="G407" s="132">
        <v>1</v>
      </c>
      <c r="H407" s="133"/>
      <c r="K407" s="6"/>
      <c r="L407" s="6"/>
      <c r="M407" s="6"/>
      <c r="N407" s="6"/>
      <c r="O407" s="6"/>
      <c r="P407" s="6"/>
      <c r="Q407" s="6"/>
    </row>
    <row r="408" spans="1:17" ht="15.75" customHeight="1" thickBot="1">
      <c r="A408" s="157"/>
      <c r="B408" s="36" t="s">
        <v>118</v>
      </c>
      <c r="C408" s="131">
        <v>48</v>
      </c>
      <c r="D408" s="131"/>
      <c r="E408" s="38">
        <f t="shared" si="12"/>
        <v>23.708333333333332</v>
      </c>
      <c r="F408" s="132">
        <v>1.138</v>
      </c>
      <c r="G408" s="132">
        <v>1.138</v>
      </c>
      <c r="H408" s="133"/>
      <c r="K408" s="6"/>
      <c r="L408" s="6"/>
      <c r="M408" s="6"/>
      <c r="N408" s="6"/>
      <c r="O408" s="6"/>
      <c r="P408" s="6"/>
      <c r="Q408" s="6"/>
    </row>
    <row r="409" spans="1:17" ht="15.75" customHeight="1" thickBot="1">
      <c r="A409" s="176"/>
      <c r="B409" s="177" t="s">
        <v>165</v>
      </c>
      <c r="C409" s="178">
        <f>C359+C362+C368+C371+C373+C376+C378+C382+C384+C389+C391+C394+C396+C398+C403+C405</f>
        <v>20647.5</v>
      </c>
      <c r="D409" s="178">
        <f>D359+D362+D368+D371+D373+D376+D378+D382+D384+D389+D391+D394+D396+D398+D403+D405</f>
        <v>0</v>
      </c>
      <c r="E409" s="178"/>
      <c r="F409" s="178">
        <f>F359+F362+F368+F371+F373+F376+F378+F382+F384+F389+F391+F394+F396+F398+F403+F405</f>
        <v>708.178</v>
      </c>
      <c r="G409" s="178">
        <f>G359+G362+G368+G371+G373+G376+G378+G382+G384+G389+G391+G394+G396+G398+G403+G405</f>
        <v>491.00800000000004</v>
      </c>
      <c r="H409" s="382">
        <f>H359+H362+H368+H371+H373+H376+H378+H382+H384+H389+H391+H394+H396+H398+H403+H405</f>
        <v>208.19</v>
      </c>
      <c r="K409" s="6"/>
      <c r="L409" s="6"/>
      <c r="M409" s="6"/>
      <c r="N409" s="6"/>
      <c r="O409" s="6"/>
      <c r="P409" s="6"/>
      <c r="Q409" s="6"/>
    </row>
    <row r="410" spans="1:17" ht="15.75" customHeight="1">
      <c r="A410" s="179"/>
      <c r="B410" s="180" t="s">
        <v>63</v>
      </c>
      <c r="C410" s="181"/>
      <c r="D410" s="181"/>
      <c r="E410" s="66" t="s">
        <v>5</v>
      </c>
      <c r="F410" s="182"/>
      <c r="G410" s="182"/>
      <c r="H410" s="183"/>
      <c r="K410" s="6"/>
      <c r="L410" s="6"/>
      <c r="M410" s="6"/>
      <c r="N410" s="6"/>
      <c r="O410" s="6"/>
      <c r="P410" s="6"/>
      <c r="Q410" s="6"/>
    </row>
    <row r="411" spans="1:17" ht="15.75" customHeight="1">
      <c r="A411" s="126">
        <v>1</v>
      </c>
      <c r="B411" s="148" t="s">
        <v>39</v>
      </c>
      <c r="C411" s="127">
        <f>SUM(C412:C412)</f>
        <v>280</v>
      </c>
      <c r="D411" s="127"/>
      <c r="E411" s="49">
        <f aca="true" t="shared" si="13" ref="E411:E432">F411/C411*1000</f>
        <v>22.000000000000004</v>
      </c>
      <c r="F411" s="128">
        <f>SUM(F412:F412)</f>
        <v>6.16</v>
      </c>
      <c r="G411" s="128">
        <f>SUM(G412:G412)</f>
        <v>6</v>
      </c>
      <c r="H411" s="129">
        <f>SUM(H412:H412)</f>
        <v>0</v>
      </c>
      <c r="K411" s="6"/>
      <c r="L411" s="6"/>
      <c r="M411" s="6"/>
      <c r="N411" s="6"/>
      <c r="O411" s="6"/>
      <c r="P411" s="6"/>
      <c r="Q411" s="6"/>
    </row>
    <row r="412" spans="1:17" ht="15.75" customHeight="1">
      <c r="A412" s="135"/>
      <c r="B412" s="60" t="s">
        <v>118</v>
      </c>
      <c r="C412" s="136">
        <v>280</v>
      </c>
      <c r="D412" s="136"/>
      <c r="E412" s="55">
        <f t="shared" si="13"/>
        <v>22.000000000000004</v>
      </c>
      <c r="F412" s="137">
        <v>6.16</v>
      </c>
      <c r="G412" s="137">
        <v>6</v>
      </c>
      <c r="H412" s="138">
        <v>0</v>
      </c>
      <c r="K412" s="6"/>
      <c r="L412" s="6"/>
      <c r="M412" s="6"/>
      <c r="N412" s="6"/>
      <c r="O412" s="6"/>
      <c r="P412" s="6"/>
      <c r="Q412" s="6"/>
    </row>
    <row r="413" spans="1:17" ht="15.75" customHeight="1">
      <c r="A413" s="139">
        <v>2</v>
      </c>
      <c r="B413" s="140" t="s">
        <v>168</v>
      </c>
      <c r="C413" s="141">
        <f>SUM(C414:C414)</f>
        <v>600</v>
      </c>
      <c r="D413" s="141"/>
      <c r="E413" s="85">
        <f t="shared" si="13"/>
        <v>8.853333333333335</v>
      </c>
      <c r="F413" s="142">
        <f>SUM(F414:F414)</f>
        <v>5.312</v>
      </c>
      <c r="G413" s="142">
        <f>SUM(G414:G414)</f>
        <v>5.312</v>
      </c>
      <c r="H413" s="143">
        <f>SUM(H414:H414)</f>
        <v>0</v>
      </c>
      <c r="K413" s="6"/>
      <c r="L413" s="6"/>
      <c r="M413" s="6"/>
      <c r="N413" s="6"/>
      <c r="O413" s="6"/>
      <c r="P413" s="6"/>
      <c r="Q413" s="6"/>
    </row>
    <row r="414" spans="1:17" ht="15.75" customHeight="1">
      <c r="A414" s="130"/>
      <c r="B414" s="36" t="s">
        <v>116</v>
      </c>
      <c r="C414" s="131">
        <v>600</v>
      </c>
      <c r="D414" s="131"/>
      <c r="E414" s="63">
        <f t="shared" si="13"/>
        <v>8.853333333333335</v>
      </c>
      <c r="F414" s="132">
        <v>5.312</v>
      </c>
      <c r="G414" s="132">
        <v>5.312</v>
      </c>
      <c r="H414" s="133"/>
      <c r="I414" s="7"/>
      <c r="K414" s="6"/>
      <c r="L414" s="6"/>
      <c r="M414" s="6"/>
      <c r="N414" s="6"/>
      <c r="O414" s="6"/>
      <c r="P414" s="6"/>
      <c r="Q414" s="6"/>
    </row>
    <row r="415" spans="1:17" ht="15.75" customHeight="1">
      <c r="A415" s="126">
        <v>3</v>
      </c>
      <c r="B415" s="148" t="s">
        <v>28</v>
      </c>
      <c r="C415" s="127">
        <f>SUM(C416:C417)</f>
        <v>58</v>
      </c>
      <c r="D415" s="127"/>
      <c r="E415" s="49">
        <f t="shared" si="13"/>
        <v>6</v>
      </c>
      <c r="F415" s="128">
        <f>SUM(F416:F417)</f>
        <v>0.34800000000000003</v>
      </c>
      <c r="G415" s="128">
        <f>SUM(G416:G417)</f>
        <v>0.34800000000000003</v>
      </c>
      <c r="H415" s="129">
        <f>SUM(H416:H417)</f>
        <v>0</v>
      </c>
      <c r="K415" s="6"/>
      <c r="L415" s="6"/>
      <c r="M415" s="6"/>
      <c r="N415" s="6"/>
      <c r="O415" s="6"/>
      <c r="P415" s="6"/>
      <c r="Q415" s="6"/>
    </row>
    <row r="416" spans="1:17" ht="15.75" customHeight="1">
      <c r="A416" s="130"/>
      <c r="B416" s="36" t="s">
        <v>116</v>
      </c>
      <c r="C416" s="131">
        <v>30</v>
      </c>
      <c r="D416" s="131"/>
      <c r="E416" s="38">
        <f t="shared" si="13"/>
        <v>10.666666666666666</v>
      </c>
      <c r="F416" s="132">
        <v>0.32</v>
      </c>
      <c r="G416" s="132">
        <v>0.32</v>
      </c>
      <c r="H416" s="133"/>
      <c r="K416" s="6"/>
      <c r="L416" s="6"/>
      <c r="M416" s="6"/>
      <c r="N416" s="6"/>
      <c r="O416" s="6"/>
      <c r="P416" s="6"/>
      <c r="Q416" s="6"/>
    </row>
    <row r="417" spans="1:17" ht="15.75" customHeight="1">
      <c r="A417" s="130"/>
      <c r="B417" s="36" t="s">
        <v>118</v>
      </c>
      <c r="C417" s="131">
        <v>28</v>
      </c>
      <c r="D417" s="131"/>
      <c r="E417" s="38">
        <f t="shared" si="13"/>
        <v>1</v>
      </c>
      <c r="F417" s="132">
        <v>0.028</v>
      </c>
      <c r="G417" s="132">
        <v>0.028</v>
      </c>
      <c r="H417" s="133"/>
      <c r="K417" s="6"/>
      <c r="L417" s="6"/>
      <c r="M417" s="6"/>
      <c r="N417" s="6"/>
      <c r="O417" s="6"/>
      <c r="P417" s="6"/>
      <c r="Q417" s="6"/>
    </row>
    <row r="418" spans="1:17" ht="15.75" customHeight="1">
      <c r="A418" s="126">
        <v>4</v>
      </c>
      <c r="B418" s="148" t="s">
        <v>35</v>
      </c>
      <c r="C418" s="155">
        <f>SUM(C419:C419)</f>
        <v>40</v>
      </c>
      <c r="D418" s="155"/>
      <c r="E418" s="49">
        <f t="shared" si="13"/>
        <v>20</v>
      </c>
      <c r="F418" s="184">
        <f>SUM(F419:F419)</f>
        <v>0.8</v>
      </c>
      <c r="G418" s="184">
        <f>SUM(G419:G419)</f>
        <v>0.8</v>
      </c>
      <c r="H418" s="185">
        <f>SUM(H419:H419)</f>
        <v>0</v>
      </c>
      <c r="P418" s="6"/>
      <c r="Q418" s="6"/>
    </row>
    <row r="419" spans="1:17" ht="15.75" customHeight="1">
      <c r="A419" s="179"/>
      <c r="B419" s="186" t="s">
        <v>117</v>
      </c>
      <c r="C419" s="187">
        <v>40</v>
      </c>
      <c r="D419" s="187"/>
      <c r="E419" s="63">
        <f t="shared" si="13"/>
        <v>20</v>
      </c>
      <c r="F419" s="188">
        <v>0.8</v>
      </c>
      <c r="G419" s="188">
        <v>0.8</v>
      </c>
      <c r="H419" s="189"/>
      <c r="P419" s="6"/>
      <c r="Q419" s="6"/>
    </row>
    <row r="420" spans="1:17" ht="15.75" customHeight="1">
      <c r="A420" s="126">
        <v>5</v>
      </c>
      <c r="B420" s="148" t="s">
        <v>29</v>
      </c>
      <c r="C420" s="127">
        <f>SUM(C421:C425)</f>
        <v>4704</v>
      </c>
      <c r="D420" s="127"/>
      <c r="E420" s="49">
        <f t="shared" si="13"/>
        <v>14.607780612244898</v>
      </c>
      <c r="F420" s="128">
        <f>SUM(F421:F425)</f>
        <v>68.715</v>
      </c>
      <c r="G420" s="128">
        <f>SUM(G421:G425)</f>
        <v>65.009</v>
      </c>
      <c r="H420" s="129">
        <f>SUM(H421:H425)</f>
        <v>3.6</v>
      </c>
      <c r="P420" s="6"/>
      <c r="Q420" s="6"/>
    </row>
    <row r="421" spans="1:17" ht="15.75" customHeight="1">
      <c r="A421" s="130"/>
      <c r="B421" s="36" t="s">
        <v>114</v>
      </c>
      <c r="C421" s="158">
        <v>425</v>
      </c>
      <c r="D421" s="158"/>
      <c r="E421" s="74">
        <f t="shared" si="13"/>
        <v>26.352941176470587</v>
      </c>
      <c r="F421" s="160">
        <v>11.2</v>
      </c>
      <c r="G421" s="160">
        <v>11.2</v>
      </c>
      <c r="H421" s="161"/>
      <c r="J421" s="134"/>
      <c r="K421" s="134"/>
      <c r="L421" s="134"/>
      <c r="M421" s="134"/>
      <c r="N421" s="134"/>
      <c r="O421" s="134"/>
      <c r="P421" s="6"/>
      <c r="Q421" s="6"/>
    </row>
    <row r="422" spans="1:17" ht="15.75" customHeight="1">
      <c r="A422" s="130"/>
      <c r="B422" s="36" t="s">
        <v>116</v>
      </c>
      <c r="C422" s="158">
        <v>3390</v>
      </c>
      <c r="D422" s="158"/>
      <c r="E422" s="38">
        <f t="shared" si="13"/>
        <v>10.985250737463128</v>
      </c>
      <c r="F422" s="160">
        <v>37.24</v>
      </c>
      <c r="G422" s="160">
        <v>37.134</v>
      </c>
      <c r="H422" s="161"/>
      <c r="P422" s="6"/>
      <c r="Q422" s="6"/>
    </row>
    <row r="423" spans="1:17" ht="15.75" customHeight="1">
      <c r="A423" s="130"/>
      <c r="B423" s="36" t="s">
        <v>117</v>
      </c>
      <c r="C423" s="131">
        <v>85</v>
      </c>
      <c r="D423" s="131"/>
      <c r="E423" s="38">
        <f t="shared" si="13"/>
        <v>17.647058823529413</v>
      </c>
      <c r="F423" s="132">
        <v>1.5</v>
      </c>
      <c r="G423" s="132">
        <v>1.5</v>
      </c>
      <c r="H423" s="133"/>
      <c r="P423" s="6"/>
      <c r="Q423" s="6"/>
    </row>
    <row r="424" spans="1:17" ht="15.75" customHeight="1">
      <c r="A424" s="130"/>
      <c r="B424" s="36" t="s">
        <v>118</v>
      </c>
      <c r="C424" s="131">
        <v>60</v>
      </c>
      <c r="D424" s="131"/>
      <c r="E424" s="38">
        <f t="shared" si="13"/>
        <v>2.9166666666666665</v>
      </c>
      <c r="F424" s="132">
        <v>0.175</v>
      </c>
      <c r="G424" s="132">
        <v>0.175</v>
      </c>
      <c r="H424" s="133"/>
      <c r="P424" s="6"/>
      <c r="Q424" s="6"/>
    </row>
    <row r="425" spans="1:17" ht="15.75" customHeight="1">
      <c r="A425" s="135"/>
      <c r="B425" s="60" t="s">
        <v>119</v>
      </c>
      <c r="C425" s="136">
        <v>744</v>
      </c>
      <c r="D425" s="136"/>
      <c r="E425" s="55">
        <f t="shared" si="13"/>
        <v>25</v>
      </c>
      <c r="F425" s="137">
        <v>18.6</v>
      </c>
      <c r="G425" s="137">
        <v>15</v>
      </c>
      <c r="H425" s="138">
        <v>3.6</v>
      </c>
      <c r="P425" s="6"/>
      <c r="Q425" s="6"/>
    </row>
    <row r="426" spans="1:17" ht="15.75" customHeight="1">
      <c r="A426" s="126">
        <v>6</v>
      </c>
      <c r="B426" s="148" t="s">
        <v>73</v>
      </c>
      <c r="C426" s="127">
        <f>SUM(C427:C428)</f>
        <v>3869</v>
      </c>
      <c r="D426" s="127"/>
      <c r="E426" s="49">
        <f t="shared" si="13"/>
        <v>17.09485655208064</v>
      </c>
      <c r="F426" s="128">
        <f>SUM(F427:F428)</f>
        <v>66.14</v>
      </c>
      <c r="G426" s="128">
        <f>SUM(G427:G428)</f>
        <v>63.84</v>
      </c>
      <c r="H426" s="129">
        <f>SUM(H427:H428)</f>
        <v>2.3</v>
      </c>
      <c r="P426" s="6"/>
      <c r="Q426" s="6"/>
    </row>
    <row r="427" spans="1:17" ht="15.75" customHeight="1">
      <c r="A427" s="130"/>
      <c r="B427" s="36" t="s">
        <v>117</v>
      </c>
      <c r="C427" s="131">
        <v>795</v>
      </c>
      <c r="D427" s="131"/>
      <c r="E427" s="38">
        <f t="shared" si="13"/>
        <v>20.12578616352201</v>
      </c>
      <c r="F427" s="132">
        <v>16</v>
      </c>
      <c r="G427" s="132">
        <v>16</v>
      </c>
      <c r="H427" s="133"/>
      <c r="P427" s="6"/>
      <c r="Q427" s="6"/>
    </row>
    <row r="428" spans="1:17" ht="15.75" customHeight="1">
      <c r="A428" s="135"/>
      <c r="B428" s="60" t="s">
        <v>119</v>
      </c>
      <c r="C428" s="136">
        <v>3074</v>
      </c>
      <c r="D428" s="136"/>
      <c r="E428" s="55">
        <f t="shared" si="13"/>
        <v>16.310995445673388</v>
      </c>
      <c r="F428" s="137">
        <v>50.14</v>
      </c>
      <c r="G428" s="137">
        <v>47.84</v>
      </c>
      <c r="H428" s="138">
        <v>2.3</v>
      </c>
      <c r="P428" s="6"/>
      <c r="Q428" s="6"/>
    </row>
    <row r="429" spans="1:17" ht="15.75" customHeight="1">
      <c r="A429" s="126">
        <v>7</v>
      </c>
      <c r="B429" s="148" t="s">
        <v>10</v>
      </c>
      <c r="C429" s="127">
        <f>C430</f>
        <v>40</v>
      </c>
      <c r="D429" s="127"/>
      <c r="E429" s="49">
        <f t="shared" si="13"/>
        <v>9</v>
      </c>
      <c r="F429" s="128">
        <f>F430</f>
        <v>0.36</v>
      </c>
      <c r="G429" s="128">
        <f>G430</f>
        <v>0.36</v>
      </c>
      <c r="H429" s="129"/>
      <c r="K429" s="6"/>
      <c r="L429" s="6"/>
      <c r="M429" s="6"/>
      <c r="N429" s="6"/>
      <c r="O429" s="6"/>
      <c r="P429" s="6"/>
      <c r="Q429" s="6"/>
    </row>
    <row r="430" spans="1:17" ht="15.75" customHeight="1">
      <c r="A430" s="135"/>
      <c r="B430" s="60" t="s">
        <v>117</v>
      </c>
      <c r="C430" s="136">
        <v>40</v>
      </c>
      <c r="D430" s="136"/>
      <c r="E430" s="55">
        <f t="shared" si="13"/>
        <v>9</v>
      </c>
      <c r="F430" s="137">
        <v>0.36</v>
      </c>
      <c r="G430" s="137">
        <v>0.36</v>
      </c>
      <c r="H430" s="138"/>
      <c r="K430" s="6"/>
      <c r="L430" s="6"/>
      <c r="M430" s="6"/>
      <c r="N430" s="6"/>
      <c r="O430" s="6"/>
      <c r="P430" s="6"/>
      <c r="Q430" s="6"/>
    </row>
    <row r="431" spans="1:17" ht="15.75" customHeight="1">
      <c r="A431" s="139">
        <v>8</v>
      </c>
      <c r="B431" s="140" t="s">
        <v>30</v>
      </c>
      <c r="C431" s="141">
        <f>SUM(C432:C434)</f>
        <v>156</v>
      </c>
      <c r="D431" s="141"/>
      <c r="E431" s="190">
        <f t="shared" si="13"/>
        <v>11.589743589743591</v>
      </c>
      <c r="F431" s="141">
        <f>SUM(F432:F434)</f>
        <v>1.808</v>
      </c>
      <c r="G431" s="141">
        <f>SUM(G432:G434)</f>
        <v>1.2</v>
      </c>
      <c r="H431" s="152">
        <f>SUM(H432:H434)</f>
        <v>0</v>
      </c>
      <c r="K431" s="6"/>
      <c r="L431" s="6"/>
      <c r="M431" s="6"/>
      <c r="N431" s="6"/>
      <c r="O431" s="6"/>
      <c r="P431" s="6"/>
      <c r="Q431" s="6"/>
    </row>
    <row r="432" spans="1:17" ht="15.75" customHeight="1">
      <c r="A432" s="130"/>
      <c r="B432" s="36" t="s">
        <v>114</v>
      </c>
      <c r="C432" s="131">
        <v>100</v>
      </c>
      <c r="D432" s="131"/>
      <c r="E432" s="38">
        <f t="shared" si="13"/>
        <v>12</v>
      </c>
      <c r="F432" s="132">
        <v>1.2</v>
      </c>
      <c r="G432" s="132">
        <v>0.6</v>
      </c>
      <c r="H432" s="133"/>
      <c r="K432" s="6"/>
      <c r="L432" s="6"/>
      <c r="M432" s="6"/>
      <c r="N432" s="6"/>
      <c r="O432" s="6"/>
      <c r="P432" s="6"/>
      <c r="Q432" s="6"/>
    </row>
    <row r="433" spans="1:17" ht="15.75" customHeight="1">
      <c r="A433" s="130"/>
      <c r="B433" s="36" t="s">
        <v>117</v>
      </c>
      <c r="C433" s="131">
        <v>28</v>
      </c>
      <c r="D433" s="131"/>
      <c r="E433" s="38">
        <v>5.117270788912579</v>
      </c>
      <c r="F433" s="132">
        <v>0.3</v>
      </c>
      <c r="G433" s="132">
        <v>0.3</v>
      </c>
      <c r="H433" s="133"/>
      <c r="K433" s="6"/>
      <c r="L433" s="6"/>
      <c r="M433" s="6"/>
      <c r="N433" s="6"/>
      <c r="O433" s="6"/>
      <c r="P433" s="6"/>
      <c r="Q433" s="6"/>
    </row>
    <row r="434" spans="1:17" ht="15.75" customHeight="1">
      <c r="A434" s="144"/>
      <c r="B434" s="42" t="s">
        <v>118</v>
      </c>
      <c r="C434" s="145">
        <v>28</v>
      </c>
      <c r="D434" s="145"/>
      <c r="E434" s="63">
        <f aca="true" t="shared" si="14" ref="E434:E459">F434/C434*1000</f>
        <v>11</v>
      </c>
      <c r="F434" s="146">
        <v>0.308</v>
      </c>
      <c r="G434" s="146">
        <v>0.3</v>
      </c>
      <c r="H434" s="147"/>
      <c r="K434" s="6"/>
      <c r="L434" s="6"/>
      <c r="M434" s="6"/>
      <c r="N434" s="6"/>
      <c r="O434" s="6"/>
      <c r="P434" s="6"/>
      <c r="Q434" s="6"/>
    </row>
    <row r="435" spans="1:17" ht="15.75" customHeight="1">
      <c r="A435" s="126">
        <v>9</v>
      </c>
      <c r="B435" s="148" t="s">
        <v>31</v>
      </c>
      <c r="C435" s="127">
        <f>C436</f>
        <v>110</v>
      </c>
      <c r="D435" s="127">
        <f>D436</f>
        <v>0</v>
      </c>
      <c r="E435" s="49">
        <f t="shared" si="14"/>
        <v>39.31818181818182</v>
      </c>
      <c r="F435" s="127">
        <f>F436</f>
        <v>4.325</v>
      </c>
      <c r="G435" s="127">
        <f>G436</f>
        <v>4.24</v>
      </c>
      <c r="H435" s="149">
        <f>H436</f>
        <v>0</v>
      </c>
      <c r="K435" s="6"/>
      <c r="L435" s="6"/>
      <c r="M435" s="6"/>
      <c r="N435" s="6"/>
      <c r="O435" s="6"/>
      <c r="P435" s="6"/>
      <c r="Q435" s="6"/>
    </row>
    <row r="436" spans="1:17" ht="15.75" customHeight="1">
      <c r="A436" s="135"/>
      <c r="B436" s="60" t="s">
        <v>118</v>
      </c>
      <c r="C436" s="136">
        <v>110</v>
      </c>
      <c r="D436" s="136"/>
      <c r="E436" s="55">
        <f t="shared" si="14"/>
        <v>39.31818181818182</v>
      </c>
      <c r="F436" s="137">
        <v>4.325</v>
      </c>
      <c r="G436" s="137">
        <v>4.24</v>
      </c>
      <c r="H436" s="138"/>
      <c r="K436" s="6"/>
      <c r="L436" s="6"/>
      <c r="M436" s="6"/>
      <c r="N436" s="6"/>
      <c r="O436" s="6"/>
      <c r="P436" s="6"/>
      <c r="Q436" s="6"/>
    </row>
    <row r="437" spans="1:17" ht="15.75" customHeight="1">
      <c r="A437" s="139">
        <v>10</v>
      </c>
      <c r="B437" s="140" t="s">
        <v>11</v>
      </c>
      <c r="C437" s="191">
        <f>SUM(C438)</f>
        <v>90</v>
      </c>
      <c r="D437" s="191"/>
      <c r="E437" s="168">
        <f t="shared" si="14"/>
        <v>34.2</v>
      </c>
      <c r="F437" s="192">
        <f>SUM(F438)</f>
        <v>3.078</v>
      </c>
      <c r="G437" s="192">
        <f>SUM(G438)</f>
        <v>3.078</v>
      </c>
      <c r="H437" s="193"/>
      <c r="K437" s="6"/>
      <c r="L437" s="6"/>
      <c r="M437" s="6"/>
      <c r="N437" s="6"/>
      <c r="O437" s="6"/>
      <c r="P437" s="6"/>
      <c r="Q437" s="6"/>
    </row>
    <row r="438" spans="1:17" ht="15.75" customHeight="1">
      <c r="A438" s="130"/>
      <c r="B438" s="36" t="s">
        <v>136</v>
      </c>
      <c r="C438" s="131">
        <v>90</v>
      </c>
      <c r="D438" s="131"/>
      <c r="E438" s="63">
        <f t="shared" si="14"/>
        <v>34.2</v>
      </c>
      <c r="F438" s="132">
        <v>3.078</v>
      </c>
      <c r="G438" s="132">
        <v>3.078</v>
      </c>
      <c r="H438" s="133"/>
      <c r="K438" s="6"/>
      <c r="L438" s="6"/>
      <c r="M438" s="6"/>
      <c r="N438" s="6"/>
      <c r="O438" s="6"/>
      <c r="P438" s="6"/>
      <c r="Q438" s="6"/>
    </row>
    <row r="439" spans="1:17" ht="15.75" customHeight="1">
      <c r="A439" s="194">
        <v>11</v>
      </c>
      <c r="B439" s="148" t="s">
        <v>32</v>
      </c>
      <c r="C439" s="127">
        <f>SUM(C440:C441)</f>
        <v>99</v>
      </c>
      <c r="D439" s="127"/>
      <c r="E439" s="49">
        <f t="shared" si="14"/>
        <v>34.949494949494955</v>
      </c>
      <c r="F439" s="128">
        <f>SUM(F440:F441)</f>
        <v>3.46</v>
      </c>
      <c r="G439" s="128">
        <f>SUM(G440:G441)</f>
        <v>3.46</v>
      </c>
      <c r="H439" s="129">
        <f>SUM(H440:H441)</f>
        <v>0</v>
      </c>
      <c r="K439" s="6"/>
      <c r="L439" s="6"/>
      <c r="M439" s="6"/>
      <c r="N439" s="6"/>
      <c r="O439" s="6"/>
      <c r="P439" s="6"/>
      <c r="Q439" s="6"/>
    </row>
    <row r="440" spans="1:17" ht="15.75" customHeight="1">
      <c r="A440" s="195"/>
      <c r="B440" s="36" t="s">
        <v>116</v>
      </c>
      <c r="C440" s="131">
        <v>33</v>
      </c>
      <c r="D440" s="131"/>
      <c r="E440" s="38">
        <f t="shared" si="14"/>
        <v>45.00000000000001</v>
      </c>
      <c r="F440" s="132">
        <v>1.485</v>
      </c>
      <c r="G440" s="132">
        <v>1.485</v>
      </c>
      <c r="H440" s="133"/>
      <c r="K440" s="6"/>
      <c r="L440" s="6"/>
      <c r="M440" s="6"/>
      <c r="N440" s="6"/>
      <c r="O440" s="6"/>
      <c r="P440" s="6"/>
      <c r="Q440" s="6"/>
    </row>
    <row r="441" spans="1:17" ht="15.75" customHeight="1">
      <c r="A441" s="196"/>
      <c r="B441" s="60" t="s">
        <v>118</v>
      </c>
      <c r="C441" s="164">
        <v>66</v>
      </c>
      <c r="D441" s="164"/>
      <c r="E441" s="197">
        <f t="shared" si="14"/>
        <v>29.924242424242426</v>
      </c>
      <c r="F441" s="165">
        <v>1.975</v>
      </c>
      <c r="G441" s="165">
        <v>1.975</v>
      </c>
      <c r="H441" s="166"/>
      <c r="K441" s="6"/>
      <c r="L441" s="6"/>
      <c r="M441" s="6"/>
      <c r="N441" s="6"/>
      <c r="O441" s="6"/>
      <c r="P441" s="6"/>
      <c r="Q441" s="6"/>
    </row>
    <row r="442" spans="1:17" ht="15.75" customHeight="1">
      <c r="A442" s="126">
        <v>12</v>
      </c>
      <c r="B442" s="148" t="s">
        <v>43</v>
      </c>
      <c r="C442" s="127">
        <f>SUM(C443:C445)</f>
        <v>7590</v>
      </c>
      <c r="D442" s="127"/>
      <c r="E442" s="49">
        <f t="shared" si="14"/>
        <v>7.8267457180500655</v>
      </c>
      <c r="F442" s="128">
        <f>SUM(F443:F445)</f>
        <v>59.404999999999994</v>
      </c>
      <c r="G442" s="128">
        <f>SUM(G443:G445)</f>
        <v>59.404999999999994</v>
      </c>
      <c r="H442" s="129">
        <f>SUM(H443:H445)</f>
        <v>0</v>
      </c>
      <c r="K442" s="6"/>
      <c r="L442" s="6"/>
      <c r="M442" s="6"/>
      <c r="N442" s="6"/>
      <c r="O442" s="6"/>
      <c r="P442" s="6"/>
      <c r="Q442" s="6"/>
    </row>
    <row r="443" spans="1:17" ht="15.75" customHeight="1">
      <c r="A443" s="130"/>
      <c r="B443" s="36" t="s">
        <v>116</v>
      </c>
      <c r="C443" s="131">
        <v>6925</v>
      </c>
      <c r="D443" s="131"/>
      <c r="E443" s="38">
        <f t="shared" si="14"/>
        <v>8.3985559566787</v>
      </c>
      <c r="F443" s="132">
        <v>58.16</v>
      </c>
      <c r="G443" s="132">
        <v>58.16</v>
      </c>
      <c r="H443" s="133"/>
      <c r="K443" s="6"/>
      <c r="L443" s="6"/>
      <c r="M443" s="6"/>
      <c r="N443" s="6"/>
      <c r="O443" s="6"/>
      <c r="P443" s="6"/>
      <c r="Q443" s="6"/>
    </row>
    <row r="444" spans="1:17" ht="15.75" customHeight="1">
      <c r="A444" s="130"/>
      <c r="B444" s="36" t="s">
        <v>117</v>
      </c>
      <c r="C444" s="131">
        <v>570</v>
      </c>
      <c r="D444" s="131"/>
      <c r="E444" s="38">
        <f t="shared" si="14"/>
        <v>1.7719298245614035</v>
      </c>
      <c r="F444" s="132">
        <v>1.01</v>
      </c>
      <c r="G444" s="132">
        <v>1.01</v>
      </c>
      <c r="H444" s="133"/>
      <c r="K444" s="6"/>
      <c r="L444" s="6"/>
      <c r="M444" s="6"/>
      <c r="N444" s="6"/>
      <c r="O444" s="6"/>
      <c r="P444" s="6"/>
      <c r="Q444" s="6"/>
    </row>
    <row r="445" spans="1:17" ht="15.75" customHeight="1">
      <c r="A445" s="144"/>
      <c r="B445" s="42" t="s">
        <v>118</v>
      </c>
      <c r="C445" s="145">
        <v>95</v>
      </c>
      <c r="D445" s="145"/>
      <c r="E445" s="63">
        <f t="shared" si="14"/>
        <v>2.473684210526316</v>
      </c>
      <c r="F445" s="146">
        <v>0.235</v>
      </c>
      <c r="G445" s="146">
        <v>0.235</v>
      </c>
      <c r="H445" s="147"/>
      <c r="K445" s="6"/>
      <c r="L445" s="6"/>
      <c r="M445" s="6"/>
      <c r="N445" s="6"/>
      <c r="O445" s="6"/>
      <c r="P445" s="6"/>
      <c r="Q445" s="6"/>
    </row>
    <row r="446" spans="1:17" ht="15.75" customHeight="1">
      <c r="A446" s="126">
        <v>13</v>
      </c>
      <c r="B446" s="47" t="s">
        <v>151</v>
      </c>
      <c r="C446" s="198">
        <f>C447</f>
        <v>55</v>
      </c>
      <c r="D446" s="198"/>
      <c r="E446" s="76">
        <f t="shared" si="14"/>
        <v>8.8</v>
      </c>
      <c r="F446" s="198">
        <f>F447</f>
        <v>0.484</v>
      </c>
      <c r="G446" s="198">
        <f>G447</f>
        <v>0.484</v>
      </c>
      <c r="H446" s="199">
        <f>H447</f>
        <v>0</v>
      </c>
      <c r="K446" s="6"/>
      <c r="L446" s="6"/>
      <c r="M446" s="6"/>
      <c r="N446" s="6"/>
      <c r="O446" s="6"/>
      <c r="P446" s="6"/>
      <c r="Q446" s="6"/>
    </row>
    <row r="447" spans="1:17" ht="15.75" customHeight="1">
      <c r="A447" s="135"/>
      <c r="B447" s="60" t="s">
        <v>118</v>
      </c>
      <c r="C447" s="136">
        <v>55</v>
      </c>
      <c r="D447" s="136"/>
      <c r="E447" s="55">
        <f t="shared" si="14"/>
        <v>8.8</v>
      </c>
      <c r="F447" s="137">
        <v>0.484</v>
      </c>
      <c r="G447" s="137">
        <v>0.484</v>
      </c>
      <c r="H447" s="138"/>
      <c r="K447" s="6"/>
      <c r="L447" s="6"/>
      <c r="M447" s="6"/>
      <c r="N447" s="6"/>
      <c r="O447" s="6"/>
      <c r="P447" s="6"/>
      <c r="Q447" s="6"/>
    </row>
    <row r="448" spans="1:17" ht="15.75" customHeight="1">
      <c r="A448" s="126">
        <v>14</v>
      </c>
      <c r="B448" s="47" t="s">
        <v>152</v>
      </c>
      <c r="C448" s="167">
        <f>C449</f>
        <v>4</v>
      </c>
      <c r="D448" s="167"/>
      <c r="E448" s="168">
        <f t="shared" si="14"/>
        <v>5.75</v>
      </c>
      <c r="F448" s="167">
        <f>F449</f>
        <v>0.023</v>
      </c>
      <c r="G448" s="167">
        <f>G449</f>
        <v>0.023</v>
      </c>
      <c r="H448" s="169">
        <f>H449</f>
        <v>0</v>
      </c>
      <c r="K448" s="6"/>
      <c r="L448" s="6"/>
      <c r="M448" s="6"/>
      <c r="N448" s="6"/>
      <c r="O448" s="6"/>
      <c r="P448" s="6"/>
      <c r="Q448" s="6"/>
    </row>
    <row r="449" spans="1:17" ht="15.75" customHeight="1">
      <c r="A449" s="135"/>
      <c r="B449" s="60" t="s">
        <v>118</v>
      </c>
      <c r="C449" s="136">
        <v>4</v>
      </c>
      <c r="D449" s="136"/>
      <c r="E449" s="55">
        <f t="shared" si="14"/>
        <v>5.75</v>
      </c>
      <c r="F449" s="137">
        <v>0.023</v>
      </c>
      <c r="G449" s="137">
        <v>0.023</v>
      </c>
      <c r="H449" s="138"/>
      <c r="K449" s="6"/>
      <c r="L449" s="6"/>
      <c r="M449" s="6"/>
      <c r="N449" s="6"/>
      <c r="O449" s="6"/>
      <c r="P449" s="6"/>
      <c r="Q449" s="6"/>
    </row>
    <row r="450" spans="1:17" ht="15.75" customHeight="1">
      <c r="A450" s="139">
        <v>15</v>
      </c>
      <c r="B450" s="61" t="s">
        <v>153</v>
      </c>
      <c r="C450" s="141">
        <f>SUM(C451)</f>
        <v>15</v>
      </c>
      <c r="D450" s="141"/>
      <c r="E450" s="63">
        <f t="shared" si="14"/>
        <v>24</v>
      </c>
      <c r="F450" s="142">
        <f>SUM(F451)</f>
        <v>0.36</v>
      </c>
      <c r="G450" s="142">
        <f>SUM(G451)</f>
        <v>0.36</v>
      </c>
      <c r="H450" s="143">
        <f>SUM(H451)</f>
        <v>0</v>
      </c>
      <c r="K450" s="6"/>
      <c r="L450" s="6"/>
      <c r="M450" s="6"/>
      <c r="N450" s="6"/>
      <c r="O450" s="6"/>
      <c r="P450" s="6"/>
      <c r="Q450" s="6"/>
    </row>
    <row r="451" spans="1:17" ht="15.75" customHeight="1">
      <c r="A451" s="144"/>
      <c r="B451" s="42" t="s">
        <v>118</v>
      </c>
      <c r="C451" s="145">
        <v>15</v>
      </c>
      <c r="D451" s="145"/>
      <c r="E451" s="63">
        <f t="shared" si="14"/>
        <v>24</v>
      </c>
      <c r="F451" s="146">
        <v>0.36</v>
      </c>
      <c r="G451" s="146">
        <v>0.36</v>
      </c>
      <c r="H451" s="147"/>
      <c r="K451" s="6"/>
      <c r="L451" s="6"/>
      <c r="M451" s="6"/>
      <c r="N451" s="6"/>
      <c r="O451" s="6"/>
      <c r="P451" s="6"/>
      <c r="Q451" s="6"/>
    </row>
    <row r="452" spans="1:17" ht="15.75" customHeight="1">
      <c r="A452" s="126">
        <v>16</v>
      </c>
      <c r="B452" s="47" t="s">
        <v>112</v>
      </c>
      <c r="C452" s="127">
        <f>SUM(C453)</f>
        <v>0</v>
      </c>
      <c r="D452" s="127"/>
      <c r="E452" s="49" t="e">
        <f t="shared" si="14"/>
        <v>#DIV/0!</v>
      </c>
      <c r="F452" s="128">
        <f>SUM(F453)</f>
        <v>0.4</v>
      </c>
      <c r="G452" s="128">
        <f>SUM(G453)</f>
        <v>0.4</v>
      </c>
      <c r="H452" s="129">
        <f>SUM(H453)</f>
        <v>0</v>
      </c>
      <c r="K452" s="6"/>
      <c r="L452" s="6"/>
      <c r="M452" s="6"/>
      <c r="N452" s="6"/>
      <c r="O452" s="6"/>
      <c r="P452" s="6"/>
      <c r="Q452" s="6"/>
    </row>
    <row r="453" spans="1:17" ht="15.75" customHeight="1">
      <c r="A453" s="135"/>
      <c r="B453" s="60" t="s">
        <v>118</v>
      </c>
      <c r="C453" s="136"/>
      <c r="D453" s="136"/>
      <c r="E453" s="55" t="e">
        <f t="shared" si="14"/>
        <v>#DIV/0!</v>
      </c>
      <c r="F453" s="137">
        <v>0.4</v>
      </c>
      <c r="G453" s="137">
        <v>0.4</v>
      </c>
      <c r="H453" s="138"/>
      <c r="K453" s="6"/>
      <c r="L453" s="6"/>
      <c r="M453" s="6"/>
      <c r="N453" s="6"/>
      <c r="O453" s="6"/>
      <c r="P453" s="6"/>
      <c r="Q453" s="6"/>
    </row>
    <row r="454" spans="1:17" ht="15.75" customHeight="1">
      <c r="A454" s="126">
        <v>17</v>
      </c>
      <c r="B454" s="148" t="s">
        <v>154</v>
      </c>
      <c r="C454" s="127">
        <f>SUM(C455:C456)</f>
        <v>134</v>
      </c>
      <c r="D454" s="127"/>
      <c r="E454" s="49">
        <f t="shared" si="14"/>
        <v>5.223880597014925</v>
      </c>
      <c r="F454" s="128">
        <f>SUM(F455:F456)</f>
        <v>0.7</v>
      </c>
      <c r="G454" s="128">
        <f>SUM(G455:G456)</f>
        <v>0.65</v>
      </c>
      <c r="H454" s="129">
        <f>SUM(H455:H456)</f>
        <v>0</v>
      </c>
      <c r="K454" s="6"/>
      <c r="L454" s="6"/>
      <c r="M454" s="6"/>
      <c r="N454" s="6"/>
      <c r="O454" s="6"/>
      <c r="P454" s="6"/>
      <c r="Q454" s="6"/>
    </row>
    <row r="455" spans="1:17" ht="15.75" customHeight="1">
      <c r="A455" s="130"/>
      <c r="B455" s="36" t="s">
        <v>117</v>
      </c>
      <c r="C455" s="131">
        <v>111</v>
      </c>
      <c r="D455" s="131"/>
      <c r="E455" s="38">
        <f t="shared" si="14"/>
        <v>1.8018018018018018</v>
      </c>
      <c r="F455" s="132">
        <v>0.2</v>
      </c>
      <c r="G455" s="132">
        <v>0.2</v>
      </c>
      <c r="H455" s="133"/>
      <c r="K455" s="6"/>
      <c r="L455" s="6"/>
      <c r="M455" s="6"/>
      <c r="N455" s="6"/>
      <c r="O455" s="6"/>
      <c r="P455" s="6"/>
      <c r="Q455" s="6"/>
    </row>
    <row r="456" spans="1:17" ht="15.75" customHeight="1">
      <c r="A456" s="135"/>
      <c r="B456" s="60" t="s">
        <v>118</v>
      </c>
      <c r="C456" s="136">
        <v>23</v>
      </c>
      <c r="D456" s="136"/>
      <c r="E456" s="55">
        <f t="shared" si="14"/>
        <v>21.73913043478261</v>
      </c>
      <c r="F456" s="137">
        <v>0.5</v>
      </c>
      <c r="G456" s="137">
        <v>0.45</v>
      </c>
      <c r="H456" s="138"/>
      <c r="K456" s="6"/>
      <c r="L456" s="6"/>
      <c r="M456" s="6"/>
      <c r="N456" s="6"/>
      <c r="O456" s="6"/>
      <c r="P456" s="6"/>
      <c r="Q456" s="6"/>
    </row>
    <row r="457" spans="1:17" ht="15.75" customHeight="1">
      <c r="A457" s="150">
        <v>18</v>
      </c>
      <c r="B457" s="148" t="s">
        <v>44</v>
      </c>
      <c r="C457" s="155">
        <f>SUM(C458:C460)</f>
        <v>900</v>
      </c>
      <c r="D457" s="155"/>
      <c r="E457" s="49">
        <f t="shared" si="14"/>
        <v>22.444444444444443</v>
      </c>
      <c r="F457" s="155">
        <f>SUM(F458:F460)</f>
        <v>20.2</v>
      </c>
      <c r="G457" s="155">
        <f>SUM(G458:G460)</f>
        <v>20.2</v>
      </c>
      <c r="H457" s="156">
        <f>SUM(H458:H460)</f>
        <v>0</v>
      </c>
      <c r="K457" s="6"/>
      <c r="L457" s="6"/>
      <c r="M457" s="6"/>
      <c r="N457" s="6"/>
      <c r="O457" s="6"/>
      <c r="P457" s="6"/>
      <c r="Q457" s="6"/>
    </row>
    <row r="458" spans="1:17" ht="15.75" customHeight="1">
      <c r="A458" s="130"/>
      <c r="B458" s="36" t="s">
        <v>114</v>
      </c>
      <c r="C458" s="131">
        <v>30</v>
      </c>
      <c r="D458" s="131"/>
      <c r="E458" s="38">
        <f t="shared" si="14"/>
        <v>43.333333333333336</v>
      </c>
      <c r="F458" s="132">
        <v>1.3</v>
      </c>
      <c r="G458" s="132">
        <v>1.3</v>
      </c>
      <c r="H458" s="133"/>
      <c r="K458" s="6"/>
      <c r="L458" s="6"/>
      <c r="M458" s="6"/>
      <c r="N458" s="6"/>
      <c r="O458" s="6"/>
      <c r="P458" s="6"/>
      <c r="Q458" s="6"/>
    </row>
    <row r="459" spans="1:17" ht="15.75" customHeight="1">
      <c r="A459" s="130"/>
      <c r="B459" s="36" t="s">
        <v>115</v>
      </c>
      <c r="C459" s="131">
        <v>20</v>
      </c>
      <c r="D459" s="131"/>
      <c r="E459" s="38">
        <f t="shared" si="14"/>
        <v>16</v>
      </c>
      <c r="F459" s="132">
        <v>0.32</v>
      </c>
      <c r="G459" s="132">
        <v>0.32</v>
      </c>
      <c r="H459" s="133"/>
      <c r="K459" s="6"/>
      <c r="L459" s="6"/>
      <c r="M459" s="6"/>
      <c r="N459" s="6"/>
      <c r="O459" s="6"/>
      <c r="P459" s="6"/>
      <c r="Q459" s="6"/>
    </row>
    <row r="460" spans="1:8" ht="15.75" customHeight="1">
      <c r="A460" s="130"/>
      <c r="B460" s="36" t="s">
        <v>117</v>
      </c>
      <c r="C460" s="131">
        <v>850</v>
      </c>
      <c r="D460" s="131"/>
      <c r="E460" s="38">
        <v>22.330731359065716</v>
      </c>
      <c r="F460" s="132">
        <v>18.58</v>
      </c>
      <c r="G460" s="132">
        <v>18.58</v>
      </c>
      <c r="H460" s="133"/>
    </row>
    <row r="461" spans="1:8" ht="15.75" customHeight="1">
      <c r="A461" s="126">
        <v>19</v>
      </c>
      <c r="B461" s="148" t="s">
        <v>196</v>
      </c>
      <c r="C461" s="155">
        <f>C462</f>
        <v>40</v>
      </c>
      <c r="D461" s="155"/>
      <c r="E461" s="200">
        <f>F461/C461*1000</f>
        <v>15.15</v>
      </c>
      <c r="F461" s="155">
        <f>F462</f>
        <v>0.606</v>
      </c>
      <c r="G461" s="155">
        <f>G462</f>
        <v>0.606</v>
      </c>
      <c r="H461" s="156">
        <f>H462</f>
        <v>0</v>
      </c>
    </row>
    <row r="462" spans="1:8" ht="15.75" customHeight="1" thickBot="1">
      <c r="A462" s="201"/>
      <c r="B462" s="60" t="s">
        <v>114</v>
      </c>
      <c r="C462" s="164">
        <v>40</v>
      </c>
      <c r="D462" s="164"/>
      <c r="E462" s="197">
        <f>F462/C462*1000</f>
        <v>15.15</v>
      </c>
      <c r="F462" s="165">
        <v>0.606</v>
      </c>
      <c r="G462" s="165">
        <v>0.606</v>
      </c>
      <c r="H462" s="166"/>
    </row>
    <row r="463" spans="1:8" ht="15.75" customHeight="1" thickBot="1">
      <c r="A463" s="176"/>
      <c r="B463" s="177" t="s">
        <v>167</v>
      </c>
      <c r="C463" s="202">
        <f>C411+C413+C415+C418+C420+C426+C429+C431+C435+C437+C439+C442+C446+C448+C450+C452+C454+C457+C461</f>
        <v>18784</v>
      </c>
      <c r="D463" s="202">
        <f>D411+D413+D415+D418+D420+D426+D429+D431+D435+D437+D439+D442+D446+D448+D450+D452+D454+D457+D461</f>
        <v>0</v>
      </c>
      <c r="E463" s="202"/>
      <c r="F463" s="202">
        <f>F411+F413+F415+F418+F420+F426+F429+F431+F435+F437+F439+F442+F446+F448+F450+F452+F454+F457+F461</f>
        <v>242.68400000000003</v>
      </c>
      <c r="G463" s="202">
        <f>G411+G413+G415+G418+G420+G426+G429+G431+G435+G437+G439+G442+G446+G448+G450+G452+G454+G457+G461</f>
        <v>235.77500000000006</v>
      </c>
      <c r="H463" s="364">
        <f>H411+H413+H415+H418+H420+H426+H429+H431+H435+H437+H439+H442+H446+H448+H450+H452+H454+H457+H461</f>
        <v>5.9</v>
      </c>
    </row>
    <row r="464" spans="1:8" ht="15.75" customHeight="1">
      <c r="A464" s="179"/>
      <c r="B464" s="180" t="s">
        <v>60</v>
      </c>
      <c r="C464" s="181"/>
      <c r="D464" s="181"/>
      <c r="E464" s="66" t="s">
        <v>5</v>
      </c>
      <c r="F464" s="182"/>
      <c r="G464" s="182"/>
      <c r="H464" s="183"/>
    </row>
    <row r="465" spans="1:8" ht="15.75" customHeight="1">
      <c r="A465" s="150">
        <v>1</v>
      </c>
      <c r="B465" s="148" t="s">
        <v>87</v>
      </c>
      <c r="C465" s="155">
        <f>SUM(C466)</f>
        <v>15</v>
      </c>
      <c r="D465" s="155"/>
      <c r="E465" s="200">
        <f aca="true" t="shared" si="15" ref="E465:E472">F465/C465*1000</f>
        <v>19</v>
      </c>
      <c r="F465" s="184">
        <f>SUM(F466)</f>
        <v>0.285</v>
      </c>
      <c r="G465" s="184">
        <f>SUM(G466)</f>
        <v>0.285</v>
      </c>
      <c r="H465" s="185"/>
    </row>
    <row r="466" spans="1:8" ht="15.75" customHeight="1">
      <c r="A466" s="201"/>
      <c r="B466" s="60" t="s">
        <v>118</v>
      </c>
      <c r="C466" s="164">
        <v>15</v>
      </c>
      <c r="D466" s="164"/>
      <c r="E466" s="197">
        <f t="shared" si="15"/>
        <v>19</v>
      </c>
      <c r="F466" s="165">
        <v>0.285</v>
      </c>
      <c r="G466" s="165">
        <v>0.285</v>
      </c>
      <c r="H466" s="166"/>
    </row>
    <row r="467" spans="1:8" ht="15.75" customHeight="1">
      <c r="A467" s="150">
        <v>2</v>
      </c>
      <c r="B467" s="148" t="s">
        <v>68</v>
      </c>
      <c r="C467" s="127">
        <f>SUM(C468)</f>
        <v>45</v>
      </c>
      <c r="D467" s="127"/>
      <c r="E467" s="49">
        <f t="shared" si="15"/>
        <v>2.7777777777777777</v>
      </c>
      <c r="F467" s="128">
        <f>SUM(F468)</f>
        <v>0.125</v>
      </c>
      <c r="G467" s="128">
        <f>SUM(G468)</f>
        <v>0.125</v>
      </c>
      <c r="H467" s="129">
        <f>SUM(H468)</f>
        <v>0</v>
      </c>
    </row>
    <row r="468" spans="1:18" ht="15.75" customHeight="1">
      <c r="A468" s="201"/>
      <c r="B468" s="60" t="s">
        <v>114</v>
      </c>
      <c r="C468" s="136">
        <v>45</v>
      </c>
      <c r="D468" s="136"/>
      <c r="E468" s="55">
        <f t="shared" si="15"/>
        <v>2.7777777777777777</v>
      </c>
      <c r="F468" s="137">
        <v>0.125</v>
      </c>
      <c r="G468" s="137">
        <v>0.125</v>
      </c>
      <c r="H468" s="138"/>
      <c r="J468" s="134"/>
      <c r="K468" s="134"/>
      <c r="L468" s="134"/>
      <c r="M468" s="134"/>
      <c r="N468" s="134"/>
      <c r="O468" s="134"/>
      <c r="P468" s="134"/>
      <c r="Q468" s="134"/>
      <c r="R468" s="134"/>
    </row>
    <row r="469" spans="1:17" s="77" customFormat="1" ht="15.75" customHeight="1">
      <c r="A469" s="126">
        <v>3</v>
      </c>
      <c r="B469" s="47" t="s">
        <v>145</v>
      </c>
      <c r="C469" s="127">
        <f>SUM(C470)</f>
        <v>18</v>
      </c>
      <c r="D469" s="127"/>
      <c r="E469" s="49">
        <f t="shared" si="15"/>
        <v>7.666666666666667</v>
      </c>
      <c r="F469" s="128">
        <f>SUM(F470)</f>
        <v>0.138</v>
      </c>
      <c r="G469" s="128">
        <f>SUM(G470)</f>
        <v>0.138</v>
      </c>
      <c r="H469" s="129">
        <f>SUM(H470)</f>
        <v>0</v>
      </c>
      <c r="J469" s="203"/>
      <c r="K469" s="203"/>
      <c r="L469" s="203"/>
      <c r="M469" s="203"/>
      <c r="N469" s="203"/>
      <c r="O469" s="203"/>
      <c r="P469" s="78"/>
      <c r="Q469" s="78"/>
    </row>
    <row r="470" spans="1:8" ht="15.75" customHeight="1">
      <c r="A470" s="135"/>
      <c r="B470" s="60" t="s">
        <v>147</v>
      </c>
      <c r="C470" s="136">
        <v>18</v>
      </c>
      <c r="D470" s="136"/>
      <c r="E470" s="55">
        <f t="shared" si="15"/>
        <v>7.666666666666667</v>
      </c>
      <c r="F470" s="137">
        <v>0.138</v>
      </c>
      <c r="G470" s="137">
        <v>0.138</v>
      </c>
      <c r="H470" s="138"/>
    </row>
    <row r="471" spans="1:17" s="77" customFormat="1" ht="15.75" customHeight="1">
      <c r="A471" s="126">
        <v>4</v>
      </c>
      <c r="B471" s="47" t="s">
        <v>146</v>
      </c>
      <c r="C471" s="127">
        <f>C472</f>
        <v>18</v>
      </c>
      <c r="D471" s="127"/>
      <c r="E471" s="49">
        <f t="shared" si="15"/>
        <v>15.333333333333334</v>
      </c>
      <c r="F471" s="127">
        <f>F472</f>
        <v>0.276</v>
      </c>
      <c r="G471" s="127">
        <f>G472</f>
        <v>0.276</v>
      </c>
      <c r="H471" s="149">
        <f>H472</f>
        <v>0</v>
      </c>
      <c r="K471" s="78"/>
      <c r="L471" s="78"/>
      <c r="M471" s="78"/>
      <c r="N471" s="78"/>
      <c r="O471" s="78"/>
      <c r="P471" s="78"/>
      <c r="Q471" s="78"/>
    </row>
    <row r="472" spans="1:8" ht="15.75" customHeight="1">
      <c r="A472" s="135"/>
      <c r="B472" s="60" t="s">
        <v>114</v>
      </c>
      <c r="C472" s="136">
        <v>18</v>
      </c>
      <c r="D472" s="136"/>
      <c r="E472" s="55">
        <f t="shared" si="15"/>
        <v>15.333333333333334</v>
      </c>
      <c r="F472" s="137">
        <v>0.276</v>
      </c>
      <c r="G472" s="137">
        <v>0.276</v>
      </c>
      <c r="H472" s="138"/>
    </row>
    <row r="473" spans="1:8" ht="15.75" customHeight="1">
      <c r="A473" s="150">
        <v>5</v>
      </c>
      <c r="B473" s="148" t="s">
        <v>201</v>
      </c>
      <c r="C473" s="127">
        <f>C474</f>
        <v>75</v>
      </c>
      <c r="D473" s="127"/>
      <c r="E473" s="200">
        <v>12.666666666666666</v>
      </c>
      <c r="F473" s="128">
        <f>F474</f>
        <v>0.36</v>
      </c>
      <c r="G473" s="128">
        <f>G474</f>
        <v>0</v>
      </c>
      <c r="H473" s="129"/>
    </row>
    <row r="474" spans="1:8" ht="15.75" customHeight="1">
      <c r="A474" s="201"/>
      <c r="B474" s="163" t="s">
        <v>117</v>
      </c>
      <c r="C474" s="136">
        <v>75</v>
      </c>
      <c r="D474" s="136"/>
      <c r="E474" s="55">
        <v>12.666666666666666</v>
      </c>
      <c r="F474" s="137">
        <v>0.36</v>
      </c>
      <c r="G474" s="137"/>
      <c r="H474" s="138"/>
    </row>
    <row r="475" spans="1:8" ht="15.75" customHeight="1">
      <c r="A475" s="204">
        <v>6</v>
      </c>
      <c r="B475" s="140" t="s">
        <v>155</v>
      </c>
      <c r="C475" s="141">
        <f>SUM(C476:C476)</f>
        <v>50</v>
      </c>
      <c r="D475" s="141"/>
      <c r="E475" s="141"/>
      <c r="F475" s="142">
        <f>SUM(F476:F476)</f>
        <v>1.62</v>
      </c>
      <c r="G475" s="142">
        <f>SUM(G476:G476)</f>
        <v>1.62</v>
      </c>
      <c r="H475" s="143"/>
    </row>
    <row r="476" spans="1:8" ht="15.75" customHeight="1">
      <c r="A476" s="201"/>
      <c r="B476" s="163" t="s">
        <v>118</v>
      </c>
      <c r="C476" s="136">
        <v>50</v>
      </c>
      <c r="D476" s="136"/>
      <c r="E476" s="55">
        <f>F476/C476*1000</f>
        <v>32.400000000000006</v>
      </c>
      <c r="F476" s="137">
        <v>1.62</v>
      </c>
      <c r="G476" s="137">
        <v>1.62</v>
      </c>
      <c r="H476" s="138"/>
    </row>
    <row r="477" spans="1:8" ht="15.75" customHeight="1">
      <c r="A477" s="204">
        <v>7</v>
      </c>
      <c r="B477" s="140" t="s">
        <v>148</v>
      </c>
      <c r="C477" s="141">
        <f>SUM(C478)</f>
        <v>12</v>
      </c>
      <c r="D477" s="141"/>
      <c r="E477" s="85">
        <f>F477/C477*1000</f>
        <v>3.833333333333333</v>
      </c>
      <c r="F477" s="142">
        <f>SUM(F478)</f>
        <v>0.046</v>
      </c>
      <c r="G477" s="142">
        <f>SUM(G478)</f>
        <v>0.046</v>
      </c>
      <c r="H477" s="143">
        <f>SUM(H478)</f>
        <v>0</v>
      </c>
    </row>
    <row r="478" spans="1:8" ht="15.75" customHeight="1">
      <c r="A478" s="201"/>
      <c r="B478" s="163" t="s">
        <v>114</v>
      </c>
      <c r="C478" s="136">
        <v>12</v>
      </c>
      <c r="D478" s="136"/>
      <c r="E478" s="55">
        <f>F478/C478*1000</f>
        <v>3.833333333333333</v>
      </c>
      <c r="F478" s="137">
        <v>0.046</v>
      </c>
      <c r="G478" s="137">
        <v>0.046</v>
      </c>
      <c r="H478" s="138"/>
    </row>
    <row r="479" spans="1:12" ht="15.75" customHeight="1">
      <c r="A479" s="150">
        <v>8</v>
      </c>
      <c r="B479" s="148" t="s">
        <v>149</v>
      </c>
      <c r="C479" s="127">
        <v>27</v>
      </c>
      <c r="D479" s="127"/>
      <c r="E479" s="69">
        <v>5.666666666666666</v>
      </c>
      <c r="F479" s="128">
        <v>0.153</v>
      </c>
      <c r="G479" s="128">
        <v>0.153</v>
      </c>
      <c r="H479" s="129"/>
      <c r="L479" s="7" t="s">
        <v>5</v>
      </c>
    </row>
    <row r="480" spans="1:8" ht="15.75" customHeight="1">
      <c r="A480" s="201"/>
      <c r="B480" s="60" t="s">
        <v>114</v>
      </c>
      <c r="C480" s="136">
        <v>27</v>
      </c>
      <c r="D480" s="136"/>
      <c r="E480" s="55">
        <f>F480/C480*1000</f>
        <v>5.666666666666666</v>
      </c>
      <c r="F480" s="137">
        <v>0.153</v>
      </c>
      <c r="G480" s="137">
        <v>0.153</v>
      </c>
      <c r="H480" s="138"/>
    </row>
    <row r="481" spans="1:17" s="77" customFormat="1" ht="15.75" customHeight="1">
      <c r="A481" s="205">
        <v>9</v>
      </c>
      <c r="B481" s="206" t="s">
        <v>105</v>
      </c>
      <c r="C481" s="207">
        <f>SUM(C482)</f>
        <v>50</v>
      </c>
      <c r="D481" s="207"/>
      <c r="E481" s="208">
        <v>16</v>
      </c>
      <c r="F481" s="207">
        <f>SUM(F482)</f>
        <v>0.57</v>
      </c>
      <c r="G481" s="207">
        <f>SUM(G482)</f>
        <v>0</v>
      </c>
      <c r="H481" s="156">
        <f>SUM(H482)</f>
        <v>0.57</v>
      </c>
      <c r="K481" s="78"/>
      <c r="L481" s="78"/>
      <c r="M481" s="78"/>
      <c r="N481" s="78"/>
      <c r="O481" s="78"/>
      <c r="P481" s="78"/>
      <c r="Q481" s="78"/>
    </row>
    <row r="482" spans="1:8" ht="15.75" customHeight="1">
      <c r="A482" s="135"/>
      <c r="B482" s="60" t="s">
        <v>117</v>
      </c>
      <c r="C482" s="164">
        <v>50</v>
      </c>
      <c r="D482" s="164"/>
      <c r="E482" s="197">
        <v>16</v>
      </c>
      <c r="F482" s="165">
        <v>0.57</v>
      </c>
      <c r="G482" s="165"/>
      <c r="H482" s="166">
        <v>0.57</v>
      </c>
    </row>
    <row r="483" spans="1:8" ht="15.75" customHeight="1">
      <c r="A483" s="126">
        <v>10</v>
      </c>
      <c r="B483" s="148" t="s">
        <v>140</v>
      </c>
      <c r="C483" s="155">
        <v>58</v>
      </c>
      <c r="D483" s="155"/>
      <c r="E483" s="200">
        <v>10</v>
      </c>
      <c r="F483" s="184">
        <v>0.58</v>
      </c>
      <c r="G483" s="184">
        <v>0.58</v>
      </c>
      <c r="H483" s="185"/>
    </row>
    <row r="484" spans="1:8" ht="15.75" customHeight="1">
      <c r="A484" s="135"/>
      <c r="B484" s="60" t="s">
        <v>115</v>
      </c>
      <c r="C484" s="164">
        <v>58</v>
      </c>
      <c r="D484" s="164"/>
      <c r="E484" s="197">
        <f>F484/C484*1000</f>
        <v>9.999999999999998</v>
      </c>
      <c r="F484" s="165">
        <v>0.58</v>
      </c>
      <c r="G484" s="165">
        <v>0.58</v>
      </c>
      <c r="H484" s="166"/>
    </row>
    <row r="485" spans="1:8" ht="15.75" customHeight="1">
      <c r="A485" s="139">
        <v>11</v>
      </c>
      <c r="B485" s="140" t="s">
        <v>13</v>
      </c>
      <c r="C485" s="141">
        <f>SUM(C486)</f>
        <v>159</v>
      </c>
      <c r="D485" s="141"/>
      <c r="E485" s="200">
        <v>25.974842767295595</v>
      </c>
      <c r="F485" s="141">
        <f>SUM(F486)</f>
        <v>4.06</v>
      </c>
      <c r="G485" s="141">
        <f>SUM(G486)</f>
        <v>4.06</v>
      </c>
      <c r="H485" s="143"/>
    </row>
    <row r="486" spans="1:8" ht="15.75" customHeight="1">
      <c r="A486" s="144"/>
      <c r="B486" s="42" t="s">
        <v>115</v>
      </c>
      <c r="C486" s="145">
        <v>159</v>
      </c>
      <c r="D486" s="145"/>
      <c r="E486" s="63">
        <f>F486/C486*1000</f>
        <v>25.534591194968552</v>
      </c>
      <c r="F486" s="146">
        <v>4.06</v>
      </c>
      <c r="G486" s="146">
        <v>4.06</v>
      </c>
      <c r="H486" s="147"/>
    </row>
    <row r="487" spans="1:8" ht="15" customHeight="1">
      <c r="A487" s="126">
        <v>12</v>
      </c>
      <c r="B487" s="47" t="s">
        <v>156</v>
      </c>
      <c r="C487" s="127">
        <f>SUM(C488)</f>
        <v>10</v>
      </c>
      <c r="D487" s="127"/>
      <c r="E487" s="200">
        <f>F487/C487*1000</f>
        <v>1</v>
      </c>
      <c r="F487" s="128">
        <f>SUM(F488)</f>
        <v>0.01</v>
      </c>
      <c r="G487" s="128">
        <f>SUM(G488)</f>
        <v>0.01</v>
      </c>
      <c r="H487" s="129">
        <f>SUM(H488)</f>
        <v>0</v>
      </c>
    </row>
    <row r="488" spans="1:8" ht="15" customHeight="1">
      <c r="A488" s="135"/>
      <c r="B488" s="60" t="s">
        <v>118</v>
      </c>
      <c r="C488" s="136">
        <v>10</v>
      </c>
      <c r="D488" s="136"/>
      <c r="E488" s="55">
        <f>F488/C488*1000</f>
        <v>1</v>
      </c>
      <c r="F488" s="137">
        <v>0.01</v>
      </c>
      <c r="G488" s="137">
        <v>0.01</v>
      </c>
      <c r="H488" s="138"/>
    </row>
    <row r="489" spans="1:14" ht="15" customHeight="1">
      <c r="A489" s="139">
        <v>13</v>
      </c>
      <c r="B489" s="61" t="s">
        <v>150</v>
      </c>
      <c r="C489" s="141">
        <f>SUM(C490)</f>
        <v>60</v>
      </c>
      <c r="D489" s="141"/>
      <c r="E489" s="85">
        <f>F489/C489*1000</f>
        <v>2.8</v>
      </c>
      <c r="F489" s="142">
        <f>SUM(F490)</f>
        <v>0.168</v>
      </c>
      <c r="G489" s="142">
        <f>SUM(G490)</f>
        <v>0.168</v>
      </c>
      <c r="H489" s="143">
        <f>SUM(H490)</f>
        <v>0</v>
      </c>
      <c r="J489" s="134"/>
      <c r="K489" s="134"/>
      <c r="L489" s="134"/>
      <c r="M489" s="134"/>
      <c r="N489" s="134"/>
    </row>
    <row r="490" spans="1:8" ht="15" customHeight="1" thickBot="1">
      <c r="A490" s="144"/>
      <c r="B490" s="42" t="s">
        <v>114</v>
      </c>
      <c r="C490" s="145">
        <v>60</v>
      </c>
      <c r="D490" s="145"/>
      <c r="E490" s="63">
        <f>F490/C490*1000</f>
        <v>2.8</v>
      </c>
      <c r="F490" s="146">
        <v>0.168</v>
      </c>
      <c r="G490" s="146">
        <v>0.168</v>
      </c>
      <c r="H490" s="147"/>
    </row>
    <row r="491" spans="1:8" ht="15.75" customHeight="1" thickBot="1">
      <c r="A491" s="176"/>
      <c r="B491" s="177" t="s">
        <v>166</v>
      </c>
      <c r="C491" s="178">
        <f>C465+C467+C469+C471+C473+C475+C477+C479+C481+C483+C485+C487+C489</f>
        <v>597</v>
      </c>
      <c r="D491" s="178">
        <f>D465+D467+D469+D471+D473+D475+D477+D479+D481+D483+D485+D487+D489</f>
        <v>0</v>
      </c>
      <c r="E491" s="178"/>
      <c r="F491" s="178">
        <f>F465+F467+F469+F471+F473+F475+F477+F479+F481+F483+F485+F487+F489</f>
        <v>8.390999999999998</v>
      </c>
      <c r="G491" s="178">
        <f>G465+G467+G469+G471+G473+G475+G477+G479+G481+G483+G485+G487+G489</f>
        <v>7.460999999999999</v>
      </c>
      <c r="H491" s="382">
        <f>H465+H467+H469+H471+H473+H475+H477+H479+H481+H483+H485+H487+H489</f>
        <v>0.57</v>
      </c>
    </row>
    <row r="492" spans="1:8" ht="15.75" customHeight="1" thickBot="1">
      <c r="A492" s="176" t="s">
        <v>182</v>
      </c>
      <c r="B492" s="177" t="s">
        <v>15</v>
      </c>
      <c r="C492" s="202">
        <f aca="true" t="shared" si="16" ref="C492:H492">C409+C463+C491</f>
        <v>40028.5</v>
      </c>
      <c r="D492" s="202">
        <f t="shared" si="16"/>
        <v>0</v>
      </c>
      <c r="E492" s="202">
        <f t="shared" si="16"/>
        <v>0</v>
      </c>
      <c r="F492" s="202">
        <f t="shared" si="16"/>
        <v>959.253</v>
      </c>
      <c r="G492" s="202">
        <f t="shared" si="16"/>
        <v>734.2440000000001</v>
      </c>
      <c r="H492" s="364">
        <f t="shared" si="16"/>
        <v>214.66</v>
      </c>
    </row>
    <row r="493" spans="1:8" ht="15.75" customHeight="1">
      <c r="A493" s="209" t="s">
        <v>213</v>
      </c>
      <c r="B493" s="210" t="s">
        <v>20</v>
      </c>
      <c r="C493" s="187"/>
      <c r="D493" s="187"/>
      <c r="E493" s="211"/>
      <c r="F493" s="188"/>
      <c r="G493" s="188"/>
      <c r="H493" s="189"/>
    </row>
    <row r="494" spans="1:8" ht="15.75" customHeight="1">
      <c r="A494" s="212"/>
      <c r="B494" s="213" t="s">
        <v>62</v>
      </c>
      <c r="C494" s="214"/>
      <c r="D494" s="214"/>
      <c r="E494" s="215"/>
      <c r="F494" s="216"/>
      <c r="G494" s="216"/>
      <c r="H494" s="217"/>
    </row>
    <row r="495" spans="1:8" ht="15.75" customHeight="1">
      <c r="A495" s="126">
        <v>1</v>
      </c>
      <c r="B495" s="47" t="s">
        <v>34</v>
      </c>
      <c r="C495" s="127"/>
      <c r="D495" s="127"/>
      <c r="E495" s="49"/>
      <c r="F495" s="128">
        <f>SUM(F496:F499)</f>
        <v>69.517</v>
      </c>
      <c r="G495" s="128">
        <f>SUM(G496:G499)</f>
        <v>21.877000000000002</v>
      </c>
      <c r="H495" s="129">
        <f>SUM(H496:H499)</f>
        <v>0</v>
      </c>
    </row>
    <row r="496" spans="1:8" ht="15.75" customHeight="1">
      <c r="A496" s="130"/>
      <c r="B496" s="36" t="s">
        <v>114</v>
      </c>
      <c r="C496" s="131">
        <v>930</v>
      </c>
      <c r="D496" s="131"/>
      <c r="E496" s="38"/>
      <c r="F496" s="132">
        <v>9.397</v>
      </c>
      <c r="G496" s="132">
        <v>9.397</v>
      </c>
      <c r="H496" s="133"/>
    </row>
    <row r="497" spans="1:15" ht="15.75" customHeight="1">
      <c r="A497" s="130"/>
      <c r="B497" s="36" t="s">
        <v>117</v>
      </c>
      <c r="C497" s="131"/>
      <c r="D497" s="131"/>
      <c r="E497" s="38">
        <v>27</v>
      </c>
      <c r="F497" s="132">
        <v>45</v>
      </c>
      <c r="G497" s="132"/>
      <c r="H497" s="133"/>
      <c r="J497" s="134"/>
      <c r="K497" s="134"/>
      <c r="L497" s="134"/>
      <c r="M497" s="134"/>
      <c r="N497" s="134"/>
      <c r="O497" s="134"/>
    </row>
    <row r="498" spans="1:8" ht="15.75" customHeight="1">
      <c r="A498" s="130"/>
      <c r="B498" s="36" t="s">
        <v>118</v>
      </c>
      <c r="C498" s="131">
        <v>48</v>
      </c>
      <c r="D498" s="131"/>
      <c r="E498" s="38">
        <f>F498/C498*1000</f>
        <v>55</v>
      </c>
      <c r="F498" s="132">
        <v>2.64</v>
      </c>
      <c r="G498" s="132"/>
      <c r="H498" s="133"/>
    </row>
    <row r="499" spans="1:14" ht="15.75" customHeight="1">
      <c r="A499" s="135"/>
      <c r="B499" s="60" t="s">
        <v>119</v>
      </c>
      <c r="C499" s="136">
        <v>312</v>
      </c>
      <c r="D499" s="136"/>
      <c r="E499" s="55">
        <f>F499/C499*1000</f>
        <v>40</v>
      </c>
      <c r="F499" s="137">
        <v>12.48</v>
      </c>
      <c r="G499" s="137">
        <v>12.48</v>
      </c>
      <c r="H499" s="138"/>
      <c r="I499" s="134"/>
      <c r="J499" s="134"/>
      <c r="K499" s="134"/>
      <c r="L499" s="134"/>
      <c r="M499" s="134"/>
      <c r="N499" s="134"/>
    </row>
    <row r="500" spans="1:8" ht="15.75" customHeight="1">
      <c r="A500" s="126">
        <v>2</v>
      </c>
      <c r="B500" s="47" t="s">
        <v>22</v>
      </c>
      <c r="C500" s="127"/>
      <c r="D500" s="127"/>
      <c r="E500" s="49" t="e">
        <f>F500/C500*1000</f>
        <v>#DIV/0!</v>
      </c>
      <c r="F500" s="128">
        <f>SUM(F501:F504)</f>
        <v>301.61299999999994</v>
      </c>
      <c r="G500" s="128">
        <f>SUM(G501:G504)</f>
        <v>211.303</v>
      </c>
      <c r="H500" s="129">
        <f>SUM(H501:H504)</f>
        <v>0</v>
      </c>
    </row>
    <row r="501" spans="1:8" ht="15.75" customHeight="1">
      <c r="A501" s="130"/>
      <c r="B501" s="36" t="s">
        <v>114</v>
      </c>
      <c r="C501" s="131">
        <v>1583</v>
      </c>
      <c r="D501" s="131"/>
      <c r="E501" s="74">
        <f>F501/C501*1000</f>
        <v>28.060012634238785</v>
      </c>
      <c r="F501" s="132">
        <v>44.419</v>
      </c>
      <c r="G501" s="132">
        <v>44.419</v>
      </c>
      <c r="H501" s="133"/>
    </row>
    <row r="502" spans="1:10" ht="15.75" customHeight="1">
      <c r="A502" s="130"/>
      <c r="B502" s="36" t="s">
        <v>116</v>
      </c>
      <c r="C502" s="131">
        <v>2400</v>
      </c>
      <c r="D502" s="131"/>
      <c r="E502" s="38">
        <f>F502/C502*1000</f>
        <v>30</v>
      </c>
      <c r="F502" s="132">
        <v>72</v>
      </c>
      <c r="G502" s="132"/>
      <c r="H502" s="133"/>
      <c r="J502" s="218"/>
    </row>
    <row r="503" spans="1:18" ht="15.75" customHeight="1">
      <c r="A503" s="130"/>
      <c r="B503" s="36" t="s">
        <v>117</v>
      </c>
      <c r="C503" s="131"/>
      <c r="D503" s="131"/>
      <c r="E503" s="38">
        <v>16</v>
      </c>
      <c r="F503" s="132">
        <v>18.31</v>
      </c>
      <c r="G503" s="132"/>
      <c r="H503" s="133"/>
      <c r="J503" s="7"/>
      <c r="R503" s="7"/>
    </row>
    <row r="504" spans="1:15" ht="15.75" customHeight="1">
      <c r="A504" s="135"/>
      <c r="B504" s="60" t="s">
        <v>119</v>
      </c>
      <c r="C504" s="136">
        <v>2220</v>
      </c>
      <c r="D504" s="136"/>
      <c r="E504" s="55">
        <f aca="true" t="shared" si="17" ref="E504:E510">F504/C504*1000</f>
        <v>75.17297297297297</v>
      </c>
      <c r="F504" s="137">
        <v>166.884</v>
      </c>
      <c r="G504" s="137">
        <v>166.884</v>
      </c>
      <c r="H504" s="138"/>
      <c r="J504" s="134"/>
      <c r="K504" s="134"/>
      <c r="L504" s="134"/>
      <c r="M504" s="134"/>
      <c r="N504" s="134"/>
      <c r="O504" s="134"/>
    </row>
    <row r="505" spans="1:8" ht="15.75" customHeight="1">
      <c r="A505" s="126">
        <v>3</v>
      </c>
      <c r="B505" s="47" t="s">
        <v>106</v>
      </c>
      <c r="C505" s="127"/>
      <c r="D505" s="127"/>
      <c r="E505" s="49" t="e">
        <f t="shared" si="17"/>
        <v>#DIV/0!</v>
      </c>
      <c r="F505" s="128">
        <f>SUM(F506)</f>
        <v>1.2</v>
      </c>
      <c r="G505" s="128">
        <f>SUM(G506)</f>
        <v>1.2</v>
      </c>
      <c r="H505" s="129">
        <f>SUM(H506)</f>
        <v>0</v>
      </c>
    </row>
    <row r="506" spans="1:15" ht="15.75" customHeight="1">
      <c r="A506" s="135"/>
      <c r="B506" s="36" t="s">
        <v>118</v>
      </c>
      <c r="C506" s="136">
        <v>120</v>
      </c>
      <c r="D506" s="136"/>
      <c r="E506" s="55">
        <f t="shared" si="17"/>
        <v>10</v>
      </c>
      <c r="F506" s="137">
        <v>1.2</v>
      </c>
      <c r="G506" s="137">
        <v>1.2</v>
      </c>
      <c r="H506" s="138">
        <v>0</v>
      </c>
      <c r="J506" s="134"/>
      <c r="K506" s="134"/>
      <c r="L506" s="134"/>
      <c r="M506" s="134"/>
      <c r="N506" s="134"/>
      <c r="O506" s="134"/>
    </row>
    <row r="507" spans="1:17" ht="15.75" customHeight="1">
      <c r="A507" s="126">
        <v>4</v>
      </c>
      <c r="B507" s="47" t="s">
        <v>157</v>
      </c>
      <c r="C507" s="127"/>
      <c r="D507" s="127"/>
      <c r="E507" s="49" t="e">
        <f t="shared" si="17"/>
        <v>#DIV/0!</v>
      </c>
      <c r="F507" s="128">
        <f>SUM(F508)</f>
        <v>1.265</v>
      </c>
      <c r="G507" s="128">
        <f>SUM(G508)</f>
        <v>0</v>
      </c>
      <c r="H507" s="129">
        <f>SUM(H508)</f>
        <v>1.265</v>
      </c>
      <c r="K507" s="6"/>
      <c r="L507" s="6"/>
      <c r="M507" s="6"/>
      <c r="N507" s="6"/>
      <c r="O507" s="6"/>
      <c r="P507" s="6"/>
      <c r="Q507" s="6"/>
    </row>
    <row r="508" spans="1:17" ht="15.75" customHeight="1">
      <c r="A508" s="135"/>
      <c r="B508" s="36" t="s">
        <v>118</v>
      </c>
      <c r="C508" s="136">
        <v>55</v>
      </c>
      <c r="D508" s="136"/>
      <c r="E508" s="55">
        <f t="shared" si="17"/>
        <v>23</v>
      </c>
      <c r="F508" s="137">
        <v>1.265</v>
      </c>
      <c r="G508" s="137"/>
      <c r="H508" s="138">
        <v>1.265</v>
      </c>
      <c r="K508" s="6"/>
      <c r="L508" s="6"/>
      <c r="M508" s="6"/>
      <c r="N508" s="6"/>
      <c r="O508" s="6"/>
      <c r="P508" s="6"/>
      <c r="Q508" s="6"/>
    </row>
    <row r="509" spans="1:17" ht="15.75" customHeight="1">
      <c r="A509" s="126">
        <v>5</v>
      </c>
      <c r="B509" s="148" t="s">
        <v>110</v>
      </c>
      <c r="C509" s="128">
        <f>SUM(C510:C511)</f>
        <v>17</v>
      </c>
      <c r="D509" s="127"/>
      <c r="E509" s="219">
        <f t="shared" si="17"/>
        <v>95.1764705882353</v>
      </c>
      <c r="F509" s="128">
        <f>SUM(F510:F511)</f>
        <v>1.618</v>
      </c>
      <c r="G509" s="128">
        <f>SUM(G511:G511)</f>
        <v>1.5</v>
      </c>
      <c r="H509" s="129">
        <f>SUM(H511:H511)</f>
        <v>0</v>
      </c>
      <c r="K509" s="6"/>
      <c r="L509" s="6"/>
      <c r="M509" s="6"/>
      <c r="N509" s="6"/>
      <c r="O509" s="6"/>
      <c r="P509" s="6"/>
      <c r="Q509" s="6"/>
    </row>
    <row r="510" spans="1:17" ht="15.75" customHeight="1">
      <c r="A510" s="139"/>
      <c r="B510" s="36" t="s">
        <v>136</v>
      </c>
      <c r="C510" s="220">
        <v>17</v>
      </c>
      <c r="D510" s="220"/>
      <c r="E510" s="38">
        <f t="shared" si="17"/>
        <v>1.0588235294117647</v>
      </c>
      <c r="F510" s="221">
        <v>0.018</v>
      </c>
      <c r="G510" s="221">
        <v>0.018</v>
      </c>
      <c r="H510" s="222"/>
      <c r="K510" s="6"/>
      <c r="L510" s="6"/>
      <c r="M510" s="6"/>
      <c r="N510" s="6"/>
      <c r="O510" s="6"/>
      <c r="P510" s="6"/>
      <c r="Q510" s="6"/>
    </row>
    <row r="511" spans="1:17" ht="15.75" customHeight="1">
      <c r="A511" s="130"/>
      <c r="B511" s="36" t="s">
        <v>117</v>
      </c>
      <c r="C511" s="131"/>
      <c r="D511" s="131"/>
      <c r="E511" s="38">
        <v>8</v>
      </c>
      <c r="F511" s="132">
        <v>1.6</v>
      </c>
      <c r="G511" s="132">
        <v>1.5</v>
      </c>
      <c r="H511" s="133"/>
      <c r="K511" s="6"/>
      <c r="L511" s="6"/>
      <c r="M511" s="6"/>
      <c r="N511" s="6"/>
      <c r="O511" s="6"/>
      <c r="P511" s="6"/>
      <c r="Q511" s="6"/>
    </row>
    <row r="512" spans="1:17" ht="15.75" customHeight="1">
      <c r="A512" s="150">
        <v>6</v>
      </c>
      <c r="B512" s="47" t="s">
        <v>23</v>
      </c>
      <c r="C512" s="127"/>
      <c r="D512" s="127"/>
      <c r="E512" s="49" t="e">
        <f>F512/C512*1000</f>
        <v>#DIV/0!</v>
      </c>
      <c r="F512" s="128">
        <f>SUM(F513:F515)</f>
        <v>32.396</v>
      </c>
      <c r="G512" s="128">
        <f>SUM(G513:G515)</f>
        <v>22.532</v>
      </c>
      <c r="H512" s="129">
        <f>SUM(H513:H515)</f>
        <v>5.134</v>
      </c>
      <c r="K512" s="6"/>
      <c r="L512" s="6"/>
      <c r="M512" s="6"/>
      <c r="N512" s="6"/>
      <c r="O512" s="6"/>
      <c r="P512" s="6"/>
      <c r="Q512" s="6"/>
    </row>
    <row r="513" spans="1:17" ht="15.75" customHeight="1">
      <c r="A513" s="130"/>
      <c r="B513" s="36" t="s">
        <v>117</v>
      </c>
      <c r="C513" s="131"/>
      <c r="D513" s="131"/>
      <c r="E513" s="38">
        <v>38</v>
      </c>
      <c r="F513" s="132">
        <v>3.03</v>
      </c>
      <c r="G513" s="132">
        <v>2</v>
      </c>
      <c r="H513" s="133"/>
      <c r="K513" s="6"/>
      <c r="L513" s="6"/>
      <c r="M513" s="6"/>
      <c r="N513" s="6"/>
      <c r="O513" s="6"/>
      <c r="P513" s="6"/>
      <c r="Q513" s="6"/>
    </row>
    <row r="514" spans="1:17" ht="15.75" customHeight="1">
      <c r="A514" s="130"/>
      <c r="B514" s="36" t="s">
        <v>118</v>
      </c>
      <c r="C514" s="131">
        <v>688</v>
      </c>
      <c r="D514" s="131"/>
      <c r="E514" s="38">
        <f>F514/C514*1000</f>
        <v>30.726744186046513</v>
      </c>
      <c r="F514" s="132">
        <v>21.14</v>
      </c>
      <c r="G514" s="132">
        <v>17.44</v>
      </c>
      <c r="H514" s="133"/>
      <c r="K514" s="6"/>
      <c r="L514" s="6"/>
      <c r="M514" s="6"/>
      <c r="N514" s="6"/>
      <c r="O514" s="6"/>
      <c r="P514" s="6"/>
      <c r="Q514" s="6"/>
    </row>
    <row r="515" spans="1:17" ht="15.75" customHeight="1">
      <c r="A515" s="135"/>
      <c r="B515" s="60" t="s">
        <v>119</v>
      </c>
      <c r="C515" s="136">
        <v>528</v>
      </c>
      <c r="D515" s="136"/>
      <c r="E515" s="55">
        <f>F515/C515*1000</f>
        <v>15.579545454545457</v>
      </c>
      <c r="F515" s="137">
        <v>8.226</v>
      </c>
      <c r="G515" s="137">
        <v>3.092</v>
      </c>
      <c r="H515" s="138">
        <v>5.134</v>
      </c>
      <c r="K515" s="6"/>
      <c r="L515" s="6"/>
      <c r="M515" s="6"/>
      <c r="N515" s="6"/>
      <c r="O515" s="6"/>
      <c r="P515" s="6"/>
      <c r="Q515" s="6"/>
    </row>
    <row r="516" spans="1:17" ht="15.75" customHeight="1">
      <c r="A516" s="130">
        <v>7</v>
      </c>
      <c r="B516" s="223" t="s">
        <v>88</v>
      </c>
      <c r="C516" s="191"/>
      <c r="D516" s="191"/>
      <c r="E516" s="49" t="e">
        <f>F516/C516*1000</f>
        <v>#DIV/0!</v>
      </c>
      <c r="F516" s="192">
        <f>SUM(F517:F518)</f>
        <v>8.861</v>
      </c>
      <c r="G516" s="192">
        <f>SUM(G517:G518)</f>
        <v>5.1</v>
      </c>
      <c r="H516" s="193">
        <f>SUM(H517:H518)</f>
        <v>3.361</v>
      </c>
      <c r="K516" s="6"/>
      <c r="L516" s="6"/>
      <c r="M516" s="6"/>
      <c r="N516" s="6"/>
      <c r="O516" s="6"/>
      <c r="P516" s="6"/>
      <c r="Q516" s="6"/>
    </row>
    <row r="517" spans="1:17" ht="15.75" customHeight="1">
      <c r="A517" s="144"/>
      <c r="B517" s="42" t="s">
        <v>117</v>
      </c>
      <c r="C517" s="145"/>
      <c r="D517" s="145"/>
      <c r="E517" s="63">
        <v>28</v>
      </c>
      <c r="F517" s="146">
        <v>5</v>
      </c>
      <c r="G517" s="146">
        <v>4.6</v>
      </c>
      <c r="H517" s="147"/>
      <c r="K517" s="6"/>
      <c r="L517" s="6"/>
      <c r="M517" s="6"/>
      <c r="N517" s="6"/>
      <c r="O517" s="6"/>
      <c r="P517" s="6"/>
      <c r="Q517" s="6"/>
    </row>
    <row r="518" spans="1:17" ht="15.75" customHeight="1">
      <c r="A518" s="144"/>
      <c r="B518" s="42" t="s">
        <v>119</v>
      </c>
      <c r="C518" s="145">
        <v>90</v>
      </c>
      <c r="D518" s="145"/>
      <c r="E518" s="63">
        <f>F518/C518*1000</f>
        <v>42.9</v>
      </c>
      <c r="F518" s="146">
        <v>3.861</v>
      </c>
      <c r="G518" s="146">
        <v>0.5</v>
      </c>
      <c r="H518" s="147">
        <v>3.361</v>
      </c>
      <c r="J518" s="7"/>
      <c r="K518" s="6"/>
      <c r="L518" s="6"/>
      <c r="M518" s="6"/>
      <c r="N518" s="6"/>
      <c r="O518" s="6"/>
      <c r="P518" s="6"/>
      <c r="Q518" s="6"/>
    </row>
    <row r="519" spans="1:17" ht="15.75" customHeight="1">
      <c r="A519" s="150">
        <v>8</v>
      </c>
      <c r="B519" s="148" t="s">
        <v>57</v>
      </c>
      <c r="C519" s="155"/>
      <c r="D519" s="155"/>
      <c r="E519" s="49" t="e">
        <f>F519/C519*1000</f>
        <v>#DIV/0!</v>
      </c>
      <c r="F519" s="184">
        <f>SUM(F520:F522)</f>
        <v>1.7040000000000002</v>
      </c>
      <c r="G519" s="184">
        <f>SUM(G520:G522)</f>
        <v>1.7040000000000002</v>
      </c>
      <c r="H519" s="185">
        <f>SUM(H520:H522)</f>
        <v>0</v>
      </c>
      <c r="K519" s="6"/>
      <c r="L519" s="6"/>
      <c r="M519" s="6"/>
      <c r="N519" s="6"/>
      <c r="O519" s="6"/>
      <c r="P519" s="6"/>
      <c r="Q519" s="6"/>
    </row>
    <row r="520" spans="1:17" ht="15.75" customHeight="1">
      <c r="A520" s="130"/>
      <c r="B520" s="36" t="s">
        <v>114</v>
      </c>
      <c r="C520" s="131">
        <v>200</v>
      </c>
      <c r="D520" s="131"/>
      <c r="E520" s="38">
        <f>F520/C520*1000</f>
        <v>3.435</v>
      </c>
      <c r="F520" s="132">
        <v>0.687</v>
      </c>
      <c r="G520" s="132">
        <v>0.687</v>
      </c>
      <c r="H520" s="133"/>
      <c r="K520" s="6"/>
      <c r="L520" s="6"/>
      <c r="M520" s="6"/>
      <c r="N520" s="6"/>
      <c r="O520" s="6"/>
      <c r="P520" s="6"/>
      <c r="Q520" s="6"/>
    </row>
    <row r="521" spans="1:17" ht="15.75" customHeight="1">
      <c r="A521" s="130"/>
      <c r="B521" s="36" t="s">
        <v>136</v>
      </c>
      <c r="C521" s="131">
        <v>69</v>
      </c>
      <c r="D521" s="131"/>
      <c r="E521" s="38">
        <f>F521/C521*1000</f>
        <v>13.000000000000002</v>
      </c>
      <c r="F521" s="132">
        <v>0.897</v>
      </c>
      <c r="G521" s="132">
        <v>0.897</v>
      </c>
      <c r="H521" s="133"/>
      <c r="K521" s="6"/>
      <c r="L521" s="6"/>
      <c r="M521" s="6"/>
      <c r="N521" s="6"/>
      <c r="O521" s="6"/>
      <c r="P521" s="6"/>
      <c r="Q521" s="6"/>
    </row>
    <row r="522" spans="1:17" ht="15.75" customHeight="1">
      <c r="A522" s="130"/>
      <c r="B522" s="36" t="s">
        <v>117</v>
      </c>
      <c r="C522" s="131"/>
      <c r="D522" s="131"/>
      <c r="E522" s="38">
        <v>2</v>
      </c>
      <c r="F522" s="132">
        <v>0.12</v>
      </c>
      <c r="G522" s="132">
        <v>0.12</v>
      </c>
      <c r="H522" s="133"/>
      <c r="K522" s="6"/>
      <c r="L522" s="6"/>
      <c r="M522" s="6"/>
      <c r="N522" s="6"/>
      <c r="O522" s="6"/>
      <c r="P522" s="6"/>
      <c r="Q522" s="6"/>
    </row>
    <row r="523" spans="1:8" ht="15.75" customHeight="1">
      <c r="A523" s="154" t="s">
        <v>231</v>
      </c>
      <c r="B523" s="148" t="s">
        <v>58</v>
      </c>
      <c r="C523" s="155"/>
      <c r="D523" s="155"/>
      <c r="E523" s="200" t="e">
        <f>F523/C523*1000</f>
        <v>#DIV/0!</v>
      </c>
      <c r="F523" s="184">
        <f>SUM(F524:F525)</f>
        <v>1.748</v>
      </c>
      <c r="G523" s="184">
        <f>SUM(G524:G525)</f>
        <v>1.748</v>
      </c>
      <c r="H523" s="185">
        <f>SUM(H524:H525)</f>
        <v>0</v>
      </c>
    </row>
    <row r="524" spans="1:14" ht="15.75" customHeight="1">
      <c r="A524" s="224"/>
      <c r="B524" s="225" t="s">
        <v>117</v>
      </c>
      <c r="C524" s="226"/>
      <c r="D524" s="226"/>
      <c r="E524" s="227">
        <v>9</v>
      </c>
      <c r="F524" s="228">
        <v>0.912</v>
      </c>
      <c r="G524" s="228">
        <v>0.912</v>
      </c>
      <c r="H524" s="229"/>
      <c r="I524" s="134"/>
      <c r="J524" s="134"/>
      <c r="K524" s="134"/>
      <c r="L524" s="134"/>
      <c r="M524" s="134"/>
      <c r="N524" s="134"/>
    </row>
    <row r="525" spans="1:8" ht="15.75" customHeight="1">
      <c r="A525" s="230"/>
      <c r="B525" s="36" t="s">
        <v>118</v>
      </c>
      <c r="C525" s="164">
        <v>72</v>
      </c>
      <c r="D525" s="164"/>
      <c r="E525" s="197">
        <f>F525/C525*1000</f>
        <v>11.61111111111111</v>
      </c>
      <c r="F525" s="165">
        <v>0.836</v>
      </c>
      <c r="G525" s="165">
        <v>0.836</v>
      </c>
      <c r="H525" s="166"/>
    </row>
    <row r="526" spans="1:8" ht="15.75" customHeight="1">
      <c r="A526" s="154" t="s">
        <v>232</v>
      </c>
      <c r="B526" s="148" t="s">
        <v>131</v>
      </c>
      <c r="C526" s="155"/>
      <c r="D526" s="155"/>
      <c r="E526" s="200" t="e">
        <f>F526/C526*1000</f>
        <v>#DIV/0!</v>
      </c>
      <c r="F526" s="184">
        <f>SUM(F527:F528)</f>
        <v>0.8099999999999999</v>
      </c>
      <c r="G526" s="184">
        <f>SUM(G527:G528)</f>
        <v>0.8099999999999999</v>
      </c>
      <c r="H526" s="185">
        <f>SUM(H527:H528)</f>
        <v>0</v>
      </c>
    </row>
    <row r="527" spans="1:8" ht="15.75" customHeight="1">
      <c r="A527" s="231"/>
      <c r="B527" s="36" t="s">
        <v>114</v>
      </c>
      <c r="C527" s="131">
        <v>110</v>
      </c>
      <c r="D527" s="131"/>
      <c r="E527" s="38">
        <f>F527/C527*1000</f>
        <v>1</v>
      </c>
      <c r="F527" s="132">
        <v>0.11</v>
      </c>
      <c r="G527" s="132">
        <v>0.11</v>
      </c>
      <c r="H527" s="133"/>
    </row>
    <row r="528" spans="1:8" ht="15.75" customHeight="1">
      <c r="A528" s="170"/>
      <c r="B528" s="42" t="s">
        <v>202</v>
      </c>
      <c r="C528" s="145"/>
      <c r="D528" s="145"/>
      <c r="E528" s="38">
        <v>5</v>
      </c>
      <c r="F528" s="146">
        <v>0.7</v>
      </c>
      <c r="G528" s="146">
        <v>0.7</v>
      </c>
      <c r="H528" s="147"/>
    </row>
    <row r="529" spans="1:8" ht="15.75" customHeight="1">
      <c r="A529" s="171" t="s">
        <v>226</v>
      </c>
      <c r="B529" s="148" t="s">
        <v>25</v>
      </c>
      <c r="C529" s="127"/>
      <c r="D529" s="127"/>
      <c r="E529" s="49" t="e">
        <f>F529/C529*1000</f>
        <v>#DIV/0!</v>
      </c>
      <c r="F529" s="128">
        <f>SUM(F530:F532)</f>
        <v>257.971</v>
      </c>
      <c r="G529" s="128">
        <f>SUM(G530:G532)</f>
        <v>213.226</v>
      </c>
      <c r="H529" s="129">
        <f>SUM(H530:H532)</f>
        <v>0</v>
      </c>
    </row>
    <row r="530" spans="1:8" ht="15.75" customHeight="1">
      <c r="A530" s="157"/>
      <c r="B530" s="36" t="s">
        <v>114</v>
      </c>
      <c r="C530" s="131">
        <v>1425</v>
      </c>
      <c r="D530" s="131"/>
      <c r="E530" s="74">
        <f>F530/C530*1000</f>
        <v>23.07438596491228</v>
      </c>
      <c r="F530" s="132">
        <v>32.881</v>
      </c>
      <c r="G530" s="132">
        <v>32.881</v>
      </c>
      <c r="H530" s="133"/>
    </row>
    <row r="531" spans="1:8" ht="15.75" customHeight="1">
      <c r="A531" s="157"/>
      <c r="B531" s="36" t="s">
        <v>117</v>
      </c>
      <c r="C531" s="131"/>
      <c r="D531" s="131"/>
      <c r="E531" s="38">
        <v>35</v>
      </c>
      <c r="F531" s="132">
        <v>109.25</v>
      </c>
      <c r="G531" s="132">
        <v>104.345</v>
      </c>
      <c r="H531" s="133"/>
    </row>
    <row r="532" spans="1:8" ht="15.75" customHeight="1">
      <c r="A532" s="157"/>
      <c r="B532" s="36" t="s">
        <v>118</v>
      </c>
      <c r="C532" s="131">
        <v>3104</v>
      </c>
      <c r="D532" s="131"/>
      <c r="E532" s="38">
        <f aca="true" t="shared" si="18" ref="E532:E537">F532/C532*1000</f>
        <v>37.31958762886598</v>
      </c>
      <c r="F532" s="132">
        <v>115.84</v>
      </c>
      <c r="G532" s="132">
        <v>76</v>
      </c>
      <c r="H532" s="133"/>
    </row>
    <row r="533" spans="1:17" s="77" customFormat="1" ht="15.75" customHeight="1">
      <c r="A533" s="154" t="s">
        <v>233</v>
      </c>
      <c r="B533" s="47" t="s">
        <v>26</v>
      </c>
      <c r="C533" s="127"/>
      <c r="D533" s="127"/>
      <c r="E533" s="49" t="e">
        <f t="shared" si="18"/>
        <v>#DIV/0!</v>
      </c>
      <c r="F533" s="128">
        <f>F534</f>
        <v>0.3</v>
      </c>
      <c r="G533" s="128">
        <f>G534</f>
        <v>0.3</v>
      </c>
      <c r="H533" s="129">
        <f>H534</f>
        <v>0</v>
      </c>
      <c r="K533" s="78"/>
      <c r="L533" s="78"/>
      <c r="M533" s="78"/>
      <c r="N533" s="78"/>
      <c r="O533" s="78"/>
      <c r="P533" s="78"/>
      <c r="Q533" s="78"/>
    </row>
    <row r="534" spans="1:8" ht="15.75" customHeight="1">
      <c r="A534" s="162"/>
      <c r="B534" s="60" t="s">
        <v>116</v>
      </c>
      <c r="C534" s="136">
        <v>502</v>
      </c>
      <c r="D534" s="136"/>
      <c r="E534" s="55">
        <f t="shared" si="18"/>
        <v>0.597609561752988</v>
      </c>
      <c r="F534" s="137">
        <v>0.3</v>
      </c>
      <c r="G534" s="137">
        <v>0.3</v>
      </c>
      <c r="H534" s="138"/>
    </row>
    <row r="535" spans="1:8" ht="15.75" customHeight="1">
      <c r="A535" s="171" t="s">
        <v>227</v>
      </c>
      <c r="B535" s="148" t="s">
        <v>84</v>
      </c>
      <c r="C535" s="127"/>
      <c r="D535" s="127"/>
      <c r="E535" s="49" t="e">
        <f t="shared" si="18"/>
        <v>#DIV/0!</v>
      </c>
      <c r="F535" s="128">
        <f>SUM(F536:F536)</f>
        <v>3.359</v>
      </c>
      <c r="G535" s="128">
        <f>SUM(G536:G536)</f>
        <v>3.359</v>
      </c>
      <c r="H535" s="129">
        <f>SUM(H536:H536)</f>
        <v>0</v>
      </c>
    </row>
    <row r="536" spans="1:8" ht="15.75" customHeight="1">
      <c r="A536" s="232"/>
      <c r="B536" s="42" t="s">
        <v>114</v>
      </c>
      <c r="C536" s="145">
        <v>276</v>
      </c>
      <c r="D536" s="145"/>
      <c r="E536" s="63">
        <f t="shared" si="18"/>
        <v>12.170289855072463</v>
      </c>
      <c r="F536" s="146">
        <v>3.359</v>
      </c>
      <c r="G536" s="146">
        <v>3.359</v>
      </c>
      <c r="H536" s="147"/>
    </row>
    <row r="537" spans="1:8" ht="15.75" customHeight="1">
      <c r="A537" s="171" t="s">
        <v>228</v>
      </c>
      <c r="B537" s="148" t="s">
        <v>59</v>
      </c>
      <c r="C537" s="127"/>
      <c r="D537" s="127"/>
      <c r="E537" s="49" t="e">
        <f t="shared" si="18"/>
        <v>#DIV/0!</v>
      </c>
      <c r="F537" s="128">
        <f>SUM(F538:F539)</f>
        <v>11.475999999999999</v>
      </c>
      <c r="G537" s="128">
        <f>SUM(G538:G539)</f>
        <v>11.475999999999999</v>
      </c>
      <c r="H537" s="129">
        <f>SUM(H538:H539)</f>
        <v>0</v>
      </c>
    </row>
    <row r="538" spans="1:8" ht="15.75" customHeight="1">
      <c r="A538" s="157"/>
      <c r="B538" s="36" t="s">
        <v>117</v>
      </c>
      <c r="C538" s="131"/>
      <c r="D538" s="131"/>
      <c r="E538" s="38">
        <v>30</v>
      </c>
      <c r="F538" s="132">
        <v>6.476</v>
      </c>
      <c r="G538" s="132">
        <v>6.476</v>
      </c>
      <c r="H538" s="133"/>
    </row>
    <row r="539" spans="1:8" ht="15.75" customHeight="1" thickBot="1">
      <c r="A539" s="233"/>
      <c r="B539" s="234" t="s">
        <v>118</v>
      </c>
      <c r="C539" s="235">
        <v>114</v>
      </c>
      <c r="D539" s="235"/>
      <c r="E539" s="236">
        <f>F539/C539*1000</f>
        <v>43.859649122807014</v>
      </c>
      <c r="F539" s="237">
        <v>5</v>
      </c>
      <c r="G539" s="237">
        <v>5</v>
      </c>
      <c r="H539" s="238"/>
    </row>
    <row r="540" spans="1:8" ht="15.75" customHeight="1" thickBot="1">
      <c r="A540" s="176"/>
      <c r="B540" s="177" t="s">
        <v>165</v>
      </c>
      <c r="C540" s="202"/>
      <c r="D540" s="202"/>
      <c r="E540" s="202" t="e">
        <f>F540/C540*1000</f>
        <v>#DIV/0!</v>
      </c>
      <c r="F540" s="239">
        <f>F495+F500+F505+F507+F509+F512+F516+F519+F523+F526+F529+F533+F535+F537</f>
        <v>693.838</v>
      </c>
      <c r="G540" s="239">
        <f>G495+G500+G505+G507+G509+G512+G516+G519+G523+G526+G529+G533+G535+G537</f>
        <v>496.135</v>
      </c>
      <c r="H540" s="383">
        <f>H495+H500+H505+H507+H509+H512+H516+H519+H523+H526+H529+H533+H535+H537</f>
        <v>9.76</v>
      </c>
    </row>
    <row r="541" spans="1:8" ht="15.75" customHeight="1">
      <c r="A541" s="179"/>
      <c r="B541" s="180" t="s">
        <v>63</v>
      </c>
      <c r="C541" s="181"/>
      <c r="D541" s="181"/>
      <c r="E541" s="66" t="e">
        <f>F541/C541*1000</f>
        <v>#DIV/0!</v>
      </c>
      <c r="F541" s="182"/>
      <c r="G541" s="182"/>
      <c r="H541" s="183"/>
    </row>
    <row r="542" spans="1:8" ht="15.75" customHeight="1">
      <c r="A542" s="126">
        <v>1</v>
      </c>
      <c r="B542" s="148" t="s">
        <v>39</v>
      </c>
      <c r="C542" s="127"/>
      <c r="D542" s="127"/>
      <c r="E542" s="49" t="e">
        <f>F542/C542*1000</f>
        <v>#DIV/0!</v>
      </c>
      <c r="F542" s="128">
        <f>SUM(F543:F543)</f>
        <v>4.72</v>
      </c>
      <c r="G542" s="128">
        <f>SUM(G543:G543)</f>
        <v>0</v>
      </c>
      <c r="H542" s="129">
        <f>SUM(H543:H543)</f>
        <v>0</v>
      </c>
    </row>
    <row r="543" spans="1:17" ht="15.75" customHeight="1">
      <c r="A543" s="130"/>
      <c r="B543" s="36" t="s">
        <v>117</v>
      </c>
      <c r="C543" s="131"/>
      <c r="D543" s="131"/>
      <c r="E543" s="38">
        <v>23.6</v>
      </c>
      <c r="F543" s="132">
        <v>4.72</v>
      </c>
      <c r="G543" s="132"/>
      <c r="H543" s="133"/>
      <c r="J543" s="134"/>
      <c r="K543" s="134"/>
      <c r="L543" s="134"/>
      <c r="M543" s="134"/>
      <c r="N543" s="134"/>
      <c r="O543" s="134"/>
      <c r="P543" s="134"/>
      <c r="Q543" s="134"/>
    </row>
    <row r="544" spans="1:8" ht="15.75" customHeight="1">
      <c r="A544" s="126">
        <v>2</v>
      </c>
      <c r="B544" s="148" t="s">
        <v>176</v>
      </c>
      <c r="C544" s="127"/>
      <c r="D544" s="127"/>
      <c r="E544" s="49" t="e">
        <f>F544/C544*1000</f>
        <v>#DIV/0!</v>
      </c>
      <c r="F544" s="128">
        <f>SUM(F545:F547)</f>
        <v>2.385</v>
      </c>
      <c r="G544" s="128">
        <f>SUM(G545:G547)</f>
        <v>0.67</v>
      </c>
      <c r="H544" s="129">
        <f>SUM(H545:H547)</f>
        <v>0</v>
      </c>
    </row>
    <row r="545" spans="1:8" ht="15.75" customHeight="1">
      <c r="A545" s="139"/>
      <c r="B545" s="225" t="s">
        <v>117</v>
      </c>
      <c r="C545" s="220"/>
      <c r="D545" s="220"/>
      <c r="E545" s="74">
        <v>19.055555555555554</v>
      </c>
      <c r="F545" s="221">
        <v>1.715</v>
      </c>
      <c r="G545" s="221"/>
      <c r="H545" s="222"/>
    </row>
    <row r="546" spans="1:8" ht="15.75" customHeight="1">
      <c r="A546" s="130"/>
      <c r="B546" s="36" t="s">
        <v>190</v>
      </c>
      <c r="C546" s="131">
        <v>60</v>
      </c>
      <c r="D546" s="131"/>
      <c r="E546" s="38">
        <f>F546/C546*1000</f>
        <v>2</v>
      </c>
      <c r="F546" s="132">
        <v>0.12</v>
      </c>
      <c r="G546" s="132">
        <v>0.12</v>
      </c>
      <c r="H546" s="133"/>
    </row>
    <row r="547" spans="1:15" ht="15.75" customHeight="1">
      <c r="A547" s="135"/>
      <c r="B547" s="60" t="s">
        <v>119</v>
      </c>
      <c r="C547" s="136">
        <v>390</v>
      </c>
      <c r="D547" s="136"/>
      <c r="E547" s="55">
        <f>F547/C547*1000</f>
        <v>1.4102564102564104</v>
      </c>
      <c r="F547" s="137">
        <v>0.55</v>
      </c>
      <c r="G547" s="137">
        <v>0.55</v>
      </c>
      <c r="H547" s="138"/>
      <c r="I547" s="134"/>
      <c r="J547" s="134"/>
      <c r="K547" s="134"/>
      <c r="L547" s="134"/>
      <c r="M547" s="134"/>
      <c r="N547" s="134"/>
      <c r="O547" s="134"/>
    </row>
    <row r="548" spans="1:10" ht="15.75" customHeight="1">
      <c r="A548" s="126">
        <v>3</v>
      </c>
      <c r="B548" s="148" t="s">
        <v>168</v>
      </c>
      <c r="C548" s="127"/>
      <c r="D548" s="127"/>
      <c r="E548" s="49" t="e">
        <f>F548/C548*1000</f>
        <v>#DIV/0!</v>
      </c>
      <c r="F548" s="128">
        <f>SUM(F549:F549)</f>
        <v>0.27</v>
      </c>
      <c r="G548" s="128">
        <f>SUM(G549:G549)</f>
        <v>0</v>
      </c>
      <c r="H548" s="129">
        <f>SUM(H549:H549)</f>
        <v>0</v>
      </c>
      <c r="J548" s="7"/>
    </row>
    <row r="549" spans="1:8" ht="15.75" customHeight="1">
      <c r="A549" s="130"/>
      <c r="B549" s="36" t="s">
        <v>117</v>
      </c>
      <c r="C549" s="131"/>
      <c r="D549" s="131"/>
      <c r="E549" s="38">
        <v>9</v>
      </c>
      <c r="F549" s="132">
        <v>0.27</v>
      </c>
      <c r="G549" s="132"/>
      <c r="H549" s="133"/>
    </row>
    <row r="550" spans="1:8" ht="15.75" customHeight="1">
      <c r="A550" s="179">
        <v>4</v>
      </c>
      <c r="B550" s="148" t="s">
        <v>28</v>
      </c>
      <c r="C550" s="127"/>
      <c r="D550" s="127"/>
      <c r="E550" s="49" t="e">
        <f aca="true" t="shared" si="19" ref="E550:E559">F550/C550*1000</f>
        <v>#DIV/0!</v>
      </c>
      <c r="F550" s="128">
        <f>SUM(F551:F552)</f>
        <v>6.422</v>
      </c>
      <c r="G550" s="128">
        <f>SUM(G551:G552)</f>
        <v>6.422</v>
      </c>
      <c r="H550" s="129">
        <f>SUM(H551:H552)</f>
        <v>0</v>
      </c>
    </row>
    <row r="551" spans="1:8" ht="15.75" customHeight="1">
      <c r="A551" s="179"/>
      <c r="B551" s="36" t="s">
        <v>114</v>
      </c>
      <c r="C551" s="131">
        <v>426</v>
      </c>
      <c r="D551" s="131"/>
      <c r="E551" s="38">
        <f t="shared" si="19"/>
        <v>11.666666666666666</v>
      </c>
      <c r="F551" s="132">
        <v>4.97</v>
      </c>
      <c r="G551" s="132">
        <v>4.97</v>
      </c>
      <c r="H551" s="133"/>
    </row>
    <row r="552" spans="1:8" ht="15.75" customHeight="1">
      <c r="A552" s="179"/>
      <c r="B552" s="36" t="s">
        <v>118</v>
      </c>
      <c r="C552" s="145">
        <v>113</v>
      </c>
      <c r="D552" s="145"/>
      <c r="E552" s="63">
        <f t="shared" si="19"/>
        <v>12.849557522123893</v>
      </c>
      <c r="F552" s="146">
        <v>1.452</v>
      </c>
      <c r="G552" s="146">
        <v>1.452</v>
      </c>
      <c r="H552" s="147"/>
    </row>
    <row r="553" spans="1:17" ht="15.75" customHeight="1">
      <c r="A553" s="126">
        <v>5</v>
      </c>
      <c r="B553" s="148" t="s">
        <v>72</v>
      </c>
      <c r="C553" s="127"/>
      <c r="D553" s="127"/>
      <c r="E553" s="49" t="e">
        <f t="shared" si="19"/>
        <v>#DIV/0!</v>
      </c>
      <c r="F553" s="128">
        <f>SUM(F554:F555)</f>
        <v>144.29999999999998</v>
      </c>
      <c r="G553" s="128">
        <f>SUM(G554:G555)</f>
        <v>144.29999999999998</v>
      </c>
      <c r="H553" s="129">
        <f>SUM(H554:H555)</f>
        <v>0</v>
      </c>
      <c r="K553" s="6"/>
      <c r="L553" s="6"/>
      <c r="M553" s="6"/>
      <c r="N553" s="6"/>
      <c r="O553" s="6"/>
      <c r="P553" s="6"/>
      <c r="Q553" s="6"/>
    </row>
    <row r="554" spans="1:17" ht="15.75" customHeight="1">
      <c r="A554" s="130"/>
      <c r="B554" s="153" t="s">
        <v>114</v>
      </c>
      <c r="C554" s="131">
        <v>320</v>
      </c>
      <c r="D554" s="131"/>
      <c r="E554" s="38">
        <f t="shared" si="19"/>
        <v>15.9375</v>
      </c>
      <c r="F554" s="132">
        <v>5.1</v>
      </c>
      <c r="G554" s="132">
        <v>5.1</v>
      </c>
      <c r="H554" s="133"/>
      <c r="K554" s="6"/>
      <c r="L554" s="6"/>
      <c r="M554" s="6"/>
      <c r="N554" s="6"/>
      <c r="O554" s="6"/>
      <c r="P554" s="6"/>
      <c r="Q554" s="6"/>
    </row>
    <row r="555" spans="1:17" ht="15.75" customHeight="1">
      <c r="A555" s="130"/>
      <c r="B555" s="153" t="s">
        <v>136</v>
      </c>
      <c r="C555" s="131">
        <v>8100</v>
      </c>
      <c r="D555" s="131"/>
      <c r="E555" s="38">
        <f t="shared" si="19"/>
        <v>17.185185185185187</v>
      </c>
      <c r="F555" s="132">
        <v>139.2</v>
      </c>
      <c r="G555" s="132">
        <v>139.2</v>
      </c>
      <c r="H555" s="133"/>
      <c r="K555" s="6"/>
      <c r="L555" s="6"/>
      <c r="M555" s="6"/>
      <c r="N555" s="6"/>
      <c r="O555" s="6"/>
      <c r="P555" s="6"/>
      <c r="Q555" s="6"/>
    </row>
    <row r="556" spans="1:17" ht="15.75" customHeight="1">
      <c r="A556" s="126">
        <v>6</v>
      </c>
      <c r="B556" s="148" t="s">
        <v>35</v>
      </c>
      <c r="C556" s="155">
        <v>63</v>
      </c>
      <c r="D556" s="155"/>
      <c r="E556" s="49">
        <f t="shared" si="19"/>
        <v>3.1746031746031744</v>
      </c>
      <c r="F556" s="184">
        <f>SUM(F557:F557)</f>
        <v>0.2</v>
      </c>
      <c r="G556" s="184">
        <f>SUM(G557:G557)</f>
        <v>0.2</v>
      </c>
      <c r="H556" s="185">
        <f>SUM(H557:H557)</f>
        <v>0</v>
      </c>
      <c r="K556" s="6"/>
      <c r="L556" s="6"/>
      <c r="M556" s="6"/>
      <c r="N556" s="6"/>
      <c r="O556" s="6"/>
      <c r="P556" s="6"/>
      <c r="Q556" s="6"/>
    </row>
    <row r="557" spans="1:17" ht="15.75" customHeight="1">
      <c r="A557" s="135"/>
      <c r="B557" s="163" t="s">
        <v>136</v>
      </c>
      <c r="C557" s="164">
        <v>63</v>
      </c>
      <c r="D557" s="164"/>
      <c r="E557" s="55">
        <f t="shared" si="19"/>
        <v>3.1746031746031744</v>
      </c>
      <c r="F557" s="165">
        <v>0.2</v>
      </c>
      <c r="G557" s="165">
        <v>0.2</v>
      </c>
      <c r="H557" s="166"/>
      <c r="K557" s="6"/>
      <c r="L557" s="6"/>
      <c r="M557" s="6"/>
      <c r="N557" s="6"/>
      <c r="O557" s="6"/>
      <c r="P557" s="6"/>
      <c r="Q557" s="6"/>
    </row>
    <row r="558" spans="1:17" ht="15.75" customHeight="1">
      <c r="A558" s="126">
        <v>7</v>
      </c>
      <c r="B558" s="148" t="s">
        <v>29</v>
      </c>
      <c r="C558" s="127"/>
      <c r="D558" s="127"/>
      <c r="E558" s="49" t="e">
        <f t="shared" si="19"/>
        <v>#DIV/0!</v>
      </c>
      <c r="F558" s="128">
        <f>SUM(F559:F562)</f>
        <v>88.743</v>
      </c>
      <c r="G558" s="128">
        <f>SUM(G559:G562)</f>
        <v>74.167</v>
      </c>
      <c r="H558" s="129">
        <f>SUM(H559:H562)</f>
        <v>0</v>
      </c>
      <c r="K558" s="6"/>
      <c r="L558" s="6"/>
      <c r="M558" s="6"/>
      <c r="N558" s="6"/>
      <c r="O558" s="6"/>
      <c r="P558" s="6"/>
      <c r="Q558" s="6"/>
    </row>
    <row r="559" spans="1:17" ht="15.75" customHeight="1">
      <c r="A559" s="130"/>
      <c r="B559" s="36" t="s">
        <v>116</v>
      </c>
      <c r="C559" s="158">
        <v>4656</v>
      </c>
      <c r="D559" s="158"/>
      <c r="E559" s="38">
        <f t="shared" si="19"/>
        <v>13.358462199312715</v>
      </c>
      <c r="F559" s="160">
        <v>62.197</v>
      </c>
      <c r="G559" s="160">
        <v>54.961</v>
      </c>
      <c r="H559" s="161"/>
      <c r="K559" s="6"/>
      <c r="L559" s="6"/>
      <c r="M559" s="6"/>
      <c r="N559" s="6"/>
      <c r="O559" s="6"/>
      <c r="P559" s="6"/>
      <c r="Q559" s="6"/>
    </row>
    <row r="560" spans="1:17" ht="15.75" customHeight="1">
      <c r="A560" s="130"/>
      <c r="B560" s="36" t="s">
        <v>117</v>
      </c>
      <c r="C560" s="131"/>
      <c r="D560" s="131"/>
      <c r="E560" s="38">
        <v>19.68278529980657</v>
      </c>
      <c r="F560" s="132">
        <v>6.36</v>
      </c>
      <c r="G560" s="132"/>
      <c r="H560" s="133"/>
      <c r="K560" s="6"/>
      <c r="L560" s="6"/>
      <c r="M560" s="6"/>
      <c r="N560" s="6"/>
      <c r="O560" s="6"/>
      <c r="P560" s="6"/>
      <c r="Q560" s="6"/>
    </row>
    <row r="561" spans="1:17" ht="15.75" customHeight="1">
      <c r="A561" s="130"/>
      <c r="B561" s="36" t="s">
        <v>118</v>
      </c>
      <c r="C561" s="131">
        <v>140</v>
      </c>
      <c r="D561" s="131"/>
      <c r="E561" s="38">
        <f>F561/C561*1000</f>
        <v>25</v>
      </c>
      <c r="F561" s="132">
        <v>3.5</v>
      </c>
      <c r="G561" s="132">
        <v>2.52</v>
      </c>
      <c r="H561" s="133"/>
      <c r="K561" s="6"/>
      <c r="L561" s="6"/>
      <c r="M561" s="6"/>
      <c r="N561" s="6"/>
      <c r="O561" s="6"/>
      <c r="P561" s="6"/>
      <c r="Q561" s="6"/>
    </row>
    <row r="562" spans="1:17" ht="15.75" customHeight="1">
      <c r="A562" s="135"/>
      <c r="B562" s="60" t="s">
        <v>119</v>
      </c>
      <c r="C562" s="136">
        <v>1327</v>
      </c>
      <c r="D562" s="136"/>
      <c r="E562" s="55">
        <f>F562/C562*1000</f>
        <v>12.574227581009795</v>
      </c>
      <c r="F562" s="137">
        <v>16.686</v>
      </c>
      <c r="G562" s="137">
        <v>16.686</v>
      </c>
      <c r="H562" s="138"/>
      <c r="K562" s="6"/>
      <c r="L562" s="6"/>
      <c r="M562" s="6"/>
      <c r="N562" s="6"/>
      <c r="O562" s="6"/>
      <c r="P562" s="6"/>
      <c r="Q562" s="6"/>
    </row>
    <row r="563" spans="1:17" ht="15.75" customHeight="1">
      <c r="A563" s="126">
        <v>8</v>
      </c>
      <c r="B563" s="148" t="s">
        <v>73</v>
      </c>
      <c r="C563" s="127"/>
      <c r="D563" s="127"/>
      <c r="E563" s="49" t="e">
        <f>F563/C563*1000</f>
        <v>#DIV/0!</v>
      </c>
      <c r="F563" s="128">
        <f>SUM(F564:F567)</f>
        <v>147.34799999999998</v>
      </c>
      <c r="G563" s="128">
        <f>SUM(G564:G567)</f>
        <v>109.848</v>
      </c>
      <c r="H563" s="129">
        <f>SUM(H564:H567)</f>
        <v>2.3</v>
      </c>
      <c r="K563" s="6"/>
      <c r="L563" s="6"/>
      <c r="M563" s="6"/>
      <c r="N563" s="6"/>
      <c r="O563" s="6"/>
      <c r="P563" s="6"/>
      <c r="Q563" s="6"/>
    </row>
    <row r="564" spans="1:17" ht="15.75" customHeight="1">
      <c r="A564" s="130"/>
      <c r="B564" s="36" t="s">
        <v>114</v>
      </c>
      <c r="C564" s="131">
        <v>50</v>
      </c>
      <c r="D564" s="131"/>
      <c r="E564" s="74">
        <f>F564/C564*1000</f>
        <v>20.76</v>
      </c>
      <c r="F564" s="132">
        <v>1.038</v>
      </c>
      <c r="G564" s="132">
        <v>1.038</v>
      </c>
      <c r="H564" s="133"/>
      <c r="K564" s="6"/>
      <c r="L564" s="6"/>
      <c r="M564" s="6"/>
      <c r="N564" s="6"/>
      <c r="O564" s="6"/>
      <c r="P564" s="6"/>
      <c r="Q564" s="6"/>
    </row>
    <row r="565" spans="1:17" ht="15.75" customHeight="1">
      <c r="A565" s="130"/>
      <c r="B565" s="36" t="s">
        <v>117</v>
      </c>
      <c r="C565" s="131"/>
      <c r="D565" s="131"/>
      <c r="E565" s="38">
        <v>15.225706529241917</v>
      </c>
      <c r="F565" s="132">
        <v>41.8</v>
      </c>
      <c r="G565" s="132">
        <v>9.8</v>
      </c>
      <c r="H565" s="133"/>
      <c r="K565" s="6"/>
      <c r="L565" s="6"/>
      <c r="M565" s="6"/>
      <c r="N565" s="6"/>
      <c r="O565" s="6"/>
      <c r="P565" s="6"/>
      <c r="Q565" s="6"/>
    </row>
    <row r="566" spans="1:17" ht="15.75" customHeight="1">
      <c r="A566" s="130"/>
      <c r="B566" s="36" t="s">
        <v>118</v>
      </c>
      <c r="C566" s="131">
        <v>390</v>
      </c>
      <c r="D566" s="131"/>
      <c r="E566" s="38">
        <f>F566/C566*1000</f>
        <v>11.794871794871794</v>
      </c>
      <c r="F566" s="132">
        <v>4.6</v>
      </c>
      <c r="G566" s="132">
        <v>1.4</v>
      </c>
      <c r="H566" s="133"/>
      <c r="M566" s="6"/>
      <c r="N566" s="6"/>
      <c r="O566" s="6"/>
      <c r="P566" s="6"/>
      <c r="Q566" s="6"/>
    </row>
    <row r="567" spans="1:17" ht="15.75" customHeight="1">
      <c r="A567" s="135"/>
      <c r="B567" s="60" t="s">
        <v>119</v>
      </c>
      <c r="C567" s="136"/>
      <c r="D567" s="136"/>
      <c r="E567" s="55" t="e">
        <f>F567/C567*1000</f>
        <v>#DIV/0!</v>
      </c>
      <c r="F567" s="137">
        <v>99.91</v>
      </c>
      <c r="G567" s="137">
        <v>97.61</v>
      </c>
      <c r="H567" s="138">
        <v>2.3</v>
      </c>
      <c r="L567" s="240"/>
      <c r="M567" s="6"/>
      <c r="N567" s="6"/>
      <c r="O567" s="6"/>
      <c r="P567" s="6"/>
      <c r="Q567" s="6"/>
    </row>
    <row r="568" spans="1:17" ht="15.75" customHeight="1">
      <c r="A568" s="150">
        <v>9</v>
      </c>
      <c r="B568" s="148" t="s">
        <v>76</v>
      </c>
      <c r="C568" s="127"/>
      <c r="D568" s="127"/>
      <c r="E568" s="49" t="e">
        <f>F568/C568*1000</f>
        <v>#DIV/0!</v>
      </c>
      <c r="F568" s="128">
        <f>SUM(F569:F569)</f>
        <v>4.768</v>
      </c>
      <c r="G568" s="128">
        <f>SUM(G569:G569)</f>
        <v>4.503</v>
      </c>
      <c r="H568" s="129">
        <f>SUM(H569:H569)</f>
        <v>0</v>
      </c>
      <c r="M568" s="6"/>
      <c r="N568" s="6"/>
      <c r="O568" s="6"/>
      <c r="P568" s="6"/>
      <c r="Q568" s="6"/>
    </row>
    <row r="569" spans="1:17" ht="15.75" customHeight="1">
      <c r="A569" s="241"/>
      <c r="B569" s="42" t="s">
        <v>136</v>
      </c>
      <c r="C569" s="145">
        <v>520</v>
      </c>
      <c r="D569" s="145"/>
      <c r="E569" s="66">
        <f>F569/C569*1000</f>
        <v>9.169230769230769</v>
      </c>
      <c r="F569" s="146">
        <v>4.768</v>
      </c>
      <c r="G569" s="146">
        <v>4.503</v>
      </c>
      <c r="H569" s="147"/>
      <c r="M569" s="6"/>
      <c r="N569" s="6"/>
      <c r="O569" s="6"/>
      <c r="P569" s="6"/>
      <c r="Q569" s="6"/>
    </row>
    <row r="570" spans="1:17" ht="15.75" customHeight="1">
      <c r="A570" s="126">
        <v>10</v>
      </c>
      <c r="B570" s="148" t="s">
        <v>10</v>
      </c>
      <c r="C570" s="127"/>
      <c r="D570" s="127"/>
      <c r="E570" s="49" t="e">
        <f>F570/C570*1000</f>
        <v>#DIV/0!</v>
      </c>
      <c r="F570" s="128">
        <f>F571</f>
        <v>1.8</v>
      </c>
      <c r="G570" s="128">
        <f>G571</f>
        <v>1.8</v>
      </c>
      <c r="H570" s="129"/>
      <c r="M570" s="6"/>
      <c r="N570" s="6"/>
      <c r="O570" s="6"/>
      <c r="P570" s="6"/>
      <c r="Q570" s="6"/>
    </row>
    <row r="571" spans="1:17" ht="15.75" customHeight="1">
      <c r="A571" s="135"/>
      <c r="B571" s="60" t="s">
        <v>117</v>
      </c>
      <c r="C571" s="136"/>
      <c r="D571" s="136"/>
      <c r="E571" s="55">
        <v>37.5</v>
      </c>
      <c r="F571" s="137">
        <v>1.8</v>
      </c>
      <c r="G571" s="137">
        <v>1.8</v>
      </c>
      <c r="H571" s="138"/>
      <c r="M571" s="6"/>
      <c r="N571" s="6"/>
      <c r="O571" s="6"/>
      <c r="P571" s="6"/>
      <c r="Q571" s="6"/>
    </row>
    <row r="572" spans="1:17" ht="15.75" customHeight="1">
      <c r="A572" s="150">
        <v>11</v>
      </c>
      <c r="B572" s="148" t="s">
        <v>42</v>
      </c>
      <c r="C572" s="155"/>
      <c r="D572" s="155"/>
      <c r="E572" s="49" t="e">
        <f>F572/C572*1000</f>
        <v>#DIV/0!</v>
      </c>
      <c r="F572" s="184">
        <f>SUM(F573:F576)</f>
        <v>9.756000000000002</v>
      </c>
      <c r="G572" s="184">
        <f>SUM(G573:G576)</f>
        <v>7.622</v>
      </c>
      <c r="H572" s="129">
        <f>SUM(H573:H576)</f>
        <v>0</v>
      </c>
      <c r="M572" s="6"/>
      <c r="N572" s="6"/>
      <c r="O572" s="6"/>
      <c r="P572" s="6"/>
      <c r="Q572" s="6"/>
    </row>
    <row r="573" spans="1:17" ht="15.75" customHeight="1">
      <c r="A573" s="130"/>
      <c r="B573" s="36" t="s">
        <v>114</v>
      </c>
      <c r="C573" s="131">
        <v>24</v>
      </c>
      <c r="D573" s="131"/>
      <c r="E573" s="38">
        <f>F573/C573*1000</f>
        <v>20</v>
      </c>
      <c r="F573" s="132">
        <v>0.48</v>
      </c>
      <c r="G573" s="132">
        <v>0.48</v>
      </c>
      <c r="H573" s="133"/>
      <c r="M573" s="6"/>
      <c r="N573" s="6"/>
      <c r="O573" s="6"/>
      <c r="P573" s="6"/>
      <c r="Q573" s="6"/>
    </row>
    <row r="574" spans="1:17" ht="15.75" customHeight="1">
      <c r="A574" s="151"/>
      <c r="B574" s="36" t="s">
        <v>136</v>
      </c>
      <c r="C574" s="131">
        <v>414</v>
      </c>
      <c r="D574" s="131"/>
      <c r="E574" s="38">
        <f>F574/C574*1000</f>
        <v>14.5</v>
      </c>
      <c r="F574" s="132">
        <v>6.003</v>
      </c>
      <c r="G574" s="132">
        <v>5.402</v>
      </c>
      <c r="H574" s="133"/>
      <c r="M574" s="6"/>
      <c r="N574" s="6"/>
      <c r="O574" s="6"/>
      <c r="P574" s="6"/>
      <c r="Q574" s="6"/>
    </row>
    <row r="575" spans="1:17" ht="15.75" customHeight="1">
      <c r="A575" s="130"/>
      <c r="B575" s="36" t="s">
        <v>117</v>
      </c>
      <c r="C575" s="131"/>
      <c r="D575" s="131"/>
      <c r="E575" s="38">
        <v>6.492374727668847</v>
      </c>
      <c r="F575" s="132">
        <v>2.5330000000000004</v>
      </c>
      <c r="G575" s="132">
        <v>1</v>
      </c>
      <c r="H575" s="133"/>
      <c r="M575" s="6"/>
      <c r="N575" s="6"/>
      <c r="O575" s="6"/>
      <c r="P575" s="6"/>
      <c r="Q575" s="6"/>
    </row>
    <row r="576" spans="1:17" ht="15.75" customHeight="1">
      <c r="A576" s="135"/>
      <c r="B576" s="60" t="s">
        <v>119</v>
      </c>
      <c r="C576" s="136">
        <v>60</v>
      </c>
      <c r="D576" s="136"/>
      <c r="E576" s="55">
        <f>F576/C576*1000</f>
        <v>12.333333333333334</v>
      </c>
      <c r="F576" s="137">
        <v>0.74</v>
      </c>
      <c r="G576" s="137">
        <v>0.74</v>
      </c>
      <c r="H576" s="138"/>
      <c r="M576" s="6"/>
      <c r="N576" s="6"/>
      <c r="O576" s="6"/>
      <c r="P576" s="6"/>
      <c r="Q576" s="6"/>
    </row>
    <row r="577" spans="1:17" ht="15.75" customHeight="1">
      <c r="A577" s="126">
        <v>12</v>
      </c>
      <c r="B577" s="148" t="s">
        <v>31</v>
      </c>
      <c r="C577" s="127"/>
      <c r="D577" s="127"/>
      <c r="E577" s="49" t="e">
        <f>F577/C577*1000</f>
        <v>#DIV/0!</v>
      </c>
      <c r="F577" s="128">
        <f>SUM(F578:F580)</f>
        <v>9.77</v>
      </c>
      <c r="G577" s="128">
        <f>SUM(G578:G580)</f>
        <v>9.77</v>
      </c>
      <c r="H577" s="129">
        <f>SUM(H578:H580)</f>
        <v>0</v>
      </c>
      <c r="M577" s="6"/>
      <c r="N577" s="6"/>
      <c r="O577" s="6"/>
      <c r="P577" s="6"/>
      <c r="Q577" s="6"/>
    </row>
    <row r="578" spans="1:17" ht="15.75" customHeight="1">
      <c r="A578" s="130"/>
      <c r="B578" s="36" t="s">
        <v>117</v>
      </c>
      <c r="C578" s="131"/>
      <c r="D578" s="131"/>
      <c r="E578" s="38">
        <v>20.520833333333332</v>
      </c>
      <c r="F578" s="132">
        <v>1.97</v>
      </c>
      <c r="G578" s="132">
        <v>1.97</v>
      </c>
      <c r="H578" s="133"/>
      <c r="M578" s="6"/>
      <c r="N578" s="6"/>
      <c r="O578" s="6"/>
      <c r="P578" s="6"/>
      <c r="Q578" s="6"/>
    </row>
    <row r="579" spans="1:17" ht="15.75" customHeight="1">
      <c r="A579" s="130"/>
      <c r="B579" s="36" t="s">
        <v>118</v>
      </c>
      <c r="C579" s="131">
        <v>200</v>
      </c>
      <c r="D579" s="131"/>
      <c r="E579" s="38">
        <f>F579/C579*1000</f>
        <v>36.00000000000001</v>
      </c>
      <c r="F579" s="132">
        <v>7.2</v>
      </c>
      <c r="G579" s="132">
        <v>7.2</v>
      </c>
      <c r="H579" s="133"/>
      <c r="M579" s="6"/>
      <c r="N579" s="6"/>
      <c r="O579" s="6"/>
      <c r="P579" s="6"/>
      <c r="Q579" s="6"/>
    </row>
    <row r="580" spans="1:17" ht="15.75" customHeight="1">
      <c r="A580" s="135"/>
      <c r="B580" s="60" t="s">
        <v>119</v>
      </c>
      <c r="C580" s="136">
        <v>30</v>
      </c>
      <c r="D580" s="136"/>
      <c r="E580" s="55">
        <f>F580/C580*1000</f>
        <v>20</v>
      </c>
      <c r="F580" s="137">
        <v>0.6</v>
      </c>
      <c r="G580" s="137">
        <v>0.6</v>
      </c>
      <c r="H580" s="138"/>
      <c r="M580" s="6"/>
      <c r="N580" s="6"/>
      <c r="O580" s="6"/>
      <c r="P580" s="6"/>
      <c r="Q580" s="6"/>
    </row>
    <row r="581" spans="1:17" ht="15.75" customHeight="1">
      <c r="A581" s="126">
        <v>13</v>
      </c>
      <c r="B581" s="148" t="s">
        <v>32</v>
      </c>
      <c r="C581" s="127"/>
      <c r="D581" s="127"/>
      <c r="E581" s="49" t="e">
        <f>F581/C581*1000</f>
        <v>#DIV/0!</v>
      </c>
      <c r="F581" s="128">
        <f>SUM(F582:F583)</f>
        <v>5.47</v>
      </c>
      <c r="G581" s="128">
        <f>SUM(G582:G583)</f>
        <v>2.32</v>
      </c>
      <c r="H581" s="129">
        <f>SUM(H582:H583)</f>
        <v>0</v>
      </c>
      <c r="M581" s="6"/>
      <c r="N581" s="6"/>
      <c r="O581" s="6"/>
      <c r="P581" s="6"/>
      <c r="Q581" s="6"/>
    </row>
    <row r="582" spans="1:17" ht="15.75" customHeight="1">
      <c r="A582" s="151"/>
      <c r="B582" s="36" t="s">
        <v>117</v>
      </c>
      <c r="C582" s="158"/>
      <c r="D582" s="158"/>
      <c r="E582" s="159">
        <v>35</v>
      </c>
      <c r="F582" s="160">
        <v>3.15</v>
      </c>
      <c r="G582" s="160"/>
      <c r="H582" s="161"/>
      <c r="K582" s="6"/>
      <c r="L582" s="6"/>
      <c r="M582" s="6"/>
      <c r="N582" s="6"/>
      <c r="O582" s="6"/>
      <c r="P582" s="6"/>
      <c r="Q582" s="6"/>
    </row>
    <row r="583" spans="1:17" ht="15.75" customHeight="1">
      <c r="A583" s="151"/>
      <c r="B583" s="36" t="s">
        <v>118</v>
      </c>
      <c r="C583" s="158">
        <v>100</v>
      </c>
      <c r="D583" s="158"/>
      <c r="E583" s="159">
        <f>F583/C583*1000</f>
        <v>23.2</v>
      </c>
      <c r="F583" s="160">
        <v>2.32</v>
      </c>
      <c r="G583" s="160">
        <v>2.32</v>
      </c>
      <c r="H583" s="161"/>
      <c r="K583" s="6"/>
      <c r="L583" s="6"/>
      <c r="M583" s="6"/>
      <c r="N583" s="6"/>
      <c r="O583" s="6"/>
      <c r="P583" s="6"/>
      <c r="Q583" s="6"/>
    </row>
    <row r="584" spans="1:17" ht="15.75" customHeight="1">
      <c r="A584" s="126">
        <v>14</v>
      </c>
      <c r="B584" s="148" t="s">
        <v>65</v>
      </c>
      <c r="C584" s="128">
        <f>SUM(C585:C585)</f>
        <v>540</v>
      </c>
      <c r="D584" s="127"/>
      <c r="E584" s="200">
        <f>F584/C584*1000</f>
        <v>8.88888888888889</v>
      </c>
      <c r="F584" s="128">
        <f>SUM(F585:F585)</f>
        <v>4.8</v>
      </c>
      <c r="G584" s="128">
        <f>SUM(G585:G585)</f>
        <v>4.8</v>
      </c>
      <c r="H584" s="129">
        <f>SUM(H585:H585)</f>
        <v>0</v>
      </c>
      <c r="K584" s="6"/>
      <c r="L584" s="6"/>
      <c r="M584" s="6"/>
      <c r="N584" s="6"/>
      <c r="O584" s="6"/>
      <c r="P584" s="6"/>
      <c r="Q584" s="6"/>
    </row>
    <row r="585" spans="1:17" ht="15.75" customHeight="1">
      <c r="A585" s="144"/>
      <c r="B585" s="242" t="s">
        <v>116</v>
      </c>
      <c r="C585" s="145">
        <v>540</v>
      </c>
      <c r="D585" s="145"/>
      <c r="E585" s="243">
        <f>F585/C585*1000</f>
        <v>8.88888888888889</v>
      </c>
      <c r="F585" s="146">
        <v>4.8</v>
      </c>
      <c r="G585" s="146">
        <v>4.8</v>
      </c>
      <c r="H585" s="147"/>
      <c r="K585" s="6"/>
      <c r="L585" s="6"/>
      <c r="M585" s="6"/>
      <c r="N585" s="6"/>
      <c r="O585" s="6"/>
      <c r="P585" s="6"/>
      <c r="Q585" s="6"/>
    </row>
    <row r="586" spans="1:17" ht="15.75" customHeight="1">
      <c r="A586" s="126">
        <v>15</v>
      </c>
      <c r="B586" s="148" t="s">
        <v>47</v>
      </c>
      <c r="C586" s="127"/>
      <c r="D586" s="127"/>
      <c r="E586" s="49" t="e">
        <f>F586/C586*1000</f>
        <v>#DIV/0!</v>
      </c>
      <c r="F586" s="128">
        <f>F587</f>
        <v>6.35</v>
      </c>
      <c r="G586" s="128">
        <f>G587</f>
        <v>6.35</v>
      </c>
      <c r="H586" s="129"/>
      <c r="K586" s="6"/>
      <c r="L586" s="6"/>
      <c r="M586" s="6"/>
      <c r="N586" s="6"/>
      <c r="O586" s="6"/>
      <c r="P586" s="6"/>
      <c r="Q586" s="6"/>
    </row>
    <row r="587" spans="1:17" ht="15.75" customHeight="1">
      <c r="A587" s="135"/>
      <c r="B587" s="60" t="s">
        <v>117</v>
      </c>
      <c r="C587" s="136"/>
      <c r="D587" s="136"/>
      <c r="E587" s="55">
        <v>7.9375</v>
      </c>
      <c r="F587" s="137">
        <v>6.35</v>
      </c>
      <c r="G587" s="137">
        <v>6.35</v>
      </c>
      <c r="H587" s="138"/>
      <c r="K587" s="6"/>
      <c r="L587" s="6"/>
      <c r="M587" s="6"/>
      <c r="N587" s="6"/>
      <c r="O587" s="6"/>
      <c r="P587" s="6"/>
      <c r="Q587" s="6"/>
    </row>
    <row r="588" spans="1:17" ht="15.75" customHeight="1">
      <c r="A588" s="126">
        <v>16</v>
      </c>
      <c r="B588" s="148" t="s">
        <v>43</v>
      </c>
      <c r="C588" s="127"/>
      <c r="D588" s="127"/>
      <c r="E588" s="49" t="e">
        <f>F588/C588*1000</f>
        <v>#DIV/0!</v>
      </c>
      <c r="F588" s="128">
        <f>SUM(F589:F592)</f>
        <v>113.741</v>
      </c>
      <c r="G588" s="128">
        <f>SUM(G589:G592)</f>
        <v>94.338</v>
      </c>
      <c r="H588" s="129">
        <f>SUM(H589:H592)</f>
        <v>0</v>
      </c>
      <c r="K588" s="6"/>
      <c r="L588" s="6"/>
      <c r="M588" s="6"/>
      <c r="N588" s="6"/>
      <c r="O588" s="6"/>
      <c r="P588" s="6"/>
      <c r="Q588" s="6"/>
    </row>
    <row r="589" spans="1:17" ht="15.75" customHeight="1">
      <c r="A589" s="130"/>
      <c r="B589" s="36" t="s">
        <v>114</v>
      </c>
      <c r="C589" s="131">
        <v>360</v>
      </c>
      <c r="D589" s="131"/>
      <c r="E589" s="38">
        <f>F589/C589*1000</f>
        <v>2.1666666666666665</v>
      </c>
      <c r="F589" s="132">
        <v>0.78</v>
      </c>
      <c r="G589" s="132">
        <v>0.746</v>
      </c>
      <c r="H589" s="133"/>
      <c r="K589" s="6"/>
      <c r="L589" s="6"/>
      <c r="M589" s="6"/>
      <c r="N589" s="6"/>
      <c r="O589" s="6"/>
      <c r="P589" s="6"/>
      <c r="Q589" s="6"/>
    </row>
    <row r="590" spans="1:17" ht="15.75" customHeight="1">
      <c r="A590" s="130"/>
      <c r="B590" s="36" t="s">
        <v>116</v>
      </c>
      <c r="C590" s="131">
        <v>12560</v>
      </c>
      <c r="D590" s="131"/>
      <c r="E590" s="38">
        <f>F590/C590*1000</f>
        <v>7.182882165605095</v>
      </c>
      <c r="F590" s="132">
        <v>90.217</v>
      </c>
      <c r="G590" s="132">
        <v>90.007</v>
      </c>
      <c r="H590" s="133"/>
      <c r="K590" s="6"/>
      <c r="L590" s="6"/>
      <c r="M590" s="6"/>
      <c r="N590" s="6"/>
      <c r="O590" s="6"/>
      <c r="P590" s="6"/>
      <c r="Q590" s="6"/>
    </row>
    <row r="591" spans="1:17" ht="15.75" customHeight="1">
      <c r="A591" s="130"/>
      <c r="B591" s="36" t="s">
        <v>117</v>
      </c>
      <c r="C591" s="131"/>
      <c r="D591" s="131"/>
      <c r="E591" s="38">
        <v>11.823824451410658</v>
      </c>
      <c r="F591" s="132">
        <v>18.859</v>
      </c>
      <c r="G591" s="132"/>
      <c r="H591" s="133"/>
      <c r="K591" s="6"/>
      <c r="L591" s="6"/>
      <c r="M591" s="6"/>
      <c r="N591" s="6"/>
      <c r="O591" s="6"/>
      <c r="P591" s="6"/>
      <c r="Q591" s="6"/>
    </row>
    <row r="592" spans="1:17" ht="15.75" customHeight="1">
      <c r="A592" s="130"/>
      <c r="B592" s="36" t="s">
        <v>118</v>
      </c>
      <c r="C592" s="131">
        <v>288</v>
      </c>
      <c r="D592" s="131"/>
      <c r="E592" s="38">
        <f aca="true" t="shared" si="20" ref="E592:E602">F592/C592*1000</f>
        <v>13.489583333333332</v>
      </c>
      <c r="F592" s="132">
        <v>3.885</v>
      </c>
      <c r="G592" s="132">
        <v>3.585</v>
      </c>
      <c r="H592" s="133"/>
      <c r="K592" s="6"/>
      <c r="L592" s="6"/>
      <c r="M592" s="6"/>
      <c r="N592" s="6"/>
      <c r="O592" s="6"/>
      <c r="P592" s="6"/>
      <c r="Q592" s="6"/>
    </row>
    <row r="593" spans="1:17" ht="15.75" customHeight="1">
      <c r="A593" s="126">
        <v>17</v>
      </c>
      <c r="B593" s="148" t="s">
        <v>50</v>
      </c>
      <c r="C593" s="127"/>
      <c r="D593" s="127"/>
      <c r="E593" s="49" t="e">
        <f t="shared" si="20"/>
        <v>#DIV/0!</v>
      </c>
      <c r="F593" s="128">
        <f>SUM(F594:F594)</f>
        <v>1.797</v>
      </c>
      <c r="G593" s="128">
        <f>SUM(G594:G594)</f>
        <v>1.797</v>
      </c>
      <c r="H593" s="129">
        <f>SUM(H594:H594)</f>
        <v>0</v>
      </c>
      <c r="K593" s="6"/>
      <c r="L593" s="6"/>
      <c r="M593" s="6"/>
      <c r="N593" s="6"/>
      <c r="O593" s="6"/>
      <c r="P593" s="6"/>
      <c r="Q593" s="6"/>
    </row>
    <row r="594" spans="1:17" ht="15.75" customHeight="1">
      <c r="A594" s="135"/>
      <c r="B594" s="60" t="s">
        <v>119</v>
      </c>
      <c r="C594" s="136">
        <v>46</v>
      </c>
      <c r="D594" s="136"/>
      <c r="E594" s="55">
        <f t="shared" si="20"/>
        <v>39.06521739130435</v>
      </c>
      <c r="F594" s="137">
        <v>1.797</v>
      </c>
      <c r="G594" s="137">
        <v>1.797</v>
      </c>
      <c r="H594" s="138"/>
      <c r="K594" s="6"/>
      <c r="L594" s="6"/>
      <c r="M594" s="6"/>
      <c r="N594" s="6"/>
      <c r="O594" s="6"/>
      <c r="P594" s="6"/>
      <c r="Q594" s="6"/>
    </row>
    <row r="595" spans="1:17" ht="15.75" customHeight="1">
      <c r="A595" s="126">
        <v>18</v>
      </c>
      <c r="B595" s="47" t="s">
        <v>160</v>
      </c>
      <c r="C595" s="127"/>
      <c r="D595" s="127"/>
      <c r="E595" s="49" t="e">
        <f t="shared" si="20"/>
        <v>#DIV/0!</v>
      </c>
      <c r="F595" s="128">
        <f>SUM(F596)</f>
        <v>0.213</v>
      </c>
      <c r="G595" s="128">
        <f>SUM(G596)</f>
        <v>0.213</v>
      </c>
      <c r="H595" s="129">
        <f>SUM(H596)</f>
        <v>0</v>
      </c>
      <c r="K595" s="6"/>
      <c r="L595" s="6"/>
      <c r="M595" s="6"/>
      <c r="N595" s="6"/>
      <c r="O595" s="6"/>
      <c r="P595" s="6"/>
      <c r="Q595" s="6"/>
    </row>
    <row r="596" spans="1:17" ht="15.75" customHeight="1">
      <c r="A596" s="135"/>
      <c r="B596" s="36" t="s">
        <v>118</v>
      </c>
      <c r="C596" s="136">
        <v>125</v>
      </c>
      <c r="D596" s="136"/>
      <c r="E596" s="55">
        <f t="shared" si="20"/>
        <v>1.704</v>
      </c>
      <c r="F596" s="137">
        <v>0.213</v>
      </c>
      <c r="G596" s="137">
        <v>0.213</v>
      </c>
      <c r="H596" s="138"/>
      <c r="K596" s="6"/>
      <c r="L596" s="6"/>
      <c r="M596" s="6"/>
      <c r="N596" s="6"/>
      <c r="O596" s="6"/>
      <c r="P596" s="6"/>
      <c r="Q596" s="6"/>
    </row>
    <row r="597" spans="1:17" ht="15.75" customHeight="1">
      <c r="A597" s="126">
        <v>19</v>
      </c>
      <c r="B597" s="148" t="s">
        <v>78</v>
      </c>
      <c r="C597" s="127"/>
      <c r="D597" s="127"/>
      <c r="E597" s="49" t="e">
        <f t="shared" si="20"/>
        <v>#DIV/0!</v>
      </c>
      <c r="F597" s="128">
        <f>SUM(F598:F599)</f>
        <v>0.477</v>
      </c>
      <c r="G597" s="128">
        <f>SUM(G598:G599)</f>
        <v>0.477</v>
      </c>
      <c r="H597" s="129">
        <f>SUM(H598:H599)</f>
        <v>0</v>
      </c>
      <c r="P597" s="6"/>
      <c r="Q597" s="6"/>
    </row>
    <row r="598" spans="1:17" ht="15.75" customHeight="1">
      <c r="A598" s="151"/>
      <c r="B598" s="36" t="s">
        <v>114</v>
      </c>
      <c r="C598" s="158">
        <v>6</v>
      </c>
      <c r="D598" s="158"/>
      <c r="E598" s="74">
        <f t="shared" si="20"/>
        <v>43.50000000000001</v>
      </c>
      <c r="F598" s="160">
        <v>0.261</v>
      </c>
      <c r="G598" s="160">
        <v>0.261</v>
      </c>
      <c r="H598" s="161"/>
      <c r="P598" s="6"/>
      <c r="Q598" s="6"/>
    </row>
    <row r="599" spans="1:17" ht="15.75" customHeight="1">
      <c r="A599" s="201"/>
      <c r="B599" s="36" t="s">
        <v>118</v>
      </c>
      <c r="C599" s="164">
        <v>6</v>
      </c>
      <c r="D599" s="164"/>
      <c r="E599" s="55">
        <f t="shared" si="20"/>
        <v>36</v>
      </c>
      <c r="F599" s="165">
        <v>0.216</v>
      </c>
      <c r="G599" s="165">
        <v>0.216</v>
      </c>
      <c r="H599" s="166"/>
      <c r="P599" s="6"/>
      <c r="Q599" s="6"/>
    </row>
    <row r="600" spans="1:17" ht="15.75" customHeight="1">
      <c r="A600" s="126">
        <v>20</v>
      </c>
      <c r="B600" s="148" t="s">
        <v>49</v>
      </c>
      <c r="C600" s="127"/>
      <c r="D600" s="127"/>
      <c r="E600" s="49" t="e">
        <f t="shared" si="20"/>
        <v>#DIV/0!</v>
      </c>
      <c r="F600" s="128">
        <f>SUM(F601:F601)</f>
        <v>3.795</v>
      </c>
      <c r="G600" s="128">
        <f>SUM(G601:G601)</f>
        <v>3.795</v>
      </c>
      <c r="H600" s="129">
        <f>SUM(H601:H601)</f>
        <v>0</v>
      </c>
      <c r="P600" s="6"/>
      <c r="Q600" s="6"/>
    </row>
    <row r="601" spans="1:17" ht="15.75" customHeight="1">
      <c r="A601" s="135"/>
      <c r="B601" s="36" t="s">
        <v>118</v>
      </c>
      <c r="C601" s="136">
        <v>55</v>
      </c>
      <c r="D601" s="136"/>
      <c r="E601" s="55">
        <f t="shared" si="20"/>
        <v>68.99999999999999</v>
      </c>
      <c r="F601" s="137">
        <v>3.795</v>
      </c>
      <c r="G601" s="137">
        <v>3.795</v>
      </c>
      <c r="H601" s="138"/>
      <c r="P601" s="6"/>
      <c r="Q601" s="6"/>
    </row>
    <row r="602" spans="1:17" ht="15.75" customHeight="1">
      <c r="A602" s="126">
        <v>21</v>
      </c>
      <c r="B602" s="148" t="s">
        <v>89</v>
      </c>
      <c r="C602" s="127"/>
      <c r="D602" s="127"/>
      <c r="E602" s="49" t="e">
        <f t="shared" si="20"/>
        <v>#DIV/0!</v>
      </c>
      <c r="F602" s="128">
        <f>SUM(F603:F603)</f>
        <v>0.4</v>
      </c>
      <c r="G602" s="128">
        <f>SUM(G603:G603)</f>
        <v>0.4</v>
      </c>
      <c r="H602" s="129">
        <f>SUM(H603:H603)</f>
        <v>0</v>
      </c>
      <c r="P602" s="6"/>
      <c r="Q602" s="6"/>
    </row>
    <row r="603" spans="1:17" ht="15.75" customHeight="1">
      <c r="A603" s="135"/>
      <c r="B603" s="163" t="s">
        <v>117</v>
      </c>
      <c r="C603" s="136"/>
      <c r="D603" s="136"/>
      <c r="E603" s="55">
        <v>0.5</v>
      </c>
      <c r="F603" s="137">
        <v>0.4</v>
      </c>
      <c r="G603" s="137">
        <v>0.4</v>
      </c>
      <c r="H603" s="138"/>
      <c r="P603" s="6"/>
      <c r="Q603" s="6"/>
    </row>
    <row r="604" spans="1:17" ht="15.75" customHeight="1">
      <c r="A604" s="126">
        <v>22</v>
      </c>
      <c r="B604" s="148" t="s">
        <v>178</v>
      </c>
      <c r="C604" s="127"/>
      <c r="D604" s="127"/>
      <c r="E604" s="49" t="e">
        <f aca="true" t="shared" si="21" ref="E604:E615">F604/C604*1000</f>
        <v>#DIV/0!</v>
      </c>
      <c r="F604" s="128">
        <f>F605</f>
        <v>0.617</v>
      </c>
      <c r="G604" s="128">
        <f>G605</f>
        <v>0.617</v>
      </c>
      <c r="H604" s="129">
        <f>H605</f>
        <v>0</v>
      </c>
      <c r="P604" s="6"/>
      <c r="Q604" s="6"/>
    </row>
    <row r="605" spans="1:17" ht="15.75" customHeight="1">
      <c r="A605" s="144"/>
      <c r="B605" s="36" t="s">
        <v>118</v>
      </c>
      <c r="C605" s="145">
        <v>30</v>
      </c>
      <c r="D605" s="145"/>
      <c r="E605" s="63">
        <f t="shared" si="21"/>
        <v>20.566666666666666</v>
      </c>
      <c r="F605" s="146">
        <v>0.617</v>
      </c>
      <c r="G605" s="146">
        <v>0.617</v>
      </c>
      <c r="H605" s="147"/>
      <c r="P605" s="6"/>
      <c r="Q605" s="6"/>
    </row>
    <row r="606" spans="1:17" ht="15.75" customHeight="1">
      <c r="A606" s="126">
        <v>23</v>
      </c>
      <c r="B606" s="148" t="s">
        <v>77</v>
      </c>
      <c r="C606" s="127"/>
      <c r="D606" s="127"/>
      <c r="E606" s="49" t="e">
        <f t="shared" si="21"/>
        <v>#DIV/0!</v>
      </c>
      <c r="F606" s="128">
        <f>SUM(F607:F607)</f>
        <v>0.6</v>
      </c>
      <c r="G606" s="128">
        <f>SUM(G607:G607)</f>
        <v>0.6</v>
      </c>
      <c r="H606" s="129">
        <f>SUM(H607:H607)</f>
        <v>0</v>
      </c>
      <c r="I606" s="7"/>
      <c r="P606" s="6"/>
      <c r="Q606" s="6"/>
    </row>
    <row r="607" spans="1:17" ht="15.75" customHeight="1">
      <c r="A607" s="130"/>
      <c r="B607" s="153" t="s">
        <v>136</v>
      </c>
      <c r="C607" s="131">
        <v>180</v>
      </c>
      <c r="D607" s="131"/>
      <c r="E607" s="74">
        <f t="shared" si="21"/>
        <v>3.333333333333333</v>
      </c>
      <c r="F607" s="132">
        <v>0.6</v>
      </c>
      <c r="G607" s="132">
        <v>0.6</v>
      </c>
      <c r="H607" s="133"/>
      <c r="I607" s="7"/>
      <c r="P607" s="6"/>
      <c r="Q607" s="6"/>
    </row>
    <row r="608" spans="1:17" ht="15.75" customHeight="1">
      <c r="A608" s="126">
        <v>24</v>
      </c>
      <c r="B608" s="148" t="s">
        <v>154</v>
      </c>
      <c r="C608" s="127"/>
      <c r="D608" s="127"/>
      <c r="E608" s="49" t="e">
        <f t="shared" si="21"/>
        <v>#DIV/0!</v>
      </c>
      <c r="F608" s="128">
        <f>SUM(F609:F610)</f>
        <v>6.3</v>
      </c>
      <c r="G608" s="128">
        <f>SUM(G609:G610)</f>
        <v>4.8</v>
      </c>
      <c r="H608" s="129">
        <f>SUM(H609:H610)</f>
        <v>0</v>
      </c>
      <c r="P608" s="6"/>
      <c r="Q608" s="6"/>
    </row>
    <row r="609" spans="1:17" ht="15.75" customHeight="1">
      <c r="A609" s="130"/>
      <c r="B609" s="36" t="s">
        <v>116</v>
      </c>
      <c r="C609" s="131">
        <v>1200</v>
      </c>
      <c r="D609" s="131"/>
      <c r="E609" s="38">
        <f t="shared" si="21"/>
        <v>5</v>
      </c>
      <c r="F609" s="132">
        <v>6</v>
      </c>
      <c r="G609" s="132">
        <v>4.8</v>
      </c>
      <c r="H609" s="133"/>
      <c r="P609" s="6"/>
      <c r="Q609" s="6"/>
    </row>
    <row r="610" spans="1:17" ht="15.75" customHeight="1">
      <c r="A610" s="130"/>
      <c r="B610" s="36" t="s">
        <v>117</v>
      </c>
      <c r="C610" s="131"/>
      <c r="D610" s="131"/>
      <c r="E610" s="38" t="e">
        <f t="shared" si="21"/>
        <v>#DIV/0!</v>
      </c>
      <c r="F610" s="132">
        <v>0.3</v>
      </c>
      <c r="G610" s="132"/>
      <c r="H610" s="133"/>
      <c r="P610" s="6"/>
      <c r="Q610" s="6"/>
    </row>
    <row r="611" spans="1:17" ht="15.75" customHeight="1">
      <c r="A611" s="126">
        <v>25</v>
      </c>
      <c r="B611" s="244" t="s">
        <v>33</v>
      </c>
      <c r="C611" s="127"/>
      <c r="D611" s="127"/>
      <c r="E611" s="49" t="e">
        <f t="shared" si="21"/>
        <v>#DIV/0!</v>
      </c>
      <c r="F611" s="128">
        <f>F612</f>
        <v>0.138</v>
      </c>
      <c r="G611" s="128">
        <f>G612</f>
        <v>0.138</v>
      </c>
      <c r="H611" s="129">
        <f>H612</f>
        <v>0</v>
      </c>
      <c r="J611" s="134"/>
      <c r="K611" s="134"/>
      <c r="L611" s="134"/>
      <c r="M611" s="134"/>
      <c r="N611" s="134"/>
      <c r="O611" s="134"/>
      <c r="P611" s="6"/>
      <c r="Q611" s="6"/>
    </row>
    <row r="612" spans="1:17" ht="15.75" customHeight="1">
      <c r="A612" s="135"/>
      <c r="B612" s="36" t="s">
        <v>118</v>
      </c>
      <c r="C612" s="136">
        <v>3</v>
      </c>
      <c r="D612" s="136"/>
      <c r="E612" s="55">
        <f t="shared" si="21"/>
        <v>46.00000000000001</v>
      </c>
      <c r="F612" s="137">
        <v>0.138</v>
      </c>
      <c r="G612" s="137">
        <v>0.138</v>
      </c>
      <c r="H612" s="138"/>
      <c r="J612" s="7"/>
      <c r="K612" s="6"/>
      <c r="L612" s="6"/>
      <c r="M612" s="6"/>
      <c r="N612" s="6"/>
      <c r="O612" s="6"/>
      <c r="P612" s="6"/>
      <c r="Q612" s="6"/>
    </row>
    <row r="613" spans="1:17" ht="15.75" customHeight="1">
      <c r="A613" s="150">
        <v>26</v>
      </c>
      <c r="B613" s="148" t="s">
        <v>44</v>
      </c>
      <c r="C613" s="155"/>
      <c r="D613" s="155"/>
      <c r="E613" s="49" t="e">
        <f t="shared" si="21"/>
        <v>#DIV/0!</v>
      </c>
      <c r="F613" s="184">
        <f>SUM(F614:F617)</f>
        <v>25.175</v>
      </c>
      <c r="G613" s="184">
        <f>SUM(G614:G617)</f>
        <v>22.935000000000002</v>
      </c>
      <c r="H613" s="185">
        <f>SUM(H614:H617)</f>
        <v>0</v>
      </c>
      <c r="K613" s="6"/>
      <c r="L613" s="6"/>
      <c r="M613" s="6"/>
      <c r="N613" s="6"/>
      <c r="O613" s="6"/>
      <c r="P613" s="6"/>
      <c r="Q613" s="6"/>
    </row>
    <row r="614" spans="1:17" ht="15.75" customHeight="1">
      <c r="A614" s="130"/>
      <c r="B614" s="36" t="s">
        <v>114</v>
      </c>
      <c r="C614" s="131">
        <v>264</v>
      </c>
      <c r="D614" s="131"/>
      <c r="E614" s="74">
        <f t="shared" si="21"/>
        <v>15.90909090909091</v>
      </c>
      <c r="F614" s="132">
        <v>4.2</v>
      </c>
      <c r="G614" s="132">
        <v>4.2</v>
      </c>
      <c r="H614" s="133"/>
      <c r="K614" s="6"/>
      <c r="L614" s="6"/>
      <c r="M614" s="6"/>
      <c r="N614" s="6"/>
      <c r="O614" s="6"/>
      <c r="P614" s="6"/>
      <c r="Q614" s="6"/>
    </row>
    <row r="615" spans="1:17" ht="15.75" customHeight="1">
      <c r="A615" s="130"/>
      <c r="B615" s="36" t="s">
        <v>116</v>
      </c>
      <c r="C615" s="131">
        <v>919</v>
      </c>
      <c r="D615" s="131"/>
      <c r="E615" s="38">
        <f t="shared" si="21"/>
        <v>15.642002176278563</v>
      </c>
      <c r="F615" s="132">
        <v>14.375</v>
      </c>
      <c r="G615" s="132">
        <v>14.335</v>
      </c>
      <c r="H615" s="133"/>
      <c r="K615" s="6"/>
      <c r="L615" s="6"/>
      <c r="M615" s="6"/>
      <c r="N615" s="6"/>
      <c r="O615" s="6"/>
      <c r="P615" s="6"/>
      <c r="Q615" s="6"/>
    </row>
    <row r="616" spans="1:17" ht="15.75" customHeight="1">
      <c r="A616" s="130"/>
      <c r="B616" s="36" t="s">
        <v>117</v>
      </c>
      <c r="C616" s="131"/>
      <c r="D616" s="131"/>
      <c r="E616" s="38">
        <v>5.125576627370579</v>
      </c>
      <c r="F616" s="132">
        <v>3.6</v>
      </c>
      <c r="G616" s="132">
        <v>2.3</v>
      </c>
      <c r="H616" s="133"/>
      <c r="K616" s="6"/>
      <c r="L616" s="6"/>
      <c r="M616" s="6"/>
      <c r="N616" s="6"/>
      <c r="O616" s="6"/>
      <c r="P616" s="6"/>
      <c r="Q616" s="6"/>
    </row>
    <row r="617" spans="1:17" ht="15.75" customHeight="1">
      <c r="A617" s="130"/>
      <c r="B617" s="36" t="s">
        <v>118</v>
      </c>
      <c r="C617" s="131">
        <v>50</v>
      </c>
      <c r="D617" s="131"/>
      <c r="E617" s="38">
        <f>F617/C617*1000</f>
        <v>60</v>
      </c>
      <c r="F617" s="132">
        <v>3</v>
      </c>
      <c r="G617" s="132">
        <v>2.1</v>
      </c>
      <c r="H617" s="133">
        <v>0</v>
      </c>
      <c r="J617" s="7"/>
      <c r="K617" s="6"/>
      <c r="L617" s="6"/>
      <c r="M617" s="6"/>
      <c r="N617" s="6"/>
      <c r="O617" s="6"/>
      <c r="P617" s="6"/>
      <c r="Q617" s="6"/>
    </row>
    <row r="618" spans="1:17" ht="15.75" customHeight="1">
      <c r="A618" s="150">
        <v>27</v>
      </c>
      <c r="B618" s="47" t="s">
        <v>74</v>
      </c>
      <c r="C618" s="155"/>
      <c r="D618" s="155"/>
      <c r="E618" s="200">
        <v>4</v>
      </c>
      <c r="F618" s="184">
        <f>F619</f>
        <v>0.288</v>
      </c>
      <c r="G618" s="184"/>
      <c r="H618" s="185"/>
      <c r="K618" s="6"/>
      <c r="L618" s="6"/>
      <c r="M618" s="6"/>
      <c r="N618" s="6"/>
      <c r="O618" s="6"/>
      <c r="P618" s="6"/>
      <c r="Q618" s="6"/>
    </row>
    <row r="619" spans="1:17" ht="15.75" customHeight="1">
      <c r="A619" s="201"/>
      <c r="B619" s="60" t="s">
        <v>117</v>
      </c>
      <c r="C619" s="164"/>
      <c r="D619" s="164"/>
      <c r="E619" s="197">
        <v>3.75</v>
      </c>
      <c r="F619" s="165">
        <v>0.288</v>
      </c>
      <c r="G619" s="165"/>
      <c r="H619" s="166"/>
      <c r="K619" s="6"/>
      <c r="L619" s="6"/>
      <c r="M619" s="6"/>
      <c r="N619" s="6"/>
      <c r="O619" s="6"/>
      <c r="P619" s="6"/>
      <c r="Q619" s="6"/>
    </row>
    <row r="620" spans="1:17" ht="15.75" customHeight="1">
      <c r="A620" s="150">
        <v>28</v>
      </c>
      <c r="B620" s="148" t="s">
        <v>45</v>
      </c>
      <c r="C620" s="155"/>
      <c r="D620" s="155"/>
      <c r="E620" s="200" t="e">
        <f>F620/C620*1000</f>
        <v>#DIV/0!</v>
      </c>
      <c r="F620" s="184">
        <f>SUM(F621:F622)</f>
        <v>1.71</v>
      </c>
      <c r="G620" s="184">
        <f>SUM(G621:G622)</f>
        <v>0.32</v>
      </c>
      <c r="H620" s="185">
        <f>SUM(H621:H622)</f>
        <v>0</v>
      </c>
      <c r="K620" s="6"/>
      <c r="L620" s="6"/>
      <c r="M620" s="6"/>
      <c r="N620" s="6"/>
      <c r="O620" s="6"/>
      <c r="P620" s="6"/>
      <c r="Q620" s="6"/>
    </row>
    <row r="621" spans="1:17" ht="15.75" customHeight="1">
      <c r="A621" s="151"/>
      <c r="B621" s="153" t="s">
        <v>117</v>
      </c>
      <c r="C621" s="158"/>
      <c r="D621" s="158"/>
      <c r="E621" s="159">
        <v>40.75471698113208</v>
      </c>
      <c r="F621" s="160">
        <v>1.35</v>
      </c>
      <c r="G621" s="160"/>
      <c r="H621" s="161"/>
      <c r="K621" s="6"/>
      <c r="L621" s="6"/>
      <c r="M621" s="6"/>
      <c r="N621" s="6"/>
      <c r="O621" s="6"/>
      <c r="P621" s="6"/>
      <c r="Q621" s="6"/>
    </row>
    <row r="622" spans="1:17" ht="15.75" customHeight="1">
      <c r="A622" s="201"/>
      <c r="B622" s="36" t="s">
        <v>118</v>
      </c>
      <c r="C622" s="164">
        <v>24</v>
      </c>
      <c r="D622" s="164"/>
      <c r="E622" s="197">
        <f>F622/C622*1000</f>
        <v>15</v>
      </c>
      <c r="F622" s="165">
        <v>0.36</v>
      </c>
      <c r="G622" s="165">
        <v>0.32</v>
      </c>
      <c r="H622" s="166"/>
      <c r="K622" s="6"/>
      <c r="L622" s="6"/>
      <c r="M622" s="6"/>
      <c r="N622" s="6"/>
      <c r="O622" s="6"/>
      <c r="P622" s="6"/>
      <c r="Q622" s="6"/>
    </row>
    <row r="623" spans="1:17" ht="15.75" customHeight="1">
      <c r="A623" s="126">
        <v>29</v>
      </c>
      <c r="B623" s="148" t="s">
        <v>48</v>
      </c>
      <c r="C623" s="127"/>
      <c r="D623" s="127"/>
      <c r="E623" s="200" t="e">
        <f>F623/C623*1000</f>
        <v>#DIV/0!</v>
      </c>
      <c r="F623" s="128">
        <f>SUM(F624:F625)</f>
        <v>34.027</v>
      </c>
      <c r="G623" s="128">
        <f>SUM(G624:G625)</f>
        <v>3.18</v>
      </c>
      <c r="H623" s="129">
        <f>SUM(H624:H625)</f>
        <v>0</v>
      </c>
      <c r="K623" s="6"/>
      <c r="L623" s="6"/>
      <c r="M623" s="6"/>
      <c r="N623" s="6"/>
      <c r="O623" s="6"/>
      <c r="P623" s="6"/>
      <c r="Q623" s="6"/>
    </row>
    <row r="624" spans="1:17" ht="15.75" customHeight="1">
      <c r="A624" s="130"/>
      <c r="B624" s="36" t="s">
        <v>136</v>
      </c>
      <c r="C624" s="131"/>
      <c r="D624" s="131"/>
      <c r="E624" s="74" t="e">
        <f>F624/C624*1000</f>
        <v>#DIV/0!</v>
      </c>
      <c r="F624" s="132">
        <v>12.08</v>
      </c>
      <c r="G624" s="132">
        <v>3.18</v>
      </c>
      <c r="H624" s="133"/>
      <c r="K624" s="6"/>
      <c r="L624" s="6"/>
      <c r="M624" s="6"/>
      <c r="N624" s="6"/>
      <c r="O624" s="6"/>
      <c r="P624" s="6"/>
      <c r="Q624" s="6"/>
    </row>
    <row r="625" spans="1:17" ht="15.75" customHeight="1" thickBot="1">
      <c r="A625" s="135"/>
      <c r="B625" s="60" t="s">
        <v>117</v>
      </c>
      <c r="C625" s="136"/>
      <c r="D625" s="136"/>
      <c r="E625" s="55">
        <v>54.8675</v>
      </c>
      <c r="F625" s="137">
        <v>21.947</v>
      </c>
      <c r="G625" s="137"/>
      <c r="H625" s="138"/>
      <c r="K625" s="6"/>
      <c r="L625" s="6"/>
      <c r="M625" s="6"/>
      <c r="N625" s="6"/>
      <c r="O625" s="6"/>
      <c r="P625" s="6"/>
      <c r="Q625" s="6"/>
    </row>
    <row r="626" spans="1:17" ht="15.75" customHeight="1" thickBot="1">
      <c r="A626" s="176"/>
      <c r="B626" s="177" t="s">
        <v>167</v>
      </c>
      <c r="C626" s="202"/>
      <c r="D626" s="202"/>
      <c r="E626" s="202"/>
      <c r="F626" s="239">
        <f>F542+F544+F548+F550+F553+F556+F558+F563+F568+F570+F572+F577+F581+F584+F586+F588+F593+F595+F597+F600+F602+F604+F606+F608+F611++F613+F618+F620+F623</f>
        <v>626.3799999999999</v>
      </c>
      <c r="G626" s="239">
        <f>G542+G544+G548+G550+G553+G556+G558+G563+G568+G570+G572+G577+G581+G584+G586+G588+G593+G595+G597+G600+G602+G604+G606+G608+G611++G613+G618+G620+G623</f>
        <v>506.38200000000006</v>
      </c>
      <c r="H626" s="383">
        <f>H542+H544+H548+H550+H553+H556+H558+H563+H568+H570+H572+H577+H581+H584+H586+H588+H593+H595+H597+H600+H602+H604+H606+H608+H611++H613+H618+H620+H623</f>
        <v>2.3</v>
      </c>
      <c r="K626" s="6"/>
      <c r="L626" s="6"/>
      <c r="M626" s="6"/>
      <c r="N626" s="6"/>
      <c r="O626" s="6"/>
      <c r="P626" s="6"/>
      <c r="Q626" s="6"/>
    </row>
    <row r="627" spans="1:17" ht="15.75" customHeight="1">
      <c r="A627" s="245"/>
      <c r="B627" s="246" t="s">
        <v>60</v>
      </c>
      <c r="C627" s="247"/>
      <c r="D627" s="247"/>
      <c r="E627" s="248" t="e">
        <f>F627/C627*1000</f>
        <v>#DIV/0!</v>
      </c>
      <c r="F627" s="249"/>
      <c r="G627" s="249"/>
      <c r="H627" s="250"/>
      <c r="K627" s="6"/>
      <c r="L627" s="6"/>
      <c r="M627" s="6"/>
      <c r="N627" s="6"/>
      <c r="O627" s="6"/>
      <c r="P627" s="6"/>
      <c r="Q627" s="6"/>
    </row>
    <row r="628" spans="1:17" ht="15.75" customHeight="1">
      <c r="A628" s="150">
        <v>1</v>
      </c>
      <c r="B628" s="47" t="s">
        <v>161</v>
      </c>
      <c r="C628" s="127"/>
      <c r="D628" s="127"/>
      <c r="E628" s="49" t="e">
        <f>F628/C628*1000</f>
        <v>#DIV/0!</v>
      </c>
      <c r="F628" s="128">
        <v>0.96</v>
      </c>
      <c r="G628" s="128">
        <v>0.96</v>
      </c>
      <c r="H628" s="129"/>
      <c r="Q628" s="6"/>
    </row>
    <row r="629" spans="1:17" ht="15.75" customHeight="1">
      <c r="A629" s="201"/>
      <c r="B629" s="36" t="s">
        <v>118</v>
      </c>
      <c r="C629" s="136">
        <v>60</v>
      </c>
      <c r="D629" s="136"/>
      <c r="E629" s="55">
        <f>F629/C629*1000</f>
        <v>16</v>
      </c>
      <c r="F629" s="137">
        <v>0.96</v>
      </c>
      <c r="G629" s="137">
        <v>0.96</v>
      </c>
      <c r="H629" s="138"/>
      <c r="Q629" s="6"/>
    </row>
    <row r="630" spans="1:17" ht="15.75" customHeight="1">
      <c r="A630" s="126">
        <v>2</v>
      </c>
      <c r="B630" s="148" t="s">
        <v>201</v>
      </c>
      <c r="C630" s="127"/>
      <c r="D630" s="127"/>
      <c r="E630" s="49" t="e">
        <f>F630/C630*1000</f>
        <v>#DIV/0!</v>
      </c>
      <c r="F630" s="128">
        <f>F631</f>
        <v>2.117</v>
      </c>
      <c r="G630" s="128">
        <f>G631</f>
        <v>2.117</v>
      </c>
      <c r="H630" s="129">
        <f>H631</f>
        <v>0</v>
      </c>
      <c r="Q630" s="6"/>
    </row>
    <row r="631" spans="1:17" ht="15.75" customHeight="1">
      <c r="A631" s="135"/>
      <c r="B631" s="60" t="s">
        <v>114</v>
      </c>
      <c r="C631" s="136">
        <v>91</v>
      </c>
      <c r="D631" s="136"/>
      <c r="E631" s="55">
        <f>F631/C631*1000</f>
        <v>23.263736263736263</v>
      </c>
      <c r="F631" s="137">
        <v>2.117</v>
      </c>
      <c r="G631" s="137">
        <v>2.117</v>
      </c>
      <c r="H631" s="138"/>
      <c r="Q631" s="6"/>
    </row>
    <row r="632" spans="1:17" ht="15.75" customHeight="1">
      <c r="A632" s="150">
        <v>3</v>
      </c>
      <c r="B632" s="251" t="s">
        <v>203</v>
      </c>
      <c r="C632" s="155"/>
      <c r="D632" s="155"/>
      <c r="E632" s="200">
        <v>20</v>
      </c>
      <c r="F632" s="184">
        <f>SUM(F633:F633)</f>
        <v>2</v>
      </c>
      <c r="G632" s="184">
        <f>SUM(G633:G633)</f>
        <v>0</v>
      </c>
      <c r="H632" s="185">
        <f>SUM(H633:H633)</f>
        <v>0</v>
      </c>
      <c r="Q632" s="6"/>
    </row>
    <row r="633" spans="1:17" ht="15.75" customHeight="1">
      <c r="A633" s="135"/>
      <c r="B633" s="60" t="s">
        <v>117</v>
      </c>
      <c r="C633" s="164"/>
      <c r="D633" s="164"/>
      <c r="E633" s="197">
        <v>20</v>
      </c>
      <c r="F633" s="165">
        <v>2</v>
      </c>
      <c r="G633" s="165"/>
      <c r="H633" s="166"/>
      <c r="J633" s="134"/>
      <c r="K633" s="134"/>
      <c r="L633" s="134"/>
      <c r="M633" s="134"/>
      <c r="N633" s="134"/>
      <c r="O633" s="134"/>
      <c r="P633" s="134"/>
      <c r="Q633" s="6"/>
    </row>
    <row r="634" spans="1:17" ht="15.75" customHeight="1">
      <c r="A634" s="150">
        <v>4</v>
      </c>
      <c r="B634" s="47" t="s">
        <v>105</v>
      </c>
      <c r="C634" s="127"/>
      <c r="D634" s="127"/>
      <c r="E634" s="200" t="e">
        <f>F634/C634*1000</f>
        <v>#DIV/0!</v>
      </c>
      <c r="F634" s="128">
        <f>SUM(F635:F636)</f>
        <v>1.05</v>
      </c>
      <c r="G634" s="128">
        <f>SUM(G635:G636)</f>
        <v>1.05</v>
      </c>
      <c r="H634" s="129">
        <f>SUM(H635:H636)</f>
        <v>0</v>
      </c>
      <c r="Q634" s="6"/>
    </row>
    <row r="635" spans="1:17" ht="15.75" customHeight="1">
      <c r="A635" s="151"/>
      <c r="B635" s="36" t="s">
        <v>114</v>
      </c>
      <c r="C635" s="131">
        <v>18</v>
      </c>
      <c r="D635" s="131"/>
      <c r="E635" s="74">
        <f>F635/C635*1000</f>
        <v>8.333333333333334</v>
      </c>
      <c r="F635" s="132">
        <v>0.15</v>
      </c>
      <c r="G635" s="132">
        <v>0.15</v>
      </c>
      <c r="H635" s="133"/>
      <c r="Q635" s="6"/>
    </row>
    <row r="636" spans="1:17" ht="15.75" customHeight="1">
      <c r="A636" s="151"/>
      <c r="B636" s="36" t="s">
        <v>117</v>
      </c>
      <c r="C636" s="131"/>
      <c r="D636" s="131"/>
      <c r="E636" s="38">
        <v>10</v>
      </c>
      <c r="F636" s="132">
        <v>0.9</v>
      </c>
      <c r="G636" s="132">
        <v>0.9</v>
      </c>
      <c r="H636" s="133"/>
      <c r="Q636" s="6"/>
    </row>
    <row r="637" spans="1:17" ht="15.75" customHeight="1">
      <c r="A637" s="126">
        <v>5</v>
      </c>
      <c r="B637" s="148" t="s">
        <v>140</v>
      </c>
      <c r="C637" s="155"/>
      <c r="D637" s="155"/>
      <c r="E637" s="49" t="e">
        <f>F637/C637*1000</f>
        <v>#DIV/0!</v>
      </c>
      <c r="F637" s="184">
        <f>SUM(F638:F640)</f>
        <v>4.625</v>
      </c>
      <c r="G637" s="184">
        <f>SUM(G638:G640)</f>
        <v>4.6129999999999995</v>
      </c>
      <c r="H637" s="185">
        <f>SUM(H638:H640)</f>
        <v>0</v>
      </c>
      <c r="Q637" s="6"/>
    </row>
    <row r="638" spans="1:17" ht="15.75" customHeight="1">
      <c r="A638" s="130"/>
      <c r="B638" s="36" t="s">
        <v>136</v>
      </c>
      <c r="C638" s="158">
        <v>10</v>
      </c>
      <c r="D638" s="158"/>
      <c r="E638" s="227">
        <f>F638/C638*1000</f>
        <v>13.500000000000002</v>
      </c>
      <c r="F638" s="160">
        <v>0.135</v>
      </c>
      <c r="G638" s="160">
        <v>0.123</v>
      </c>
      <c r="H638" s="161"/>
      <c r="Q638" s="6"/>
    </row>
    <row r="639" spans="1:17" ht="15.75" customHeight="1">
      <c r="A639" s="130"/>
      <c r="B639" s="36" t="s">
        <v>117</v>
      </c>
      <c r="C639" s="158"/>
      <c r="D639" s="158"/>
      <c r="E639" s="159">
        <v>27</v>
      </c>
      <c r="F639" s="160">
        <v>3.1</v>
      </c>
      <c r="G639" s="160">
        <v>3.1</v>
      </c>
      <c r="H639" s="161"/>
      <c r="Q639" s="6"/>
    </row>
    <row r="640" spans="1:17" ht="15.75" customHeight="1">
      <c r="A640" s="135"/>
      <c r="B640" s="36" t="s">
        <v>118</v>
      </c>
      <c r="C640" s="164">
        <v>100</v>
      </c>
      <c r="D640" s="164"/>
      <c r="E640" s="197">
        <f aca="true" t="shared" si="22" ref="E640:E645">F640/C640*1000</f>
        <v>13.899999999999999</v>
      </c>
      <c r="F640" s="165">
        <v>1.39</v>
      </c>
      <c r="G640" s="165">
        <v>1.39</v>
      </c>
      <c r="H640" s="166"/>
      <c r="Q640" s="6"/>
    </row>
    <row r="641" spans="1:17" ht="15.75" customHeight="1">
      <c r="A641" s="126">
        <v>6</v>
      </c>
      <c r="B641" s="148" t="s">
        <v>46</v>
      </c>
      <c r="C641" s="127"/>
      <c r="D641" s="127"/>
      <c r="E641" s="127" t="e">
        <f t="shared" si="22"/>
        <v>#DIV/0!</v>
      </c>
      <c r="F641" s="128">
        <f>SUM(F642:F643)</f>
        <v>3.214</v>
      </c>
      <c r="G641" s="128">
        <f>SUM(G642:G643)</f>
        <v>3.214</v>
      </c>
      <c r="H641" s="129">
        <f>SUM(H642:H643)</f>
        <v>0</v>
      </c>
      <c r="Q641" s="6"/>
    </row>
    <row r="642" spans="1:8" ht="15.75" customHeight="1">
      <c r="A642" s="130"/>
      <c r="B642" s="36" t="s">
        <v>114</v>
      </c>
      <c r="C642" s="131">
        <v>42</v>
      </c>
      <c r="D642" s="131"/>
      <c r="E642" s="38">
        <f t="shared" si="22"/>
        <v>67</v>
      </c>
      <c r="F642" s="132">
        <v>2.814</v>
      </c>
      <c r="G642" s="132">
        <v>2.814</v>
      </c>
      <c r="H642" s="133"/>
    </row>
    <row r="643" spans="1:8" ht="15.75" customHeight="1">
      <c r="A643" s="135"/>
      <c r="B643" s="60" t="s">
        <v>117</v>
      </c>
      <c r="C643" s="164"/>
      <c r="D643" s="164"/>
      <c r="E643" s="197" t="e">
        <f t="shared" si="22"/>
        <v>#DIV/0!</v>
      </c>
      <c r="F643" s="165">
        <v>0.4</v>
      </c>
      <c r="G643" s="165">
        <v>0.4</v>
      </c>
      <c r="H643" s="166"/>
    </row>
    <row r="644" spans="1:8" ht="15.75" customHeight="1">
      <c r="A644" s="126">
        <v>7</v>
      </c>
      <c r="B644" s="148" t="s">
        <v>13</v>
      </c>
      <c r="C644" s="127"/>
      <c r="D644" s="127"/>
      <c r="E644" s="200" t="e">
        <f t="shared" si="22"/>
        <v>#DIV/0!</v>
      </c>
      <c r="F644" s="128">
        <f>SUM(F645:F647)</f>
        <v>25.305</v>
      </c>
      <c r="G644" s="128">
        <f>SUM(G645:G647)</f>
        <v>25.305</v>
      </c>
      <c r="H644" s="129">
        <f>SUM(H645:H647)</f>
        <v>0</v>
      </c>
    </row>
    <row r="645" spans="1:8" ht="15.75" customHeight="1">
      <c r="A645" s="144"/>
      <c r="B645" s="36" t="s">
        <v>116</v>
      </c>
      <c r="C645" s="145">
        <v>360</v>
      </c>
      <c r="D645" s="145"/>
      <c r="E645" s="38">
        <f t="shared" si="22"/>
        <v>40.55555555555555</v>
      </c>
      <c r="F645" s="146">
        <v>14.6</v>
      </c>
      <c r="G645" s="146">
        <v>14.6</v>
      </c>
      <c r="H645" s="147"/>
    </row>
    <row r="646" spans="1:8" ht="15.75" customHeight="1">
      <c r="A646" s="144"/>
      <c r="B646" s="36" t="s">
        <v>222</v>
      </c>
      <c r="C646" s="145"/>
      <c r="D646" s="145"/>
      <c r="E646" s="63">
        <v>28</v>
      </c>
      <c r="F646" s="146">
        <v>4.9</v>
      </c>
      <c r="G646" s="146">
        <v>4.9</v>
      </c>
      <c r="H646" s="147"/>
    </row>
    <row r="647" spans="1:8" ht="15.75" customHeight="1" thickBot="1">
      <c r="A647" s="135"/>
      <c r="B647" s="36" t="s">
        <v>118</v>
      </c>
      <c r="C647" s="136">
        <v>275</v>
      </c>
      <c r="D647" s="136"/>
      <c r="E647" s="55">
        <f>F647/C647*1000</f>
        <v>21.109090909090906</v>
      </c>
      <c r="F647" s="137">
        <v>5.805</v>
      </c>
      <c r="G647" s="137">
        <v>5.805</v>
      </c>
      <c r="H647" s="138">
        <v>0</v>
      </c>
    </row>
    <row r="648" spans="1:8" ht="15.75" customHeight="1" thickBot="1">
      <c r="A648" s="176"/>
      <c r="B648" s="177" t="s">
        <v>166</v>
      </c>
      <c r="C648" s="178"/>
      <c r="D648" s="178"/>
      <c r="E648" s="178"/>
      <c r="F648" s="252">
        <f>F628+F630+F632+F634+F637+F641+F644</f>
        <v>39.271</v>
      </c>
      <c r="G648" s="252">
        <f>G628+G630+G632+G634+G637+G641+G644</f>
        <v>37.259</v>
      </c>
      <c r="H648" s="253">
        <f>H628+H630+H632+H634+H637+H641+H644</f>
        <v>0</v>
      </c>
    </row>
    <row r="649" spans="1:8" ht="15.75" customHeight="1" thickBot="1">
      <c r="A649" s="254" t="s">
        <v>214</v>
      </c>
      <c r="B649" s="255" t="s">
        <v>16</v>
      </c>
      <c r="C649" s="256"/>
      <c r="D649" s="256"/>
      <c r="E649" s="256"/>
      <c r="F649" s="257">
        <f>F540+F626+F648</f>
        <v>1359.4889999999998</v>
      </c>
      <c r="G649" s="257">
        <f>G540+G626+G648</f>
        <v>1039.776</v>
      </c>
      <c r="H649" s="258">
        <f>H540+H626+H648</f>
        <v>12.059999999999999</v>
      </c>
    </row>
    <row r="650" spans="1:8" ht="15.75" customHeight="1">
      <c r="A650" s="259" t="s">
        <v>54</v>
      </c>
      <c r="B650" s="260" t="s">
        <v>21</v>
      </c>
      <c r="C650" s="187"/>
      <c r="D650" s="187"/>
      <c r="E650" s="211" t="e">
        <f aca="true" t="shared" si="23" ref="E650:E667">F650/C650*1000</f>
        <v>#DIV/0!</v>
      </c>
      <c r="F650" s="188"/>
      <c r="G650" s="188"/>
      <c r="H650" s="189"/>
    </row>
    <row r="651" spans="1:8" ht="15.75" customHeight="1">
      <c r="A651" s="121"/>
      <c r="B651" s="122" t="s">
        <v>62</v>
      </c>
      <c r="C651" s="123"/>
      <c r="D651" s="123"/>
      <c r="E651" s="84" t="e">
        <f t="shared" si="23"/>
        <v>#DIV/0!</v>
      </c>
      <c r="F651" s="124"/>
      <c r="G651" s="124"/>
      <c r="H651" s="125"/>
    </row>
    <row r="652" spans="1:8" ht="15.75" customHeight="1">
      <c r="A652" s="139">
        <v>1</v>
      </c>
      <c r="B652" s="61" t="s">
        <v>113</v>
      </c>
      <c r="C652" s="141">
        <f>SUM(C653)</f>
        <v>48</v>
      </c>
      <c r="D652" s="141"/>
      <c r="E652" s="85">
        <f t="shared" si="23"/>
        <v>3.75</v>
      </c>
      <c r="F652" s="141">
        <f>SUM(F653)</f>
        <v>0.18</v>
      </c>
      <c r="G652" s="141">
        <f>SUM(G653)</f>
        <v>0.18</v>
      </c>
      <c r="H652" s="143"/>
    </row>
    <row r="653" spans="1:8" ht="15.75" customHeight="1">
      <c r="A653" s="144"/>
      <c r="B653" s="42" t="s">
        <v>136</v>
      </c>
      <c r="C653" s="145">
        <v>48</v>
      </c>
      <c r="D653" s="145"/>
      <c r="E653" s="63">
        <f t="shared" si="23"/>
        <v>3.75</v>
      </c>
      <c r="F653" s="146">
        <v>0.18</v>
      </c>
      <c r="G653" s="146">
        <v>0.18</v>
      </c>
      <c r="H653" s="138"/>
    </row>
    <row r="654" spans="1:8" ht="15.75" customHeight="1">
      <c r="A654" s="126">
        <v>2</v>
      </c>
      <c r="B654" s="47" t="s">
        <v>22</v>
      </c>
      <c r="C654" s="128">
        <f>SUM(C655:C655)</f>
        <v>3092</v>
      </c>
      <c r="D654" s="127"/>
      <c r="E654" s="49">
        <f t="shared" si="23"/>
        <v>19.76875808538163</v>
      </c>
      <c r="F654" s="128">
        <f>SUM(F655:F655)</f>
        <v>61.125</v>
      </c>
      <c r="G654" s="128">
        <f>SUM(G655:G655)</f>
        <v>45.125</v>
      </c>
      <c r="H654" s="129">
        <f>SUM(H655:H655)</f>
        <v>0</v>
      </c>
    </row>
    <row r="655" spans="1:8" ht="15.75" customHeight="1">
      <c r="A655" s="130"/>
      <c r="B655" s="36" t="s">
        <v>116</v>
      </c>
      <c r="C655" s="131">
        <v>3092</v>
      </c>
      <c r="D655" s="131"/>
      <c r="E655" s="38">
        <f t="shared" si="23"/>
        <v>19.76875808538163</v>
      </c>
      <c r="F655" s="132">
        <v>61.125</v>
      </c>
      <c r="G655" s="132">
        <v>45.125</v>
      </c>
      <c r="H655" s="133"/>
    </row>
    <row r="656" spans="1:8" ht="15.75" customHeight="1">
      <c r="A656" s="126">
        <v>3</v>
      </c>
      <c r="B656" s="47" t="s">
        <v>91</v>
      </c>
      <c r="C656" s="127">
        <f>SUM(C657)</f>
        <v>42</v>
      </c>
      <c r="D656" s="127"/>
      <c r="E656" s="49">
        <f t="shared" si="23"/>
        <v>13.571428571428571</v>
      </c>
      <c r="F656" s="127">
        <f>SUM(F657)</f>
        <v>0.57</v>
      </c>
      <c r="G656" s="127">
        <f>SUM(G657)</f>
        <v>0.57</v>
      </c>
      <c r="H656" s="149">
        <f>SUM(H657)</f>
        <v>0</v>
      </c>
    </row>
    <row r="657" spans="1:18" ht="15.75" customHeight="1">
      <c r="A657" s="135"/>
      <c r="B657" s="60" t="s">
        <v>147</v>
      </c>
      <c r="C657" s="136">
        <v>42</v>
      </c>
      <c r="D657" s="136"/>
      <c r="E657" s="55">
        <f t="shared" si="23"/>
        <v>13.571428571428571</v>
      </c>
      <c r="F657" s="137">
        <v>0.57</v>
      </c>
      <c r="G657" s="137">
        <v>0.57</v>
      </c>
      <c r="H657" s="138"/>
      <c r="R657" s="7"/>
    </row>
    <row r="658" spans="1:8" ht="15.75" customHeight="1">
      <c r="A658" s="126">
        <v>4</v>
      </c>
      <c r="B658" s="47" t="s">
        <v>92</v>
      </c>
      <c r="C658" s="127"/>
      <c r="D658" s="127"/>
      <c r="E658" s="127" t="e">
        <f t="shared" si="23"/>
        <v>#DIV/0!</v>
      </c>
      <c r="F658" s="128">
        <f>SUM(F659:F659)</f>
        <v>0.2</v>
      </c>
      <c r="G658" s="128">
        <f>SUM(G659:G659)</f>
        <v>0.2</v>
      </c>
      <c r="H658" s="129">
        <f>SUM(H659:H659)</f>
        <v>0</v>
      </c>
    </row>
    <row r="659" spans="1:8" ht="15.75" customHeight="1">
      <c r="A659" s="135"/>
      <c r="B659" s="60" t="s">
        <v>118</v>
      </c>
      <c r="C659" s="136">
        <v>40</v>
      </c>
      <c r="D659" s="136"/>
      <c r="E659" s="55">
        <f t="shared" si="23"/>
        <v>5</v>
      </c>
      <c r="F659" s="137">
        <v>0.2</v>
      </c>
      <c r="G659" s="137">
        <v>0.2</v>
      </c>
      <c r="H659" s="138"/>
    </row>
    <row r="660" spans="1:8" ht="15.75" customHeight="1">
      <c r="A660" s="126">
        <v>5</v>
      </c>
      <c r="B660" s="47" t="s">
        <v>110</v>
      </c>
      <c r="C660" s="127"/>
      <c r="D660" s="127"/>
      <c r="E660" s="49" t="e">
        <f t="shared" si="23"/>
        <v>#DIV/0!</v>
      </c>
      <c r="F660" s="128">
        <f>SUM(F661:F661)</f>
        <v>0.2</v>
      </c>
      <c r="G660" s="128">
        <f>SUM(G661:G661)</f>
        <v>0.2</v>
      </c>
      <c r="H660" s="129">
        <f>SUM(H661:H661)</f>
        <v>0</v>
      </c>
    </row>
    <row r="661" spans="1:8" ht="15.75" customHeight="1">
      <c r="A661" s="135"/>
      <c r="B661" s="60" t="s">
        <v>118</v>
      </c>
      <c r="C661" s="136">
        <v>25</v>
      </c>
      <c r="D661" s="136"/>
      <c r="E661" s="55">
        <f t="shared" si="23"/>
        <v>8</v>
      </c>
      <c r="F661" s="137">
        <v>0.2</v>
      </c>
      <c r="G661" s="137">
        <v>0.2</v>
      </c>
      <c r="H661" s="138"/>
    </row>
    <row r="662" spans="1:8" ht="15.75" customHeight="1">
      <c r="A662" s="150">
        <v>6</v>
      </c>
      <c r="B662" s="148" t="s">
        <v>57</v>
      </c>
      <c r="C662" s="155"/>
      <c r="D662" s="155"/>
      <c r="E662" s="49" t="e">
        <f t="shared" si="23"/>
        <v>#DIV/0!</v>
      </c>
      <c r="F662" s="184">
        <f>SUM(F663:F663)</f>
        <v>0.099</v>
      </c>
      <c r="G662" s="184">
        <f>SUM(G663:G663)</f>
        <v>0</v>
      </c>
      <c r="H662" s="185">
        <f>SUM(H663:H663)</f>
        <v>0</v>
      </c>
    </row>
    <row r="663" spans="1:8" ht="15.75" customHeight="1">
      <c r="A663" s="135"/>
      <c r="B663" s="60" t="s">
        <v>118</v>
      </c>
      <c r="C663" s="136">
        <v>5</v>
      </c>
      <c r="D663" s="136"/>
      <c r="E663" s="55">
        <f t="shared" si="23"/>
        <v>19.8</v>
      </c>
      <c r="F663" s="137">
        <v>0.099</v>
      </c>
      <c r="G663" s="137"/>
      <c r="H663" s="138"/>
    </row>
    <row r="664" spans="1:8" ht="15.75" customHeight="1">
      <c r="A664" s="261" t="s">
        <v>234</v>
      </c>
      <c r="B664" s="140" t="s">
        <v>85</v>
      </c>
      <c r="C664" s="262"/>
      <c r="D664" s="262"/>
      <c r="E664" s="263" t="e">
        <f t="shared" si="23"/>
        <v>#DIV/0!</v>
      </c>
      <c r="F664" s="264">
        <f>SUM(F665:F665)</f>
        <v>0.28</v>
      </c>
      <c r="G664" s="264">
        <f>SUM(G665:G665)</f>
        <v>0.28</v>
      </c>
      <c r="H664" s="265">
        <f>SUM(H665:H665)</f>
        <v>0</v>
      </c>
    </row>
    <row r="665" spans="1:8" ht="15.75" customHeight="1">
      <c r="A665" s="231"/>
      <c r="B665" s="60" t="s">
        <v>118</v>
      </c>
      <c r="C665" s="131">
        <v>100</v>
      </c>
      <c r="D665" s="131"/>
      <c r="E665" s="63">
        <f t="shared" si="23"/>
        <v>2.8000000000000003</v>
      </c>
      <c r="F665" s="132">
        <v>0.28</v>
      </c>
      <c r="G665" s="132">
        <v>0.28</v>
      </c>
      <c r="H665" s="133"/>
    </row>
    <row r="666" spans="1:8" ht="15.75" customHeight="1">
      <c r="A666" s="171" t="s">
        <v>235</v>
      </c>
      <c r="B666" s="148" t="s">
        <v>25</v>
      </c>
      <c r="C666" s="127"/>
      <c r="D666" s="127"/>
      <c r="E666" s="49" t="e">
        <f t="shared" si="23"/>
        <v>#DIV/0!</v>
      </c>
      <c r="F666" s="128">
        <f>SUM(F667:F670)</f>
        <v>217.071</v>
      </c>
      <c r="G666" s="128">
        <f>SUM(G667:G670)</f>
        <v>191.14100000000002</v>
      </c>
      <c r="H666" s="129">
        <f>SUM(H667:H670)</f>
        <v>0</v>
      </c>
    </row>
    <row r="667" spans="1:8" ht="15.75" customHeight="1">
      <c r="A667" s="157"/>
      <c r="B667" s="36" t="s">
        <v>114</v>
      </c>
      <c r="C667" s="131">
        <v>1570</v>
      </c>
      <c r="D667" s="131"/>
      <c r="E667" s="38">
        <f t="shared" si="23"/>
        <v>18.946496815286622</v>
      </c>
      <c r="F667" s="132">
        <v>29.746</v>
      </c>
      <c r="G667" s="132">
        <v>29.746</v>
      </c>
      <c r="H667" s="133"/>
    </row>
    <row r="668" spans="1:18" ht="15.75" customHeight="1">
      <c r="A668" s="157"/>
      <c r="B668" s="36" t="s">
        <v>117</v>
      </c>
      <c r="C668" s="131"/>
      <c r="D668" s="131"/>
      <c r="E668" s="38">
        <v>34.089097303634226</v>
      </c>
      <c r="F668" s="132">
        <v>145.39</v>
      </c>
      <c r="G668" s="132">
        <v>144.24</v>
      </c>
      <c r="H668" s="133"/>
      <c r="R668" s="7"/>
    </row>
    <row r="669" spans="1:8" ht="15.75" customHeight="1">
      <c r="A669" s="157"/>
      <c r="B669" s="42" t="s">
        <v>118</v>
      </c>
      <c r="C669" s="131">
        <v>1045</v>
      </c>
      <c r="D669" s="131"/>
      <c r="E669" s="38">
        <f aca="true" t="shared" si="24" ref="E669:E678">F669/C669*1000</f>
        <v>39.8421052631579</v>
      </c>
      <c r="F669" s="132">
        <v>41.635</v>
      </c>
      <c r="G669" s="132">
        <v>16.855</v>
      </c>
      <c r="H669" s="133"/>
    </row>
    <row r="670" spans="1:8" ht="15.75" customHeight="1">
      <c r="A670" s="162"/>
      <c r="B670" s="60" t="s">
        <v>119</v>
      </c>
      <c r="C670" s="136">
        <v>30</v>
      </c>
      <c r="D670" s="136"/>
      <c r="E670" s="55">
        <f t="shared" si="24"/>
        <v>10</v>
      </c>
      <c r="F670" s="137">
        <v>0.3</v>
      </c>
      <c r="G670" s="137">
        <v>0.3</v>
      </c>
      <c r="H670" s="138"/>
    </row>
    <row r="671" spans="1:8" ht="15.75" customHeight="1">
      <c r="A671" s="154" t="s">
        <v>231</v>
      </c>
      <c r="B671" s="148" t="s">
        <v>26</v>
      </c>
      <c r="C671" s="127"/>
      <c r="D671" s="127"/>
      <c r="E671" s="49" t="e">
        <f t="shared" si="24"/>
        <v>#DIV/0!</v>
      </c>
      <c r="F671" s="128">
        <f>SUM(F672:F673)</f>
        <v>7.824000000000001</v>
      </c>
      <c r="G671" s="128">
        <f>SUM(G672:G673)</f>
        <v>7.824000000000001</v>
      </c>
      <c r="H671" s="129">
        <f>SUM(H672:H673)</f>
        <v>0</v>
      </c>
    </row>
    <row r="672" spans="1:8" ht="15.75" customHeight="1">
      <c r="A672" s="157"/>
      <c r="B672" s="36" t="s">
        <v>114</v>
      </c>
      <c r="C672" s="131">
        <v>430</v>
      </c>
      <c r="D672" s="131"/>
      <c r="E672" s="74">
        <f t="shared" si="24"/>
        <v>18.08139534883721</v>
      </c>
      <c r="F672" s="132">
        <v>7.775</v>
      </c>
      <c r="G672" s="132">
        <v>7.775</v>
      </c>
      <c r="H672" s="133"/>
    </row>
    <row r="673" spans="1:8" ht="15.75" customHeight="1">
      <c r="A673" s="162"/>
      <c r="B673" s="60" t="s">
        <v>118</v>
      </c>
      <c r="C673" s="136">
        <v>234</v>
      </c>
      <c r="D673" s="136"/>
      <c r="E673" s="55">
        <f t="shared" si="24"/>
        <v>0.20940170940170943</v>
      </c>
      <c r="F673" s="137">
        <v>0.049</v>
      </c>
      <c r="G673" s="137">
        <v>0.049</v>
      </c>
      <c r="H673" s="138"/>
    </row>
    <row r="674" spans="1:17" ht="15.75" customHeight="1">
      <c r="A674" s="171" t="s">
        <v>232</v>
      </c>
      <c r="B674" s="140" t="s">
        <v>84</v>
      </c>
      <c r="C674" s="127"/>
      <c r="D674" s="127"/>
      <c r="E674" s="49" t="e">
        <f t="shared" si="24"/>
        <v>#DIV/0!</v>
      </c>
      <c r="F674" s="128">
        <f>SUM(F675:F675)</f>
        <v>6.345</v>
      </c>
      <c r="G674" s="128">
        <f>SUM(G675:G675)</f>
        <v>2.115</v>
      </c>
      <c r="H674" s="129">
        <f>SUM(H675:H675)</f>
        <v>0</v>
      </c>
      <c r="Q674" s="6"/>
    </row>
    <row r="675" spans="1:17" ht="15.75" customHeight="1">
      <c r="A675" s="162"/>
      <c r="B675" s="60" t="s">
        <v>114</v>
      </c>
      <c r="C675" s="136">
        <v>235</v>
      </c>
      <c r="D675" s="136"/>
      <c r="E675" s="55">
        <f t="shared" si="24"/>
        <v>27</v>
      </c>
      <c r="F675" s="137">
        <v>6.345</v>
      </c>
      <c r="G675" s="137">
        <v>2.115</v>
      </c>
      <c r="H675" s="138"/>
      <c r="Q675" s="6"/>
    </row>
    <row r="676" spans="1:17" ht="15.75" customHeight="1">
      <c r="A676" s="261" t="s">
        <v>226</v>
      </c>
      <c r="B676" s="140" t="s">
        <v>59</v>
      </c>
      <c r="C676" s="141"/>
      <c r="D676" s="141"/>
      <c r="E676" s="85" t="e">
        <f t="shared" si="24"/>
        <v>#DIV/0!</v>
      </c>
      <c r="F676" s="142">
        <f>SUM(F677:F679)</f>
        <v>14.287</v>
      </c>
      <c r="G676" s="142">
        <f>SUM(G677:G679)</f>
        <v>14.287</v>
      </c>
      <c r="H676" s="143">
        <f>SUM(H677:H679)</f>
        <v>0</v>
      </c>
      <c r="Q676" s="6"/>
    </row>
    <row r="677" spans="1:17" ht="15.75" customHeight="1">
      <c r="A677" s="157"/>
      <c r="B677" s="36" t="s">
        <v>114</v>
      </c>
      <c r="C677" s="131">
        <v>510</v>
      </c>
      <c r="D677" s="131"/>
      <c r="E677" s="38">
        <f t="shared" si="24"/>
        <v>13.72549019607843</v>
      </c>
      <c r="F677" s="132">
        <v>7</v>
      </c>
      <c r="G677" s="132">
        <v>7</v>
      </c>
      <c r="H677" s="133"/>
      <c r="I677" s="134"/>
      <c r="J677" s="134"/>
      <c r="K677" s="134"/>
      <c r="L677" s="134"/>
      <c r="M677" s="134"/>
      <c r="N677" s="134"/>
      <c r="Q677" s="6"/>
    </row>
    <row r="678" spans="1:17" ht="15.75" customHeight="1">
      <c r="A678" s="130"/>
      <c r="B678" s="36" t="s">
        <v>116</v>
      </c>
      <c r="C678" s="131">
        <v>189</v>
      </c>
      <c r="D678" s="131"/>
      <c r="E678" s="38">
        <f t="shared" si="24"/>
        <v>18.000000000000004</v>
      </c>
      <c r="F678" s="132">
        <v>3.402</v>
      </c>
      <c r="G678" s="132">
        <v>3.402</v>
      </c>
      <c r="H678" s="133"/>
      <c r="Q678" s="6"/>
    </row>
    <row r="679" spans="1:17" ht="15.75" customHeight="1">
      <c r="A679" s="157"/>
      <c r="B679" s="36" t="s">
        <v>117</v>
      </c>
      <c r="C679" s="131"/>
      <c r="D679" s="131"/>
      <c r="E679" s="38">
        <v>8.35483870967742</v>
      </c>
      <c r="F679" s="132">
        <v>3.885</v>
      </c>
      <c r="G679" s="132">
        <v>3.885</v>
      </c>
      <c r="H679" s="133"/>
      <c r="Q679" s="6"/>
    </row>
    <row r="680" spans="1:17" ht="15.75" customHeight="1">
      <c r="A680" s="121"/>
      <c r="B680" s="266" t="s">
        <v>165</v>
      </c>
      <c r="C680" s="267"/>
      <c r="D680" s="267"/>
      <c r="E680" s="267"/>
      <c r="F680" s="268">
        <f>F652+F654+F656+F658+F660+F662+F664+F666+F671+F674+F676</f>
        <v>308.18100000000004</v>
      </c>
      <c r="G680" s="268">
        <f>G652+G654+G656+G658+G660+G662+G664+G666+G671+G674+G676</f>
        <v>261.922</v>
      </c>
      <c r="H680" s="384">
        <f>H652+H654+H656+H658+H660+H662+H664+H666+H671+H674+H676</f>
        <v>0</v>
      </c>
      <c r="K680" s="269"/>
      <c r="L680" s="269"/>
      <c r="M680" s="269"/>
      <c r="N680" s="270"/>
      <c r="O680" s="270"/>
      <c r="P680" s="270"/>
      <c r="Q680" s="6"/>
    </row>
    <row r="681" spans="1:17" ht="15.75" customHeight="1">
      <c r="A681" s="179"/>
      <c r="B681" s="180" t="s">
        <v>63</v>
      </c>
      <c r="C681" s="181"/>
      <c r="D681" s="181"/>
      <c r="E681" s="66" t="e">
        <f>F681/C681*1000</f>
        <v>#DIV/0!</v>
      </c>
      <c r="F681" s="182"/>
      <c r="G681" s="182"/>
      <c r="H681" s="183"/>
      <c r="Q681" s="6"/>
    </row>
    <row r="682" spans="1:17" ht="15.75" customHeight="1">
      <c r="A682" s="126">
        <v>1</v>
      </c>
      <c r="B682" s="148" t="s">
        <v>39</v>
      </c>
      <c r="C682" s="127"/>
      <c r="D682" s="127"/>
      <c r="E682" s="49" t="e">
        <f>F682/C682*1000</f>
        <v>#DIV/0!</v>
      </c>
      <c r="F682" s="128">
        <f>SUM(F683:F684)</f>
        <v>13.248000000000001</v>
      </c>
      <c r="G682" s="128">
        <f>SUM(G683:G684)</f>
        <v>10.4</v>
      </c>
      <c r="H682" s="129">
        <f>SUM(H683:H684)</f>
        <v>0</v>
      </c>
      <c r="Q682" s="6"/>
    </row>
    <row r="683" spans="1:17" ht="15.75" customHeight="1">
      <c r="A683" s="130"/>
      <c r="B683" s="36" t="s">
        <v>116</v>
      </c>
      <c r="C683" s="131">
        <v>1056</v>
      </c>
      <c r="D683" s="131"/>
      <c r="E683" s="38">
        <f>F683/C683*1000</f>
        <v>9.84848484848485</v>
      </c>
      <c r="F683" s="132">
        <v>10.4</v>
      </c>
      <c r="G683" s="132">
        <v>10.4</v>
      </c>
      <c r="H683" s="133"/>
      <c r="Q683" s="6"/>
    </row>
    <row r="684" spans="1:17" ht="15.75" customHeight="1">
      <c r="A684" s="130"/>
      <c r="B684" s="36" t="s">
        <v>117</v>
      </c>
      <c r="C684" s="131"/>
      <c r="D684" s="131"/>
      <c r="E684" s="38">
        <v>19.641379310344828</v>
      </c>
      <c r="F684" s="132">
        <v>2.848</v>
      </c>
      <c r="G684" s="132"/>
      <c r="H684" s="133"/>
      <c r="Q684" s="6"/>
    </row>
    <row r="685" spans="1:17" ht="15.75" customHeight="1">
      <c r="A685" s="126">
        <v>2</v>
      </c>
      <c r="B685" s="148" t="s">
        <v>66</v>
      </c>
      <c r="C685" s="128">
        <f>SUM(C686:C686)</f>
        <v>27</v>
      </c>
      <c r="D685" s="127"/>
      <c r="E685" s="49">
        <f aca="true" t="shared" si="25" ref="E685:E692">F685/C685*1000</f>
        <v>4.814814814814815</v>
      </c>
      <c r="F685" s="128">
        <f>SUM(F686:F686)</f>
        <v>0.13</v>
      </c>
      <c r="G685" s="128">
        <f>SUM(G686:G686)</f>
        <v>0.13</v>
      </c>
      <c r="H685" s="129">
        <f>SUM(H686:H686)</f>
        <v>0</v>
      </c>
      <c r="Q685" s="6"/>
    </row>
    <row r="686" spans="1:17" ht="15.75" customHeight="1">
      <c r="A686" s="135"/>
      <c r="B686" s="60" t="s">
        <v>136</v>
      </c>
      <c r="C686" s="136">
        <v>27</v>
      </c>
      <c r="D686" s="136"/>
      <c r="E686" s="55">
        <f t="shared" si="25"/>
        <v>4.814814814814815</v>
      </c>
      <c r="F686" s="137">
        <v>0.13</v>
      </c>
      <c r="G686" s="137">
        <v>0.13</v>
      </c>
      <c r="H686" s="138"/>
      <c r="Q686" s="6"/>
    </row>
    <row r="687" spans="1:17" ht="29.25" customHeight="1">
      <c r="A687" s="139">
        <v>3</v>
      </c>
      <c r="B687" s="271" t="s">
        <v>210</v>
      </c>
      <c r="C687" s="141">
        <v>96</v>
      </c>
      <c r="D687" s="141"/>
      <c r="E687" s="85">
        <f t="shared" si="25"/>
        <v>16.5</v>
      </c>
      <c r="F687" s="142">
        <f>SUM(F688:F688)</f>
        <v>1.584</v>
      </c>
      <c r="G687" s="142">
        <f>SUM(G688:G688)</f>
        <v>1.584</v>
      </c>
      <c r="H687" s="143">
        <f>SUM(H688:H688)</f>
        <v>0</v>
      </c>
      <c r="Q687" s="6"/>
    </row>
    <row r="688" spans="1:17" ht="15.75" customHeight="1">
      <c r="A688" s="144"/>
      <c r="B688" s="42" t="s">
        <v>114</v>
      </c>
      <c r="C688" s="145">
        <v>96</v>
      </c>
      <c r="D688" s="145"/>
      <c r="E688" s="63">
        <f t="shared" si="25"/>
        <v>16.5</v>
      </c>
      <c r="F688" s="146">
        <v>1.584</v>
      </c>
      <c r="G688" s="146">
        <v>1.584</v>
      </c>
      <c r="H688" s="147"/>
      <c r="Q688" s="6"/>
    </row>
    <row r="689" spans="1:8" ht="15.75" customHeight="1">
      <c r="A689" s="126">
        <v>4</v>
      </c>
      <c r="B689" s="47" t="s">
        <v>108</v>
      </c>
      <c r="C689" s="127"/>
      <c r="D689" s="127"/>
      <c r="E689" s="49" t="e">
        <f t="shared" si="25"/>
        <v>#DIV/0!</v>
      </c>
      <c r="F689" s="128">
        <v>0.04</v>
      </c>
      <c r="G689" s="128">
        <v>0.04</v>
      </c>
      <c r="H689" s="129"/>
    </row>
    <row r="690" spans="1:18" ht="15.75" customHeight="1">
      <c r="A690" s="135"/>
      <c r="B690" s="60" t="s">
        <v>117</v>
      </c>
      <c r="C690" s="136"/>
      <c r="D690" s="136"/>
      <c r="E690" s="55" t="e">
        <f t="shared" si="25"/>
        <v>#DIV/0!</v>
      </c>
      <c r="F690" s="137">
        <v>0.04</v>
      </c>
      <c r="G690" s="137">
        <v>0.04</v>
      </c>
      <c r="H690" s="138"/>
      <c r="J690" s="134"/>
      <c r="K690" s="134"/>
      <c r="L690" s="134"/>
      <c r="M690" s="134"/>
      <c r="N690" s="134"/>
      <c r="O690" s="134"/>
      <c r="P690" s="134"/>
      <c r="Q690" s="134"/>
      <c r="R690" s="134"/>
    </row>
    <row r="691" spans="1:8" ht="15.75" customHeight="1">
      <c r="A691" s="126">
        <v>5</v>
      </c>
      <c r="B691" s="148" t="s">
        <v>192</v>
      </c>
      <c r="C691" s="127"/>
      <c r="D691" s="127"/>
      <c r="E691" s="49" t="e">
        <f t="shared" si="25"/>
        <v>#DIV/0!</v>
      </c>
      <c r="F691" s="128">
        <f>SUM(F692:F694)</f>
        <v>2.88</v>
      </c>
      <c r="G691" s="128">
        <f>SUM(G692:G694)</f>
        <v>0.5800000000000001</v>
      </c>
      <c r="H691" s="129">
        <f>SUM(H692:H694)</f>
        <v>0</v>
      </c>
    </row>
    <row r="692" spans="1:8" ht="15.75" customHeight="1">
      <c r="A692" s="130"/>
      <c r="B692" s="36" t="s">
        <v>114</v>
      </c>
      <c r="C692" s="131">
        <v>180</v>
      </c>
      <c r="D692" s="131"/>
      <c r="E692" s="38">
        <f t="shared" si="25"/>
        <v>2.111111111111111</v>
      </c>
      <c r="F692" s="132">
        <v>0.38</v>
      </c>
      <c r="G692" s="132">
        <v>0.38</v>
      </c>
      <c r="H692" s="133"/>
    </row>
    <row r="693" spans="1:8" ht="15.75" customHeight="1">
      <c r="A693" s="130"/>
      <c r="B693" s="36" t="s">
        <v>117</v>
      </c>
      <c r="C693" s="131"/>
      <c r="D693" s="131"/>
      <c r="E693" s="38">
        <v>38.33333333333333</v>
      </c>
      <c r="F693" s="132">
        <v>2.3</v>
      </c>
      <c r="G693" s="132"/>
      <c r="H693" s="133"/>
    </row>
    <row r="694" spans="1:18" ht="15.75" customHeight="1">
      <c r="A694" s="135"/>
      <c r="B694" s="60" t="s">
        <v>118</v>
      </c>
      <c r="C694" s="136">
        <v>50</v>
      </c>
      <c r="D694" s="136"/>
      <c r="E694" s="55">
        <f>F694/C694*1000</f>
        <v>4</v>
      </c>
      <c r="F694" s="137">
        <v>0.2</v>
      </c>
      <c r="G694" s="137">
        <v>0.2</v>
      </c>
      <c r="H694" s="138"/>
      <c r="R694" s="7"/>
    </row>
    <row r="695" spans="1:8" ht="15.75" customHeight="1">
      <c r="A695" s="139">
        <v>6</v>
      </c>
      <c r="B695" s="61" t="s">
        <v>120</v>
      </c>
      <c r="C695" s="141"/>
      <c r="D695" s="141"/>
      <c r="E695" s="49">
        <v>40</v>
      </c>
      <c r="F695" s="142">
        <f>SUM(F696:F696)</f>
        <v>1.2</v>
      </c>
      <c r="G695" s="142">
        <f>SUM(G696:G696)</f>
        <v>0.2</v>
      </c>
      <c r="H695" s="143">
        <f>SUM(H696:H696)</f>
        <v>0</v>
      </c>
    </row>
    <row r="696" spans="1:8" ht="15.75" customHeight="1">
      <c r="A696" s="179"/>
      <c r="B696" s="272" t="s">
        <v>117</v>
      </c>
      <c r="C696" s="181"/>
      <c r="D696" s="181"/>
      <c r="E696" s="74">
        <v>40</v>
      </c>
      <c r="F696" s="182">
        <v>1.2</v>
      </c>
      <c r="G696" s="182">
        <v>0.2</v>
      </c>
      <c r="H696" s="183"/>
    </row>
    <row r="697" spans="1:8" ht="15.75" customHeight="1">
      <c r="A697" s="126">
        <v>7</v>
      </c>
      <c r="B697" s="148" t="s">
        <v>27</v>
      </c>
      <c r="C697" s="127"/>
      <c r="D697" s="127"/>
      <c r="E697" s="49" t="e">
        <f aca="true" t="shared" si="26" ref="E697:E708">F697/C697*1000</f>
        <v>#DIV/0!</v>
      </c>
      <c r="F697" s="128">
        <f>SUM(F698:F699)</f>
        <v>33.99</v>
      </c>
      <c r="G697" s="128">
        <f>SUM(G698:G699)</f>
        <v>0.97</v>
      </c>
      <c r="H697" s="129">
        <f>SUM(H698:H699)</f>
        <v>0</v>
      </c>
    </row>
    <row r="698" spans="1:8" ht="15.75" customHeight="1">
      <c r="A698" s="130"/>
      <c r="B698" s="36" t="s">
        <v>114</v>
      </c>
      <c r="C698" s="131">
        <v>2560</v>
      </c>
      <c r="D698" s="131"/>
      <c r="E698" s="38">
        <f t="shared" si="26"/>
        <v>12.83203125</v>
      </c>
      <c r="F698" s="132">
        <v>32.85</v>
      </c>
      <c r="G698" s="132"/>
      <c r="H698" s="133"/>
    </row>
    <row r="699" spans="1:8" ht="15.75" customHeight="1">
      <c r="A699" s="135"/>
      <c r="B699" s="60" t="s">
        <v>118</v>
      </c>
      <c r="C699" s="136">
        <v>60</v>
      </c>
      <c r="D699" s="136"/>
      <c r="E699" s="55">
        <f t="shared" si="26"/>
        <v>19</v>
      </c>
      <c r="F699" s="137">
        <v>1.14</v>
      </c>
      <c r="G699" s="137">
        <v>0.97</v>
      </c>
      <c r="H699" s="138"/>
    </row>
    <row r="700" spans="1:8" ht="15.75" customHeight="1">
      <c r="A700" s="126">
        <v>8</v>
      </c>
      <c r="B700" s="148" t="s">
        <v>168</v>
      </c>
      <c r="C700" s="127"/>
      <c r="D700" s="127"/>
      <c r="E700" s="49" t="e">
        <f t="shared" si="26"/>
        <v>#DIV/0!</v>
      </c>
      <c r="F700" s="128">
        <f>SUM(F701:F701)</f>
        <v>3</v>
      </c>
      <c r="G700" s="128">
        <f>SUM(G701:G701)</f>
        <v>3</v>
      </c>
      <c r="H700" s="129">
        <f>SUM(H701:H701)</f>
        <v>0</v>
      </c>
    </row>
    <row r="701" spans="1:8" ht="15.75" customHeight="1">
      <c r="A701" s="135"/>
      <c r="B701" s="60" t="s">
        <v>118</v>
      </c>
      <c r="C701" s="136">
        <v>100</v>
      </c>
      <c r="D701" s="136"/>
      <c r="E701" s="55">
        <f t="shared" si="26"/>
        <v>30</v>
      </c>
      <c r="F701" s="137">
        <v>3</v>
      </c>
      <c r="G701" s="137">
        <v>3</v>
      </c>
      <c r="H701" s="138"/>
    </row>
    <row r="702" spans="1:8" ht="15.75" customHeight="1">
      <c r="A702" s="139">
        <v>9</v>
      </c>
      <c r="B702" s="140" t="s">
        <v>28</v>
      </c>
      <c r="C702" s="141"/>
      <c r="D702" s="141"/>
      <c r="E702" s="85" t="e">
        <f t="shared" si="26"/>
        <v>#DIV/0!</v>
      </c>
      <c r="F702" s="142">
        <f>SUM(F703:F704)</f>
        <v>3.299</v>
      </c>
      <c r="G702" s="142">
        <f>SUM(G703:G704)</f>
        <v>3</v>
      </c>
      <c r="H702" s="143">
        <f>SUM(H703:H704)</f>
        <v>0</v>
      </c>
    </row>
    <row r="703" spans="1:8" ht="15.75" customHeight="1">
      <c r="A703" s="130"/>
      <c r="B703" s="36" t="s">
        <v>116</v>
      </c>
      <c r="C703" s="131">
        <v>11</v>
      </c>
      <c r="D703" s="131"/>
      <c r="E703" s="74">
        <f t="shared" si="26"/>
        <v>27.181818181818183</v>
      </c>
      <c r="F703" s="132">
        <v>0.299</v>
      </c>
      <c r="G703" s="132"/>
      <c r="H703" s="133"/>
    </row>
    <row r="704" spans="1:8" ht="15.75" customHeight="1">
      <c r="A704" s="144"/>
      <c r="B704" s="42" t="s">
        <v>118</v>
      </c>
      <c r="C704" s="145">
        <v>100</v>
      </c>
      <c r="D704" s="145"/>
      <c r="E704" s="63">
        <f t="shared" si="26"/>
        <v>30</v>
      </c>
      <c r="F704" s="146">
        <v>3</v>
      </c>
      <c r="G704" s="146">
        <v>3</v>
      </c>
      <c r="H704" s="147">
        <v>0</v>
      </c>
    </row>
    <row r="705" spans="1:17" ht="15.75" customHeight="1">
      <c r="A705" s="126">
        <v>10</v>
      </c>
      <c r="B705" s="148" t="s">
        <v>40</v>
      </c>
      <c r="C705" s="127"/>
      <c r="D705" s="127"/>
      <c r="E705" s="49" t="e">
        <f t="shared" si="26"/>
        <v>#DIV/0!</v>
      </c>
      <c r="F705" s="128">
        <f>SUM(F706:F706)</f>
        <v>0.81</v>
      </c>
      <c r="G705" s="128">
        <f>SUM(G706:G706)</f>
        <v>0.81</v>
      </c>
      <c r="H705" s="129">
        <f>SUM(H706:H706)</f>
        <v>0</v>
      </c>
      <c r="K705" s="6"/>
      <c r="L705" s="6"/>
      <c r="M705" s="6"/>
      <c r="N705" s="6"/>
      <c r="O705" s="6"/>
      <c r="P705" s="6"/>
      <c r="Q705" s="6"/>
    </row>
    <row r="706" spans="1:17" ht="15.75" customHeight="1">
      <c r="A706" s="130"/>
      <c r="B706" s="36" t="s">
        <v>118</v>
      </c>
      <c r="C706" s="131">
        <v>72</v>
      </c>
      <c r="D706" s="131"/>
      <c r="E706" s="38">
        <f t="shared" si="26"/>
        <v>11.250000000000002</v>
      </c>
      <c r="F706" s="132">
        <v>0.81</v>
      </c>
      <c r="G706" s="132">
        <v>0.81</v>
      </c>
      <c r="H706" s="133">
        <v>0</v>
      </c>
      <c r="K706" s="6"/>
      <c r="L706" s="6"/>
      <c r="M706" s="6"/>
      <c r="N706" s="6"/>
      <c r="O706" s="6"/>
      <c r="P706" s="6"/>
      <c r="Q706" s="6"/>
    </row>
    <row r="707" spans="1:17" ht="15.75" customHeight="1">
      <c r="A707" s="126">
        <v>11</v>
      </c>
      <c r="B707" s="148" t="s">
        <v>29</v>
      </c>
      <c r="C707" s="127"/>
      <c r="D707" s="127"/>
      <c r="E707" s="49" t="e">
        <f t="shared" si="26"/>
        <v>#DIV/0!</v>
      </c>
      <c r="F707" s="128">
        <f>SUM(F708:F709)</f>
        <v>28.7</v>
      </c>
      <c r="G707" s="128">
        <f>SUM(G708:G709)</f>
        <v>18.7</v>
      </c>
      <c r="H707" s="129">
        <f>SUM(H708:H709)</f>
        <v>0</v>
      </c>
      <c r="K707" s="6"/>
      <c r="L707" s="6"/>
      <c r="M707" s="6"/>
      <c r="N707" s="6"/>
      <c r="O707" s="6"/>
      <c r="P707" s="6"/>
      <c r="Q707" s="6"/>
    </row>
    <row r="708" spans="1:17" ht="15.75" customHeight="1">
      <c r="A708" s="130"/>
      <c r="B708" s="36" t="s">
        <v>116</v>
      </c>
      <c r="C708" s="158">
        <v>1700</v>
      </c>
      <c r="D708" s="158"/>
      <c r="E708" s="38">
        <f t="shared" si="26"/>
        <v>11</v>
      </c>
      <c r="F708" s="160">
        <v>18.7</v>
      </c>
      <c r="G708" s="160">
        <v>18.7</v>
      </c>
      <c r="H708" s="161"/>
      <c r="K708" s="6"/>
      <c r="L708" s="6"/>
      <c r="M708" s="6"/>
      <c r="N708" s="6"/>
      <c r="O708" s="6"/>
      <c r="P708" s="6"/>
      <c r="Q708" s="6"/>
    </row>
    <row r="709" spans="1:17" ht="15.75" customHeight="1">
      <c r="A709" s="130"/>
      <c r="B709" s="36" t="s">
        <v>117</v>
      </c>
      <c r="C709" s="131"/>
      <c r="D709" s="131"/>
      <c r="E709" s="38">
        <v>22.42152466367713</v>
      </c>
      <c r="F709" s="132">
        <v>10</v>
      </c>
      <c r="G709" s="132"/>
      <c r="H709" s="133"/>
      <c r="K709" s="6"/>
      <c r="L709" s="6"/>
      <c r="M709" s="6"/>
      <c r="N709" s="6"/>
      <c r="O709" s="6"/>
      <c r="P709" s="6"/>
      <c r="Q709" s="6"/>
    </row>
    <row r="710" spans="1:17" ht="15.75" customHeight="1">
      <c r="A710" s="126">
        <v>12</v>
      </c>
      <c r="B710" s="148" t="s">
        <v>73</v>
      </c>
      <c r="C710" s="127"/>
      <c r="D710" s="127"/>
      <c r="E710" s="49" t="e">
        <f aca="true" t="shared" si="27" ref="E710:E715">F710/C710*1000</f>
        <v>#DIV/0!</v>
      </c>
      <c r="F710" s="128">
        <f>SUM(F711:F711)</f>
        <v>63.174</v>
      </c>
      <c r="G710" s="128">
        <f>SUM(G711:G711)</f>
        <v>48</v>
      </c>
      <c r="H710" s="129">
        <f>SUM(H711:H711)</f>
        <v>0</v>
      </c>
      <c r="K710" s="6"/>
      <c r="L710" s="6"/>
      <c r="M710" s="6"/>
      <c r="N710" s="6"/>
      <c r="O710" s="6"/>
      <c r="P710" s="6"/>
      <c r="Q710" s="6"/>
    </row>
    <row r="711" spans="1:17" ht="15.75" customHeight="1">
      <c r="A711" s="130"/>
      <c r="B711" s="36" t="s">
        <v>116</v>
      </c>
      <c r="C711" s="158">
        <v>8602</v>
      </c>
      <c r="D711" s="158"/>
      <c r="E711" s="38">
        <f t="shared" si="27"/>
        <v>7.344106021855382</v>
      </c>
      <c r="F711" s="160">
        <v>63.174</v>
      </c>
      <c r="G711" s="160">
        <v>48</v>
      </c>
      <c r="H711" s="161"/>
      <c r="K711" s="6"/>
      <c r="L711" s="6"/>
      <c r="M711" s="6"/>
      <c r="N711" s="6"/>
      <c r="O711" s="6"/>
      <c r="P711" s="6"/>
      <c r="Q711" s="6"/>
    </row>
    <row r="712" spans="1:17" ht="15.75" customHeight="1">
      <c r="A712" s="150">
        <v>13</v>
      </c>
      <c r="B712" s="148" t="s">
        <v>76</v>
      </c>
      <c r="C712" s="128">
        <f>SUM(C713:C713)</f>
        <v>26</v>
      </c>
      <c r="D712" s="127"/>
      <c r="E712" s="49">
        <f t="shared" si="27"/>
        <v>14</v>
      </c>
      <c r="F712" s="128">
        <f>SUM(F713:F713)</f>
        <v>0.364</v>
      </c>
      <c r="G712" s="128">
        <f>SUM(G713:G713)</f>
        <v>0</v>
      </c>
      <c r="H712" s="129">
        <f>SUM(H713:H713)</f>
        <v>0</v>
      </c>
      <c r="K712" s="6"/>
      <c r="L712" s="6"/>
      <c r="M712" s="6"/>
      <c r="N712" s="6"/>
      <c r="O712" s="6"/>
      <c r="P712" s="6"/>
      <c r="Q712" s="6"/>
    </row>
    <row r="713" spans="1:17" ht="15.75" customHeight="1">
      <c r="A713" s="201"/>
      <c r="B713" s="60" t="s">
        <v>136</v>
      </c>
      <c r="C713" s="136">
        <v>26</v>
      </c>
      <c r="D713" s="136"/>
      <c r="E713" s="55">
        <f t="shared" si="27"/>
        <v>14</v>
      </c>
      <c r="F713" s="137">
        <v>0.364</v>
      </c>
      <c r="G713" s="137"/>
      <c r="H713" s="138"/>
      <c r="K713" s="6"/>
      <c r="L713" s="6"/>
      <c r="M713" s="6"/>
      <c r="N713" s="6"/>
      <c r="O713" s="6"/>
      <c r="P713" s="6"/>
      <c r="Q713" s="6"/>
    </row>
    <row r="714" spans="1:17" ht="15.75" customHeight="1">
      <c r="A714" s="150">
        <v>14</v>
      </c>
      <c r="B714" s="148" t="s">
        <v>42</v>
      </c>
      <c r="C714" s="155"/>
      <c r="D714" s="155"/>
      <c r="E714" s="200" t="e">
        <f t="shared" si="27"/>
        <v>#DIV/0!</v>
      </c>
      <c r="F714" s="184">
        <f>SUM(F715:F717)</f>
        <v>4.250000000000001</v>
      </c>
      <c r="G714" s="184">
        <f>SUM(G715:G717)</f>
        <v>3.98</v>
      </c>
      <c r="H714" s="129">
        <f>SUM(H715:H717)</f>
        <v>0</v>
      </c>
      <c r="K714" s="6"/>
      <c r="L714" s="6"/>
      <c r="M714" s="6"/>
      <c r="N714" s="6"/>
      <c r="O714" s="6"/>
      <c r="P714" s="6"/>
      <c r="Q714" s="6"/>
    </row>
    <row r="715" spans="1:17" ht="15.75" customHeight="1">
      <c r="A715" s="130"/>
      <c r="B715" s="36" t="s">
        <v>114</v>
      </c>
      <c r="C715" s="131">
        <v>480</v>
      </c>
      <c r="D715" s="131"/>
      <c r="E715" s="38">
        <f t="shared" si="27"/>
        <v>8.0625</v>
      </c>
      <c r="F715" s="132">
        <v>3.87</v>
      </c>
      <c r="G715" s="132">
        <v>3.87</v>
      </c>
      <c r="H715" s="133"/>
      <c r="K715" s="6"/>
      <c r="L715" s="6"/>
      <c r="M715" s="6"/>
      <c r="N715" s="6"/>
      <c r="O715" s="6"/>
      <c r="P715" s="6"/>
      <c r="Q715" s="6"/>
    </row>
    <row r="716" spans="1:17" ht="15.75" customHeight="1">
      <c r="A716" s="130"/>
      <c r="B716" s="36" t="s">
        <v>117</v>
      </c>
      <c r="C716" s="131"/>
      <c r="D716" s="131"/>
      <c r="E716" s="38">
        <v>16.75</v>
      </c>
      <c r="F716" s="132">
        <v>0.27</v>
      </c>
      <c r="G716" s="132"/>
      <c r="H716" s="133"/>
      <c r="K716" s="6"/>
      <c r="L716" s="6"/>
      <c r="M716" s="6"/>
      <c r="N716" s="6"/>
      <c r="O716" s="6"/>
      <c r="P716" s="6"/>
      <c r="Q716" s="6"/>
    </row>
    <row r="717" spans="1:17" ht="15.75" customHeight="1">
      <c r="A717" s="135"/>
      <c r="B717" s="60" t="s">
        <v>119</v>
      </c>
      <c r="C717" s="136">
        <v>20</v>
      </c>
      <c r="D717" s="136"/>
      <c r="E717" s="55">
        <f>F717/C717*1000</f>
        <v>5.5</v>
      </c>
      <c r="F717" s="137">
        <v>0.11</v>
      </c>
      <c r="G717" s="137">
        <v>0.11</v>
      </c>
      <c r="H717" s="138"/>
      <c r="K717" s="6"/>
      <c r="L717" s="6"/>
      <c r="M717" s="6"/>
      <c r="N717" s="6"/>
      <c r="O717" s="6"/>
      <c r="P717" s="6"/>
      <c r="Q717" s="6"/>
    </row>
    <row r="718" spans="1:17" ht="15.75" customHeight="1">
      <c r="A718" s="126">
        <v>15</v>
      </c>
      <c r="B718" s="148" t="s">
        <v>30</v>
      </c>
      <c r="C718" s="127"/>
      <c r="D718" s="127"/>
      <c r="E718" s="76">
        <v>20</v>
      </c>
      <c r="F718" s="273">
        <f>SUM(F719:F719)</f>
        <v>0.1</v>
      </c>
      <c r="G718" s="128">
        <f>SUM(G719:G719)</f>
        <v>0</v>
      </c>
      <c r="H718" s="129">
        <f>SUM(H719:H719)</f>
        <v>0</v>
      </c>
      <c r="K718" s="6"/>
      <c r="L718" s="6"/>
      <c r="M718" s="6"/>
      <c r="N718" s="6"/>
      <c r="O718" s="6"/>
      <c r="P718" s="6"/>
      <c r="Q718" s="6"/>
    </row>
    <row r="719" spans="1:17" ht="15.75" customHeight="1">
      <c r="A719" s="135"/>
      <c r="B719" s="60" t="s">
        <v>117</v>
      </c>
      <c r="C719" s="136"/>
      <c r="D719" s="136"/>
      <c r="E719" s="274">
        <v>20.4</v>
      </c>
      <c r="F719" s="275">
        <v>0.1</v>
      </c>
      <c r="G719" s="137"/>
      <c r="H719" s="138"/>
      <c r="K719" s="6"/>
      <c r="L719" s="6"/>
      <c r="M719" s="6"/>
      <c r="N719" s="6"/>
      <c r="O719" s="6"/>
      <c r="P719" s="6"/>
      <c r="Q719" s="6"/>
    </row>
    <row r="720" spans="1:17" ht="15.75" customHeight="1">
      <c r="A720" s="126">
        <v>16</v>
      </c>
      <c r="B720" s="148" t="s">
        <v>31</v>
      </c>
      <c r="C720" s="127"/>
      <c r="D720" s="127"/>
      <c r="E720" s="49" t="e">
        <f>F720/C720*1000</f>
        <v>#DIV/0!</v>
      </c>
      <c r="F720" s="128">
        <f>SUM(F721:F721)</f>
        <v>2.845</v>
      </c>
      <c r="G720" s="128">
        <f>SUM(G721:G721)</f>
        <v>0</v>
      </c>
      <c r="H720" s="129">
        <f>SUM(H721:H721)</f>
        <v>0</v>
      </c>
      <c r="K720" s="6"/>
      <c r="L720" s="6"/>
      <c r="M720" s="6"/>
      <c r="N720" s="6"/>
      <c r="O720" s="6"/>
      <c r="P720" s="6"/>
      <c r="Q720" s="6"/>
    </row>
    <row r="721" spans="1:17" ht="15.75" customHeight="1">
      <c r="A721" s="130"/>
      <c r="B721" s="36" t="s">
        <v>117</v>
      </c>
      <c r="C721" s="131"/>
      <c r="D721" s="131"/>
      <c r="E721" s="38">
        <v>31.61111111111111</v>
      </c>
      <c r="F721" s="132">
        <v>2.845</v>
      </c>
      <c r="G721" s="132"/>
      <c r="H721" s="133"/>
      <c r="I721" s="7"/>
      <c r="K721" s="6"/>
      <c r="L721" s="6"/>
      <c r="M721" s="6"/>
      <c r="N721" s="6"/>
      <c r="O721" s="6"/>
      <c r="P721" s="6"/>
      <c r="Q721" s="6"/>
    </row>
    <row r="722" spans="1:17" ht="15.75" customHeight="1">
      <c r="A722" s="126">
        <v>17</v>
      </c>
      <c r="B722" s="148" t="s">
        <v>32</v>
      </c>
      <c r="C722" s="127"/>
      <c r="D722" s="127"/>
      <c r="E722" s="49" t="e">
        <f>F722/C722*1000</f>
        <v>#DIV/0!</v>
      </c>
      <c r="F722" s="128">
        <f>SUM(F723:F724)</f>
        <v>4.372</v>
      </c>
      <c r="G722" s="128">
        <f>SUM(G723:G724)</f>
        <v>0</v>
      </c>
      <c r="H722" s="129">
        <f>SUM(H723:H724)</f>
        <v>0</v>
      </c>
      <c r="K722" s="6"/>
      <c r="L722" s="6"/>
      <c r="M722" s="6"/>
      <c r="N722" s="6"/>
      <c r="O722" s="6"/>
      <c r="P722" s="6"/>
      <c r="Q722" s="6"/>
    </row>
    <row r="723" spans="1:17" ht="15.75" customHeight="1">
      <c r="A723" s="130"/>
      <c r="B723" s="36" t="s">
        <v>116</v>
      </c>
      <c r="C723" s="131">
        <v>2</v>
      </c>
      <c r="D723" s="131"/>
      <c r="E723" s="38">
        <f>F723/C723*1000</f>
        <v>36</v>
      </c>
      <c r="F723" s="132">
        <v>0.072</v>
      </c>
      <c r="G723" s="132"/>
      <c r="H723" s="133"/>
      <c r="K723" s="6"/>
      <c r="L723" s="6"/>
      <c r="M723" s="6"/>
      <c r="N723" s="6"/>
      <c r="O723" s="6"/>
      <c r="P723" s="6"/>
      <c r="Q723" s="6"/>
    </row>
    <row r="724" spans="1:17" ht="15.75" customHeight="1">
      <c r="A724" s="201"/>
      <c r="B724" s="60" t="s">
        <v>117</v>
      </c>
      <c r="C724" s="164"/>
      <c r="D724" s="164"/>
      <c r="E724" s="197">
        <v>36</v>
      </c>
      <c r="F724" s="165">
        <v>4.3</v>
      </c>
      <c r="G724" s="165"/>
      <c r="H724" s="166"/>
      <c r="K724" s="6"/>
      <c r="L724" s="6"/>
      <c r="M724" s="6"/>
      <c r="N724" s="6"/>
      <c r="O724" s="6"/>
      <c r="P724" s="6"/>
      <c r="Q724" s="6"/>
    </row>
    <row r="725" spans="1:17" ht="15.75" customHeight="1">
      <c r="A725" s="126">
        <v>18</v>
      </c>
      <c r="B725" s="148" t="s">
        <v>47</v>
      </c>
      <c r="C725" s="127"/>
      <c r="D725" s="127"/>
      <c r="E725" s="49" t="e">
        <f>F725/C725*1000</f>
        <v>#DIV/0!</v>
      </c>
      <c r="F725" s="128">
        <f>SUM(F726:F726)</f>
        <v>3.29</v>
      </c>
      <c r="G725" s="128">
        <f>SUM(G726:G726)</f>
        <v>0.9</v>
      </c>
      <c r="H725" s="129">
        <f>SUM(H726:H726)</f>
        <v>0</v>
      </c>
      <c r="K725" s="6"/>
      <c r="L725" s="6"/>
      <c r="M725" s="6"/>
      <c r="N725" s="6"/>
      <c r="O725" s="6"/>
      <c r="P725" s="6"/>
      <c r="Q725" s="6"/>
    </row>
    <row r="726" spans="1:17" ht="15.75" customHeight="1">
      <c r="A726" s="135"/>
      <c r="B726" s="60" t="s">
        <v>117</v>
      </c>
      <c r="C726" s="136"/>
      <c r="D726" s="136"/>
      <c r="E726" s="55">
        <v>6.514851485148514</v>
      </c>
      <c r="F726" s="137">
        <v>3.29</v>
      </c>
      <c r="G726" s="137">
        <v>0.9</v>
      </c>
      <c r="H726" s="138"/>
      <c r="K726" s="6"/>
      <c r="L726" s="6"/>
      <c r="M726" s="6"/>
      <c r="N726" s="6"/>
      <c r="O726" s="6"/>
      <c r="P726" s="6"/>
      <c r="Q726" s="6"/>
    </row>
    <row r="727" spans="1:17" ht="15.75" customHeight="1">
      <c r="A727" s="126">
        <v>19</v>
      </c>
      <c r="B727" s="148" t="s">
        <v>43</v>
      </c>
      <c r="C727" s="127"/>
      <c r="D727" s="127"/>
      <c r="E727" s="49" t="e">
        <f>F727/C727*1000</f>
        <v>#DIV/0!</v>
      </c>
      <c r="F727" s="128">
        <f>SUM(F728:F730)</f>
        <v>121.527</v>
      </c>
      <c r="G727" s="128">
        <f>SUM(G728:G730)</f>
        <v>119.63</v>
      </c>
      <c r="H727" s="129">
        <f>SUM(H728:H730)</f>
        <v>0</v>
      </c>
      <c r="K727" s="6"/>
      <c r="L727" s="6"/>
      <c r="M727" s="6"/>
      <c r="N727" s="6"/>
      <c r="O727" s="6"/>
      <c r="P727" s="6"/>
      <c r="Q727" s="6"/>
    </row>
    <row r="728" spans="1:17" ht="15.75" customHeight="1">
      <c r="A728" s="130"/>
      <c r="B728" s="36" t="s">
        <v>116</v>
      </c>
      <c r="C728" s="131">
        <v>9000</v>
      </c>
      <c r="D728" s="131"/>
      <c r="E728" s="38">
        <f>F728/C728*1000</f>
        <v>13.055555555555557</v>
      </c>
      <c r="F728" s="132">
        <v>117.5</v>
      </c>
      <c r="G728" s="132">
        <v>117.5</v>
      </c>
      <c r="H728" s="133"/>
      <c r="K728" s="6"/>
      <c r="L728" s="6"/>
      <c r="M728" s="6"/>
      <c r="N728" s="6"/>
      <c r="O728" s="6"/>
      <c r="P728" s="6"/>
      <c r="Q728" s="6"/>
    </row>
    <row r="729" spans="1:17" ht="15.75" customHeight="1">
      <c r="A729" s="130"/>
      <c r="B729" s="36" t="s">
        <v>117</v>
      </c>
      <c r="C729" s="131"/>
      <c r="D729" s="131"/>
      <c r="E729" s="38">
        <v>1.623279098873592</v>
      </c>
      <c r="F729" s="132">
        <v>1.297</v>
      </c>
      <c r="G729" s="132"/>
      <c r="H729" s="133"/>
      <c r="K729" s="6"/>
      <c r="L729" s="6"/>
      <c r="M729" s="6"/>
      <c r="N729" s="6"/>
      <c r="O729" s="6"/>
      <c r="P729" s="6"/>
      <c r="Q729" s="6"/>
    </row>
    <row r="730" spans="1:17" ht="15.75" customHeight="1">
      <c r="A730" s="130"/>
      <c r="B730" s="36" t="s">
        <v>118</v>
      </c>
      <c r="C730" s="131">
        <v>270</v>
      </c>
      <c r="D730" s="131"/>
      <c r="E730" s="38">
        <f>F730/C730*1000</f>
        <v>10.11111111111111</v>
      </c>
      <c r="F730" s="132">
        <v>2.73</v>
      </c>
      <c r="G730" s="132">
        <v>2.13</v>
      </c>
      <c r="H730" s="133"/>
      <c r="K730" s="6"/>
      <c r="L730" s="6"/>
      <c r="M730" s="6"/>
      <c r="N730" s="6"/>
      <c r="O730" s="6"/>
      <c r="P730" s="6"/>
      <c r="Q730" s="6"/>
    </row>
    <row r="731" spans="1:17" ht="15.75" customHeight="1">
      <c r="A731" s="126">
        <v>20</v>
      </c>
      <c r="B731" s="148" t="s">
        <v>50</v>
      </c>
      <c r="C731" s="127"/>
      <c r="D731" s="127"/>
      <c r="E731" s="49" t="e">
        <f>F731/C731*1000</f>
        <v>#DIV/0!</v>
      </c>
      <c r="F731" s="128">
        <f>SUM(F732:F733)</f>
        <v>7.724</v>
      </c>
      <c r="G731" s="128">
        <f>SUM(G732:G733)</f>
        <v>7.654</v>
      </c>
      <c r="H731" s="129">
        <f>SUM(H732:H733)</f>
        <v>0</v>
      </c>
      <c r="K731" s="6"/>
      <c r="L731" s="6"/>
      <c r="M731" s="6"/>
      <c r="N731" s="6"/>
      <c r="O731" s="6"/>
      <c r="P731" s="6"/>
      <c r="Q731" s="6"/>
    </row>
    <row r="732" spans="1:17" ht="15.75" customHeight="1">
      <c r="A732" s="130"/>
      <c r="B732" s="36" t="s">
        <v>136</v>
      </c>
      <c r="C732" s="131">
        <v>7</v>
      </c>
      <c r="D732" s="131"/>
      <c r="E732" s="74">
        <f>F732/C732*1000</f>
        <v>10</v>
      </c>
      <c r="F732" s="132">
        <v>0.07</v>
      </c>
      <c r="G732" s="132"/>
      <c r="H732" s="133"/>
      <c r="K732" s="6"/>
      <c r="L732" s="6"/>
      <c r="M732" s="6"/>
      <c r="N732" s="6"/>
      <c r="O732" s="6"/>
      <c r="P732" s="6"/>
      <c r="Q732" s="6"/>
    </row>
    <row r="733" spans="1:17" ht="15.75" customHeight="1">
      <c r="A733" s="130"/>
      <c r="B733" s="153" t="s">
        <v>118</v>
      </c>
      <c r="C733" s="131">
        <v>198</v>
      </c>
      <c r="D733" s="131"/>
      <c r="E733" s="38">
        <f>F733/C733*1000</f>
        <v>38.656565656565654</v>
      </c>
      <c r="F733" s="132">
        <v>7.654</v>
      </c>
      <c r="G733" s="132">
        <v>7.654</v>
      </c>
      <c r="H733" s="133"/>
      <c r="K733" s="6"/>
      <c r="L733" s="6"/>
      <c r="M733" s="6"/>
      <c r="N733" s="6"/>
      <c r="O733" s="6"/>
      <c r="P733" s="6"/>
      <c r="Q733" s="6"/>
    </row>
    <row r="734" spans="1:17" ht="15.75" customHeight="1">
      <c r="A734" s="126">
        <v>21</v>
      </c>
      <c r="B734" s="148" t="s">
        <v>49</v>
      </c>
      <c r="C734" s="127"/>
      <c r="D734" s="127"/>
      <c r="E734" s="49" t="e">
        <f>F734/C734*1000</f>
        <v>#DIV/0!</v>
      </c>
      <c r="F734" s="128">
        <f>SUM(F735:F736)</f>
        <v>7.074</v>
      </c>
      <c r="G734" s="128">
        <f>SUM(G735:G736)</f>
        <v>4.68</v>
      </c>
      <c r="H734" s="129">
        <f>SUM(H735:H736)</f>
        <v>0</v>
      </c>
      <c r="Q734" s="6"/>
    </row>
    <row r="735" spans="1:17" ht="15.75" customHeight="1">
      <c r="A735" s="130"/>
      <c r="B735" s="153" t="s">
        <v>117</v>
      </c>
      <c r="C735" s="131"/>
      <c r="D735" s="131"/>
      <c r="E735" s="74">
        <v>20.46153846153846</v>
      </c>
      <c r="F735" s="132">
        <v>2.394</v>
      </c>
      <c r="G735" s="132"/>
      <c r="H735" s="133"/>
      <c r="Q735" s="6"/>
    </row>
    <row r="736" spans="1:17" ht="15.75" customHeight="1">
      <c r="A736" s="135"/>
      <c r="B736" s="60" t="s">
        <v>118</v>
      </c>
      <c r="C736" s="136">
        <v>280</v>
      </c>
      <c r="D736" s="136"/>
      <c r="E736" s="55">
        <f>F736/C736*1000</f>
        <v>16.71428571428571</v>
      </c>
      <c r="F736" s="137">
        <v>4.68</v>
      </c>
      <c r="G736" s="137">
        <v>4.68</v>
      </c>
      <c r="H736" s="138"/>
      <c r="Q736" s="6"/>
    </row>
    <row r="737" spans="1:17" ht="15.75" customHeight="1">
      <c r="A737" s="126">
        <v>22</v>
      </c>
      <c r="B737" s="148" t="s">
        <v>89</v>
      </c>
      <c r="C737" s="127"/>
      <c r="D737" s="127"/>
      <c r="E737" s="49" t="e">
        <f>F737/C737*1000</f>
        <v>#DIV/0!</v>
      </c>
      <c r="F737" s="128">
        <f>SUM(F738:F738)</f>
        <v>0.857</v>
      </c>
      <c r="G737" s="128">
        <f>SUM(G738:G738)</f>
        <v>0.7</v>
      </c>
      <c r="H737" s="129">
        <f>SUM(H738:H738)</f>
        <v>0</v>
      </c>
      <c r="Q737" s="6"/>
    </row>
    <row r="738" spans="1:17" ht="15.75" customHeight="1">
      <c r="A738" s="135"/>
      <c r="B738" s="163" t="s">
        <v>117</v>
      </c>
      <c r="C738" s="136"/>
      <c r="D738" s="136"/>
      <c r="E738" s="55">
        <v>2.393854748603352</v>
      </c>
      <c r="F738" s="137">
        <v>0.857</v>
      </c>
      <c r="G738" s="137">
        <v>0.7</v>
      </c>
      <c r="H738" s="138"/>
      <c r="Q738" s="6"/>
    </row>
    <row r="739" spans="1:17" ht="15.75" customHeight="1">
      <c r="A739" s="126">
        <v>23</v>
      </c>
      <c r="B739" s="148" t="s">
        <v>191</v>
      </c>
      <c r="C739" s="127"/>
      <c r="D739" s="127"/>
      <c r="E739" s="69" t="e">
        <f>F739/C739*1000</f>
        <v>#DIV/0!</v>
      </c>
      <c r="F739" s="128">
        <f>SUM(F740:F740)</f>
        <v>0.2</v>
      </c>
      <c r="G739" s="128">
        <f>SUM(G740:G740)</f>
        <v>0.2</v>
      </c>
      <c r="H739" s="129">
        <f>SUM(H740:H740)</f>
        <v>0</v>
      </c>
      <c r="Q739" s="6"/>
    </row>
    <row r="740" spans="1:17" ht="15.75" customHeight="1">
      <c r="A740" s="135"/>
      <c r="B740" s="163" t="s">
        <v>136</v>
      </c>
      <c r="C740" s="136">
        <v>60</v>
      </c>
      <c r="D740" s="136"/>
      <c r="E740" s="104">
        <f>F740/C740*1000</f>
        <v>3.3333333333333335</v>
      </c>
      <c r="F740" s="137">
        <v>0.2</v>
      </c>
      <c r="G740" s="137">
        <v>0.2</v>
      </c>
      <c r="H740" s="138"/>
      <c r="Q740" s="6"/>
    </row>
    <row r="741" spans="1:17" ht="15.75" customHeight="1">
      <c r="A741" s="139">
        <v>24</v>
      </c>
      <c r="B741" s="140" t="s">
        <v>154</v>
      </c>
      <c r="C741" s="142">
        <f>SUM(C742:C744)</f>
        <v>1755</v>
      </c>
      <c r="D741" s="141"/>
      <c r="E741" s="85">
        <f>F741/C741*1000</f>
        <v>8.826210826210826</v>
      </c>
      <c r="F741" s="142">
        <f>SUM(F742:F744)</f>
        <v>15.49</v>
      </c>
      <c r="G741" s="142">
        <f>SUM(G742:G744)</f>
        <v>14.59</v>
      </c>
      <c r="H741" s="143">
        <f>SUM(H742:H744)</f>
        <v>0</v>
      </c>
      <c r="J741" s="134"/>
      <c r="K741" s="134"/>
      <c r="L741" s="134"/>
      <c r="M741" s="134"/>
      <c r="N741" s="134"/>
      <c r="Q741" s="6"/>
    </row>
    <row r="742" spans="1:17" ht="15.75" customHeight="1">
      <c r="A742" s="130"/>
      <c r="B742" s="36" t="s">
        <v>116</v>
      </c>
      <c r="C742" s="131">
        <v>1500</v>
      </c>
      <c r="D742" s="131"/>
      <c r="E742" s="38">
        <f>F742/C742*1000</f>
        <v>8</v>
      </c>
      <c r="F742" s="132">
        <v>12</v>
      </c>
      <c r="G742" s="132">
        <v>12</v>
      </c>
      <c r="H742" s="133"/>
      <c r="Q742" s="6"/>
    </row>
    <row r="743" spans="1:17" ht="15.75" customHeight="1">
      <c r="A743" s="130"/>
      <c r="B743" s="153" t="s">
        <v>117</v>
      </c>
      <c r="C743" s="131"/>
      <c r="D743" s="131"/>
      <c r="E743" s="38">
        <v>12.857142857142858</v>
      </c>
      <c r="F743" s="132">
        <v>0.9</v>
      </c>
      <c r="G743" s="132"/>
      <c r="H743" s="133"/>
      <c r="Q743" s="6"/>
    </row>
    <row r="744" spans="1:17" ht="15.75" customHeight="1">
      <c r="A744" s="130"/>
      <c r="B744" s="36" t="s">
        <v>118</v>
      </c>
      <c r="C744" s="131">
        <v>255</v>
      </c>
      <c r="D744" s="131"/>
      <c r="E744" s="38">
        <f>F744/C744*1000</f>
        <v>10.156862745098039</v>
      </c>
      <c r="F744" s="132">
        <v>2.59</v>
      </c>
      <c r="G744" s="132">
        <v>2.59</v>
      </c>
      <c r="H744" s="133"/>
      <c r="Q744" s="6"/>
    </row>
    <row r="745" spans="1:17" ht="15.75" customHeight="1">
      <c r="A745" s="126">
        <v>25</v>
      </c>
      <c r="B745" s="244" t="s">
        <v>33</v>
      </c>
      <c r="C745" s="127"/>
      <c r="D745" s="127"/>
      <c r="E745" s="49" t="e">
        <f>F745/C745*1000</f>
        <v>#DIV/0!</v>
      </c>
      <c r="F745" s="128">
        <f>SUM(F746:F746)</f>
        <v>5.82</v>
      </c>
      <c r="G745" s="128">
        <f>SUM(G746:G746)</f>
        <v>0</v>
      </c>
      <c r="H745" s="129">
        <f>SUM(H746:H746)</f>
        <v>0</v>
      </c>
      <c r="Q745" s="6"/>
    </row>
    <row r="746" spans="1:17" ht="15.75" customHeight="1">
      <c r="A746" s="130"/>
      <c r="B746" s="36" t="s">
        <v>117</v>
      </c>
      <c r="C746" s="131"/>
      <c r="D746" s="131"/>
      <c r="E746" s="38">
        <v>29.246231155778894</v>
      </c>
      <c r="F746" s="132">
        <v>5.82</v>
      </c>
      <c r="G746" s="132"/>
      <c r="H746" s="133"/>
      <c r="J746" s="134"/>
      <c r="K746" s="134"/>
      <c r="L746" s="134"/>
      <c r="M746" s="134"/>
      <c r="N746" s="134"/>
      <c r="O746" s="134"/>
      <c r="P746" s="134"/>
      <c r="Q746" s="6"/>
    </row>
    <row r="747" spans="1:17" ht="15.75" customHeight="1">
      <c r="A747" s="150">
        <v>26</v>
      </c>
      <c r="B747" s="148" t="s">
        <v>44</v>
      </c>
      <c r="C747" s="155"/>
      <c r="D747" s="155"/>
      <c r="E747" s="49" t="e">
        <f>F747/C747*1000</f>
        <v>#DIV/0!</v>
      </c>
      <c r="F747" s="184">
        <f>SUM(F748:F749)</f>
        <v>24.369999999999997</v>
      </c>
      <c r="G747" s="184">
        <f>SUM(G748:G749)</f>
        <v>10.2</v>
      </c>
      <c r="H747" s="185">
        <f>SUM(H748:H749)</f>
        <v>0</v>
      </c>
      <c r="Q747" s="6"/>
    </row>
    <row r="748" spans="1:17" ht="15.75" customHeight="1">
      <c r="A748" s="130"/>
      <c r="B748" s="36" t="s">
        <v>116</v>
      </c>
      <c r="C748" s="131">
        <v>990</v>
      </c>
      <c r="D748" s="131"/>
      <c r="E748" s="38">
        <f>F748/C748*1000</f>
        <v>10.303030303030301</v>
      </c>
      <c r="F748" s="132">
        <v>10.2</v>
      </c>
      <c r="G748" s="132">
        <v>10.2</v>
      </c>
      <c r="H748" s="133"/>
      <c r="Q748" s="6"/>
    </row>
    <row r="749" spans="1:17" ht="15.75" customHeight="1">
      <c r="A749" s="130"/>
      <c r="B749" s="36" t="s">
        <v>117</v>
      </c>
      <c r="C749" s="131"/>
      <c r="D749" s="131"/>
      <c r="E749" s="38">
        <v>17.846347607052895</v>
      </c>
      <c r="F749" s="132">
        <v>14.17</v>
      </c>
      <c r="G749" s="132"/>
      <c r="H749" s="133"/>
      <c r="Q749" s="6"/>
    </row>
    <row r="750" spans="1:17" ht="15.75" customHeight="1">
      <c r="A750" s="126">
        <v>27</v>
      </c>
      <c r="B750" s="148" t="s">
        <v>111</v>
      </c>
      <c r="C750" s="127">
        <v>36</v>
      </c>
      <c r="D750" s="127"/>
      <c r="E750" s="49">
        <f aca="true" t="shared" si="28" ref="E750:E756">F750/C750*1000</f>
        <v>7</v>
      </c>
      <c r="F750" s="128">
        <f>SUM(F751:F751)</f>
        <v>0.252</v>
      </c>
      <c r="G750" s="128">
        <f>SUM(G751:G751)</f>
        <v>0.252</v>
      </c>
      <c r="H750" s="129">
        <f>SUM(H751:H751)</f>
        <v>0</v>
      </c>
      <c r="K750" s="6"/>
      <c r="L750" s="6"/>
      <c r="M750" s="6"/>
      <c r="N750" s="6"/>
      <c r="O750" s="6"/>
      <c r="P750" s="6"/>
      <c r="Q750" s="6"/>
    </row>
    <row r="751" spans="1:17" ht="15.75" customHeight="1">
      <c r="A751" s="201"/>
      <c r="B751" s="60" t="s">
        <v>114</v>
      </c>
      <c r="C751" s="164">
        <v>36</v>
      </c>
      <c r="D751" s="164"/>
      <c r="E751" s="197">
        <f t="shared" si="28"/>
        <v>7</v>
      </c>
      <c r="F751" s="165">
        <v>0.252</v>
      </c>
      <c r="G751" s="165">
        <v>0.252</v>
      </c>
      <c r="H751" s="166"/>
      <c r="K751" s="6"/>
      <c r="L751" s="6"/>
      <c r="M751" s="6"/>
      <c r="N751" s="6"/>
      <c r="O751" s="6"/>
      <c r="P751" s="6"/>
      <c r="Q751" s="6"/>
    </row>
    <row r="752" spans="1:17" ht="15.75" customHeight="1">
      <c r="A752" s="126">
        <v>28</v>
      </c>
      <c r="B752" s="148" t="s">
        <v>130</v>
      </c>
      <c r="C752" s="127">
        <v>18</v>
      </c>
      <c r="D752" s="127"/>
      <c r="E752" s="49">
        <f t="shared" si="28"/>
        <v>14</v>
      </c>
      <c r="F752" s="128">
        <f>SUM(F753:F753)</f>
        <v>0.252</v>
      </c>
      <c r="G752" s="128">
        <f>SUM(G753:G753)</f>
        <v>0.252</v>
      </c>
      <c r="H752" s="129"/>
      <c r="K752" s="6"/>
      <c r="L752" s="6"/>
      <c r="M752" s="6"/>
      <c r="N752" s="6"/>
      <c r="O752" s="6"/>
      <c r="P752" s="6"/>
      <c r="Q752" s="6"/>
    </row>
    <row r="753" spans="1:17" ht="15.75" customHeight="1">
      <c r="A753" s="201"/>
      <c r="B753" s="60" t="s">
        <v>114</v>
      </c>
      <c r="C753" s="164">
        <v>18</v>
      </c>
      <c r="D753" s="164"/>
      <c r="E753" s="197">
        <f t="shared" si="28"/>
        <v>14</v>
      </c>
      <c r="F753" s="165">
        <v>0.252</v>
      </c>
      <c r="G753" s="165">
        <v>0.252</v>
      </c>
      <c r="H753" s="166"/>
      <c r="K753" s="6"/>
      <c r="L753" s="6"/>
      <c r="M753" s="6"/>
      <c r="N753" s="6"/>
      <c r="O753" s="6"/>
      <c r="P753" s="6"/>
      <c r="Q753" s="6"/>
    </row>
    <row r="754" spans="1:17" ht="15.75" customHeight="1">
      <c r="A754" s="150">
        <v>29</v>
      </c>
      <c r="B754" s="47" t="s">
        <v>162</v>
      </c>
      <c r="C754" s="155"/>
      <c r="D754" s="155"/>
      <c r="E754" s="200" t="e">
        <f t="shared" si="28"/>
        <v>#DIV/0!</v>
      </c>
      <c r="F754" s="184">
        <f>F755</f>
        <v>0.314</v>
      </c>
      <c r="G754" s="184">
        <f>G755</f>
        <v>0.314</v>
      </c>
      <c r="H754" s="185">
        <f>H755</f>
        <v>0</v>
      </c>
      <c r="K754" s="6"/>
      <c r="L754" s="6"/>
      <c r="M754" s="6"/>
      <c r="N754" s="6"/>
      <c r="O754" s="6"/>
      <c r="P754" s="6"/>
      <c r="Q754" s="6"/>
    </row>
    <row r="755" spans="1:17" ht="15.75" customHeight="1">
      <c r="A755" s="201"/>
      <c r="B755" s="60" t="s">
        <v>118</v>
      </c>
      <c r="C755" s="164">
        <v>40</v>
      </c>
      <c r="D755" s="164"/>
      <c r="E755" s="197">
        <f t="shared" si="28"/>
        <v>7.85</v>
      </c>
      <c r="F755" s="165">
        <v>0.314</v>
      </c>
      <c r="G755" s="165">
        <v>0.314</v>
      </c>
      <c r="H755" s="166">
        <v>0</v>
      </c>
      <c r="K755" s="6"/>
      <c r="L755" s="6"/>
      <c r="M755" s="6"/>
      <c r="N755" s="6"/>
      <c r="O755" s="6"/>
      <c r="P755" s="6"/>
      <c r="Q755" s="6"/>
    </row>
    <row r="756" spans="1:17" ht="15.75" customHeight="1">
      <c r="A756" s="126">
        <v>30</v>
      </c>
      <c r="B756" s="148" t="s">
        <v>48</v>
      </c>
      <c r="C756" s="127"/>
      <c r="D756" s="127"/>
      <c r="E756" s="49" t="e">
        <f t="shared" si="28"/>
        <v>#DIV/0!</v>
      </c>
      <c r="F756" s="128">
        <f>SUM(F757:F757)</f>
        <v>2.797</v>
      </c>
      <c r="G756" s="128">
        <f>SUM(G757:G757)</f>
        <v>0</v>
      </c>
      <c r="H756" s="129">
        <f>SUM(H757:H757)</f>
        <v>0</v>
      </c>
      <c r="K756" s="6"/>
      <c r="L756" s="6"/>
      <c r="M756" s="6"/>
      <c r="N756" s="6"/>
      <c r="O756" s="6"/>
      <c r="P756" s="6"/>
      <c r="Q756" s="6"/>
    </row>
    <row r="757" spans="1:17" ht="15.75" customHeight="1" thickBot="1">
      <c r="A757" s="135"/>
      <c r="B757" s="60" t="s">
        <v>117</v>
      </c>
      <c r="C757" s="136"/>
      <c r="D757" s="136"/>
      <c r="E757" s="55">
        <v>39.957142857142856</v>
      </c>
      <c r="F757" s="137">
        <v>2.797</v>
      </c>
      <c r="G757" s="137"/>
      <c r="H757" s="138"/>
      <c r="K757" s="6"/>
      <c r="L757" s="6"/>
      <c r="M757" s="6"/>
      <c r="N757" s="6"/>
      <c r="O757" s="6"/>
      <c r="P757" s="6"/>
      <c r="Q757" s="6"/>
    </row>
    <row r="758" spans="1:17" ht="15.75" customHeight="1" thickBot="1">
      <c r="A758" s="176"/>
      <c r="B758" s="177" t="s">
        <v>167</v>
      </c>
      <c r="C758" s="178"/>
      <c r="D758" s="178"/>
      <c r="E758" s="178"/>
      <c r="F758" s="252">
        <f>F682+F685+F687+F689+F691+F695+F697+F700+F702+F705+F707+F710+F712+F714+F718+F720+F722+F725+F727+F731+F734+F737+F739+F741+F745+F747+F750+F752+F754+F756</f>
        <v>353.9530000000001</v>
      </c>
      <c r="G758" s="252">
        <f>G682+G685+G687+G689+G691+G695+G697+G700+G702+G705+G707+G710+G712+G714+G718+G720+G722+G725+G727+G731+G734+G737+G739+G741+G745+G747+G750+G752+G754+G756</f>
        <v>250.766</v>
      </c>
      <c r="H758" s="253">
        <f>H682+H685+H687+H689+H691+H695+H697+H700+H702+H705+H707+H710+H712+H714+H718+H720+H722+H725+H727+H731+H734+H737+H739+H741+H745+H747+H750+H752+H754+H756</f>
        <v>0</v>
      </c>
      <c r="K758" s="6"/>
      <c r="L758" s="6"/>
      <c r="M758" s="6"/>
      <c r="N758" s="6"/>
      <c r="O758" s="6"/>
      <c r="P758" s="6"/>
      <c r="Q758" s="6"/>
    </row>
    <row r="759" spans="1:17" ht="15.75" customHeight="1">
      <c r="A759" s="245"/>
      <c r="B759" s="246" t="s">
        <v>60</v>
      </c>
      <c r="C759" s="247"/>
      <c r="D759" s="247"/>
      <c r="E759" s="248" t="e">
        <f aca="true" t="shared" si="29" ref="E759:E766">F759/C759*1000</f>
        <v>#DIV/0!</v>
      </c>
      <c r="F759" s="249"/>
      <c r="G759" s="249"/>
      <c r="H759" s="250"/>
      <c r="K759" s="6"/>
      <c r="L759" s="6"/>
      <c r="M759" s="6"/>
      <c r="N759" s="6"/>
      <c r="O759" s="6"/>
      <c r="P759" s="6"/>
      <c r="Q759" s="6"/>
    </row>
    <row r="760" spans="1:17" ht="15.75" customHeight="1">
      <c r="A760" s="204">
        <v>1</v>
      </c>
      <c r="B760" s="140" t="s">
        <v>87</v>
      </c>
      <c r="C760" s="262"/>
      <c r="D760" s="262"/>
      <c r="E760" s="263" t="e">
        <f t="shared" si="29"/>
        <v>#DIV/0!</v>
      </c>
      <c r="F760" s="264">
        <f>F761</f>
        <v>0.8</v>
      </c>
      <c r="G760" s="264">
        <f>G761</f>
        <v>0.8</v>
      </c>
      <c r="H760" s="265">
        <v>0</v>
      </c>
      <c r="K760" s="6"/>
      <c r="L760" s="6"/>
      <c r="M760" s="6"/>
      <c r="N760" s="6"/>
      <c r="O760" s="6"/>
      <c r="P760" s="6"/>
      <c r="Q760" s="6"/>
    </row>
    <row r="761" spans="1:17" ht="15.75" customHeight="1">
      <c r="A761" s="201"/>
      <c r="B761" s="60" t="s">
        <v>118</v>
      </c>
      <c r="C761" s="164">
        <v>50</v>
      </c>
      <c r="D761" s="164"/>
      <c r="E761" s="197">
        <f t="shared" si="29"/>
        <v>16</v>
      </c>
      <c r="F761" s="165">
        <v>0.8</v>
      </c>
      <c r="G761" s="165">
        <v>0.8</v>
      </c>
      <c r="H761" s="166"/>
      <c r="K761" s="6"/>
      <c r="L761" s="6"/>
      <c r="M761" s="6"/>
      <c r="N761" s="6"/>
      <c r="O761" s="6"/>
      <c r="P761" s="6"/>
      <c r="Q761" s="6"/>
    </row>
    <row r="762" spans="1:17" ht="15.75" customHeight="1">
      <c r="A762" s="139">
        <v>2</v>
      </c>
      <c r="B762" s="140" t="s">
        <v>201</v>
      </c>
      <c r="C762" s="141"/>
      <c r="D762" s="141"/>
      <c r="E762" s="85" t="e">
        <f t="shared" si="29"/>
        <v>#DIV/0!</v>
      </c>
      <c r="F762" s="142">
        <f>SUM(F763:F763)</f>
        <v>0.789</v>
      </c>
      <c r="G762" s="142">
        <f>SUM(G763:G763)</f>
        <v>0.789</v>
      </c>
      <c r="H762" s="143">
        <f>SUM(H763:H763)</f>
        <v>0</v>
      </c>
      <c r="K762" s="6"/>
      <c r="L762" s="6"/>
      <c r="M762" s="6"/>
      <c r="N762" s="6"/>
      <c r="O762" s="6"/>
      <c r="P762" s="6"/>
      <c r="Q762" s="6"/>
    </row>
    <row r="763" spans="1:17" ht="15.75" customHeight="1">
      <c r="A763" s="144"/>
      <c r="B763" s="42" t="s">
        <v>118</v>
      </c>
      <c r="C763" s="145">
        <v>60</v>
      </c>
      <c r="D763" s="145"/>
      <c r="E763" s="63">
        <f t="shared" si="29"/>
        <v>13.15</v>
      </c>
      <c r="F763" s="146">
        <v>0.789</v>
      </c>
      <c r="G763" s="146">
        <v>0.789</v>
      </c>
      <c r="H763" s="147"/>
      <c r="K763" s="6"/>
      <c r="L763" s="6"/>
      <c r="M763" s="6"/>
      <c r="N763" s="6"/>
      <c r="O763" s="6"/>
      <c r="P763" s="6"/>
      <c r="Q763" s="6"/>
    </row>
    <row r="764" spans="1:17" ht="15.75" customHeight="1">
      <c r="A764" s="126">
        <v>3</v>
      </c>
      <c r="B764" s="148" t="s">
        <v>137</v>
      </c>
      <c r="C764" s="127">
        <f>SUM(C765)</f>
        <v>45</v>
      </c>
      <c r="D764" s="127"/>
      <c r="E764" s="49">
        <f t="shared" si="29"/>
        <v>4.444444444444445</v>
      </c>
      <c r="F764" s="127">
        <f>SUM(F765)</f>
        <v>0.2</v>
      </c>
      <c r="G764" s="127">
        <f>SUM(G765)</f>
        <v>0.2</v>
      </c>
      <c r="H764" s="129"/>
      <c r="K764" s="6"/>
      <c r="L764" s="6"/>
      <c r="M764" s="6"/>
      <c r="N764" s="6"/>
      <c r="O764" s="6"/>
      <c r="P764" s="6"/>
      <c r="Q764" s="6"/>
    </row>
    <row r="765" spans="1:17" ht="15.75" customHeight="1">
      <c r="A765" s="135"/>
      <c r="B765" s="60" t="s">
        <v>136</v>
      </c>
      <c r="C765" s="136">
        <v>45</v>
      </c>
      <c r="D765" s="136"/>
      <c r="E765" s="55">
        <f t="shared" si="29"/>
        <v>4.444444444444445</v>
      </c>
      <c r="F765" s="137">
        <v>0.2</v>
      </c>
      <c r="G765" s="137">
        <v>0.2</v>
      </c>
      <c r="H765" s="138"/>
      <c r="K765" s="6"/>
      <c r="L765" s="6"/>
      <c r="M765" s="6"/>
      <c r="N765" s="6"/>
      <c r="O765" s="6"/>
      <c r="P765" s="6"/>
      <c r="Q765" s="6"/>
    </row>
    <row r="766" spans="1:8" ht="15.75" customHeight="1">
      <c r="A766" s="126">
        <v>4</v>
      </c>
      <c r="B766" s="148" t="s">
        <v>203</v>
      </c>
      <c r="C766" s="127"/>
      <c r="D766" s="127"/>
      <c r="E766" s="49" t="e">
        <f t="shared" si="29"/>
        <v>#DIV/0!</v>
      </c>
      <c r="F766" s="128">
        <f>SUM(F767:F767)</f>
        <v>0.013</v>
      </c>
      <c r="G766" s="128">
        <f>SUM(G767:G767)</f>
        <v>0.013</v>
      </c>
      <c r="H766" s="129">
        <f>SUM(H767:H767)</f>
        <v>0</v>
      </c>
    </row>
    <row r="767" spans="1:8" ht="15.75" customHeight="1">
      <c r="A767" s="135"/>
      <c r="B767" s="60" t="s">
        <v>117</v>
      </c>
      <c r="C767" s="136"/>
      <c r="D767" s="136"/>
      <c r="E767" s="55">
        <v>2.5</v>
      </c>
      <c r="F767" s="137">
        <v>0.013</v>
      </c>
      <c r="G767" s="137">
        <v>0.013</v>
      </c>
      <c r="H767" s="138"/>
    </row>
    <row r="768" spans="1:8" ht="15.75" customHeight="1">
      <c r="A768" s="150">
        <v>5</v>
      </c>
      <c r="B768" s="47" t="s">
        <v>163</v>
      </c>
      <c r="C768" s="155"/>
      <c r="D768" s="155"/>
      <c r="E768" s="200" t="e">
        <f>F768/C768*1000</f>
        <v>#DIV/0!</v>
      </c>
      <c r="F768" s="184">
        <f>F769</f>
        <v>1.885</v>
      </c>
      <c r="G768" s="184">
        <f>G769</f>
        <v>1.885</v>
      </c>
      <c r="H768" s="185"/>
    </row>
    <row r="769" spans="1:8" ht="15.75" customHeight="1">
      <c r="A769" s="135"/>
      <c r="B769" s="60" t="s">
        <v>117</v>
      </c>
      <c r="C769" s="164"/>
      <c r="D769" s="164"/>
      <c r="E769" s="197">
        <v>40.1063829787234</v>
      </c>
      <c r="F769" s="165">
        <v>1.885</v>
      </c>
      <c r="G769" s="165">
        <v>1.885</v>
      </c>
      <c r="H769" s="166"/>
    </row>
    <row r="770" spans="1:8" ht="15.75" customHeight="1">
      <c r="A770" s="151">
        <v>6</v>
      </c>
      <c r="B770" s="223" t="s">
        <v>123</v>
      </c>
      <c r="C770" s="191"/>
      <c r="D770" s="191"/>
      <c r="E770" s="219" t="e">
        <f>F770/C770*1000</f>
        <v>#DIV/0!</v>
      </c>
      <c r="F770" s="192">
        <f>F771</f>
        <v>1.6</v>
      </c>
      <c r="G770" s="192">
        <f>G771</f>
        <v>1.6</v>
      </c>
      <c r="H770" s="193"/>
    </row>
    <row r="771" spans="1:8" ht="15.75" customHeight="1">
      <c r="A771" s="241"/>
      <c r="B771" s="42" t="s">
        <v>119</v>
      </c>
      <c r="C771" s="145">
        <v>40</v>
      </c>
      <c r="D771" s="145"/>
      <c r="E771" s="63">
        <f>F771/C771*1000</f>
        <v>40</v>
      </c>
      <c r="F771" s="146">
        <v>1.6</v>
      </c>
      <c r="G771" s="146">
        <v>1.6</v>
      </c>
      <c r="H771" s="147"/>
    </row>
    <row r="772" spans="1:8" ht="15.75" customHeight="1">
      <c r="A772" s="126">
        <v>7</v>
      </c>
      <c r="B772" s="148" t="s">
        <v>46</v>
      </c>
      <c r="C772" s="127"/>
      <c r="D772" s="127"/>
      <c r="E772" s="49" t="e">
        <f>F772/C772*1000</f>
        <v>#DIV/0!</v>
      </c>
      <c r="F772" s="128">
        <f>SUM(F773:F773)</f>
        <v>1.008</v>
      </c>
      <c r="G772" s="128">
        <f>SUM(G773:G773)</f>
        <v>1.008</v>
      </c>
      <c r="H772" s="129">
        <f>SUM(H773:H773)</f>
        <v>0</v>
      </c>
    </row>
    <row r="773" spans="1:8" ht="15.75" customHeight="1">
      <c r="A773" s="135"/>
      <c r="B773" s="60" t="s">
        <v>117</v>
      </c>
      <c r="C773" s="136"/>
      <c r="D773" s="136"/>
      <c r="E773" s="55">
        <v>28.8</v>
      </c>
      <c r="F773" s="137">
        <v>1.008</v>
      </c>
      <c r="G773" s="137">
        <v>1.008</v>
      </c>
      <c r="H773" s="138"/>
    </row>
    <row r="774" spans="1:18" ht="15.75" customHeight="1">
      <c r="A774" s="150">
        <v>8</v>
      </c>
      <c r="B774" s="148" t="s">
        <v>90</v>
      </c>
      <c r="C774" s="155"/>
      <c r="D774" s="155"/>
      <c r="E774" s="200" t="e">
        <f>F774/C774*1000</f>
        <v>#DIV/0!</v>
      </c>
      <c r="F774" s="184">
        <f>SUM(F775:F775)</f>
        <v>1.91</v>
      </c>
      <c r="G774" s="184">
        <f>SUM(G775:G775)</f>
        <v>1.91</v>
      </c>
      <c r="H774" s="185">
        <f>SUM(H775:H775)</f>
        <v>0</v>
      </c>
      <c r="R774" s="7"/>
    </row>
    <row r="775" spans="1:8" ht="15.75" customHeight="1">
      <c r="A775" s="201"/>
      <c r="B775" s="60" t="s">
        <v>117</v>
      </c>
      <c r="C775" s="164"/>
      <c r="D775" s="164"/>
      <c r="E775" s="197">
        <v>43.40909090909091</v>
      </c>
      <c r="F775" s="165">
        <v>1.91</v>
      </c>
      <c r="G775" s="165">
        <v>1.91</v>
      </c>
      <c r="H775" s="166"/>
    </row>
    <row r="776" spans="1:8" ht="15.75" customHeight="1">
      <c r="A776" s="126">
        <v>9</v>
      </c>
      <c r="B776" s="148" t="s">
        <v>13</v>
      </c>
      <c r="C776" s="127"/>
      <c r="D776" s="127"/>
      <c r="E776" s="200" t="e">
        <f>F776/C776*1000</f>
        <v>#DIV/0!</v>
      </c>
      <c r="F776" s="128">
        <f>SUM(F777:F779)</f>
        <v>29.247799999999998</v>
      </c>
      <c r="G776" s="128">
        <f>SUM(G777:G779)</f>
        <v>5.718</v>
      </c>
      <c r="H776" s="129">
        <f>SUM(H777:H779)</f>
        <v>0</v>
      </c>
    </row>
    <row r="777" spans="1:8" ht="15.75" customHeight="1">
      <c r="A777" s="130"/>
      <c r="B777" s="36" t="s">
        <v>136</v>
      </c>
      <c r="C777" s="131">
        <v>1108</v>
      </c>
      <c r="D777" s="131"/>
      <c r="E777" s="74">
        <f>F777/C777*1000</f>
        <v>23.501805054151625</v>
      </c>
      <c r="F777" s="132">
        <v>26.04</v>
      </c>
      <c r="G777" s="132">
        <v>2.511</v>
      </c>
      <c r="H777" s="133"/>
    </row>
    <row r="778" spans="1:16" ht="15.75" customHeight="1">
      <c r="A778" s="130"/>
      <c r="B778" s="36" t="s">
        <v>117</v>
      </c>
      <c r="C778" s="131"/>
      <c r="D778" s="131"/>
      <c r="E778" s="38">
        <v>50.93684210526315</v>
      </c>
      <c r="F778" s="132">
        <v>0.9678</v>
      </c>
      <c r="G778" s="132">
        <v>0.967</v>
      </c>
      <c r="H778" s="133"/>
      <c r="J778" s="134"/>
      <c r="K778" s="134"/>
      <c r="L778" s="134"/>
      <c r="M778" s="134"/>
      <c r="N778" s="134"/>
      <c r="O778" s="134"/>
      <c r="P778" s="134"/>
    </row>
    <row r="779" spans="1:8" ht="15.75" customHeight="1">
      <c r="A779" s="130"/>
      <c r="B779" s="36" t="s">
        <v>118</v>
      </c>
      <c r="C779" s="131">
        <v>80</v>
      </c>
      <c r="D779" s="131"/>
      <c r="E779" s="38">
        <f>F779/C779*1000</f>
        <v>28.000000000000004</v>
      </c>
      <c r="F779" s="132">
        <v>2.24</v>
      </c>
      <c r="G779" s="132">
        <v>2.24</v>
      </c>
      <c r="H779" s="133"/>
    </row>
    <row r="780" spans="1:8" ht="15.75" customHeight="1">
      <c r="A780" s="150">
        <v>10</v>
      </c>
      <c r="B780" s="148" t="s">
        <v>204</v>
      </c>
      <c r="C780" s="155"/>
      <c r="D780" s="155"/>
      <c r="E780" s="200" t="e">
        <f>F780/C780*1000</f>
        <v>#DIV/0!</v>
      </c>
      <c r="F780" s="184">
        <f>SUM(F781:F781)</f>
        <v>0.806</v>
      </c>
      <c r="G780" s="184">
        <f>SUM(G781:G781)</f>
        <v>0.806</v>
      </c>
      <c r="H780" s="185">
        <f>SUM(H781:H781)</f>
        <v>0</v>
      </c>
    </row>
    <row r="781" spans="1:8" ht="15.75" customHeight="1" thickBot="1">
      <c r="A781" s="241"/>
      <c r="B781" s="42" t="s">
        <v>117</v>
      </c>
      <c r="C781" s="276"/>
      <c r="D781" s="276"/>
      <c r="E781" s="243">
        <v>40.3</v>
      </c>
      <c r="F781" s="277">
        <v>0.806</v>
      </c>
      <c r="G781" s="277">
        <v>0.806</v>
      </c>
      <c r="H781" s="278"/>
    </row>
    <row r="782" spans="1:8" ht="15.75" customHeight="1" thickBot="1">
      <c r="A782" s="176"/>
      <c r="B782" s="177" t="s">
        <v>166</v>
      </c>
      <c r="C782" s="178"/>
      <c r="D782" s="178"/>
      <c r="E782" s="178"/>
      <c r="F782" s="252">
        <f>F760+F762+F764+F766+F768+F770+F772+F774+F776+F780</f>
        <v>38.258799999999994</v>
      </c>
      <c r="G782" s="252">
        <f>G760+G762+G764+G766+G768+G770+G772+G774+G776+G780</f>
        <v>14.729</v>
      </c>
      <c r="H782" s="253">
        <f>H760+H762+H764+H766+H768+H770+H772+H774+H776+H780</f>
        <v>0</v>
      </c>
    </row>
    <row r="783" spans="1:8" ht="15.75" customHeight="1" thickBot="1">
      <c r="A783" s="279" t="s">
        <v>54</v>
      </c>
      <c r="B783" s="280" t="s">
        <v>17</v>
      </c>
      <c r="C783" s="256"/>
      <c r="D783" s="256"/>
      <c r="E783" s="256"/>
      <c r="F783" s="257">
        <f>F680+F758+F782</f>
        <v>700.3928000000001</v>
      </c>
      <c r="G783" s="257">
        <f>G680+G758+G782</f>
        <v>527.417</v>
      </c>
      <c r="H783" s="258">
        <f>H680+H758+H782</f>
        <v>0</v>
      </c>
    </row>
    <row r="784" spans="1:8" ht="15.75" customHeight="1">
      <c r="A784" s="281" t="s">
        <v>55</v>
      </c>
      <c r="B784" s="282" t="s">
        <v>51</v>
      </c>
      <c r="C784" s="283"/>
      <c r="D784" s="283"/>
      <c r="E784" s="284"/>
      <c r="F784" s="285"/>
      <c r="G784" s="285"/>
      <c r="H784" s="286"/>
    </row>
    <row r="785" spans="1:17" s="77" customFormat="1" ht="15.75" customHeight="1">
      <c r="A785" s="287"/>
      <c r="B785" s="288" t="s">
        <v>62</v>
      </c>
      <c r="C785" s="207"/>
      <c r="D785" s="207"/>
      <c r="E785" s="289"/>
      <c r="F785" s="290"/>
      <c r="G785" s="290"/>
      <c r="H785" s="291"/>
      <c r="K785" s="78"/>
      <c r="L785" s="78"/>
      <c r="M785" s="78"/>
      <c r="N785" s="78"/>
      <c r="O785" s="78"/>
      <c r="P785" s="78"/>
      <c r="Q785" s="78"/>
    </row>
    <row r="786" spans="1:17" s="77" customFormat="1" ht="15.75" customHeight="1">
      <c r="A786" s="150">
        <v>1</v>
      </c>
      <c r="B786" s="292" t="s">
        <v>22</v>
      </c>
      <c r="C786" s="155"/>
      <c r="D786" s="155"/>
      <c r="E786" s="155" t="e">
        <f>F786/C786*1000</f>
        <v>#DIV/0!</v>
      </c>
      <c r="F786" s="184">
        <f>SUM(F787:F787)</f>
        <v>52.875</v>
      </c>
      <c r="G786" s="184">
        <f>SUM(G787:G787)</f>
        <v>52.875</v>
      </c>
      <c r="H786" s="185">
        <f>SUM(H787:H787)</f>
        <v>0</v>
      </c>
      <c r="K786" s="78"/>
      <c r="L786" s="78"/>
      <c r="M786" s="78"/>
      <c r="N786" s="78"/>
      <c r="O786" s="78"/>
      <c r="P786" s="78"/>
      <c r="Q786" s="78"/>
    </row>
    <row r="787" spans="1:17" s="77" customFormat="1" ht="15.75" customHeight="1">
      <c r="A787" s="151"/>
      <c r="B787" s="293" t="s">
        <v>136</v>
      </c>
      <c r="C787" s="158">
        <v>1248</v>
      </c>
      <c r="D787" s="158"/>
      <c r="E787" s="159">
        <f>F787/C787*1000</f>
        <v>42.36778846153847</v>
      </c>
      <c r="F787" s="160">
        <v>52.875</v>
      </c>
      <c r="G787" s="160">
        <v>52.875</v>
      </c>
      <c r="H787" s="161"/>
      <c r="K787" s="78"/>
      <c r="L787" s="78"/>
      <c r="M787" s="78"/>
      <c r="N787" s="78"/>
      <c r="O787" s="78"/>
      <c r="P787" s="78"/>
      <c r="Q787" s="78"/>
    </row>
    <row r="788" spans="1:17" s="77" customFormat="1" ht="15.75" customHeight="1">
      <c r="A788" s="150">
        <v>2</v>
      </c>
      <c r="B788" s="292" t="s">
        <v>70</v>
      </c>
      <c r="C788" s="155"/>
      <c r="D788" s="155"/>
      <c r="E788" s="200" t="e">
        <f>F788/C788*1000</f>
        <v>#DIV/0!</v>
      </c>
      <c r="F788" s="184">
        <v>1.31</v>
      </c>
      <c r="G788" s="184">
        <v>1.31</v>
      </c>
      <c r="H788" s="185"/>
      <c r="K788" s="78"/>
      <c r="L788" s="78"/>
      <c r="M788" s="78"/>
      <c r="N788" s="78"/>
      <c r="O788" s="78"/>
      <c r="P788" s="78"/>
      <c r="Q788" s="78"/>
    </row>
    <row r="789" spans="1:17" s="77" customFormat="1" ht="15.75" customHeight="1">
      <c r="A789" s="201"/>
      <c r="B789" s="294" t="s">
        <v>117</v>
      </c>
      <c r="C789" s="164"/>
      <c r="D789" s="164"/>
      <c r="E789" s="197">
        <v>33</v>
      </c>
      <c r="F789" s="165">
        <v>1.31</v>
      </c>
      <c r="G789" s="165">
        <v>1.31</v>
      </c>
      <c r="H789" s="166"/>
      <c r="K789" s="78"/>
      <c r="L789" s="78"/>
      <c r="M789" s="78"/>
      <c r="N789" s="78"/>
      <c r="O789" s="78"/>
      <c r="P789" s="78"/>
      <c r="Q789" s="78"/>
    </row>
    <row r="790" spans="1:17" s="77" customFormat="1" ht="15.75" customHeight="1">
      <c r="A790" s="150">
        <v>3</v>
      </c>
      <c r="B790" s="292" t="s">
        <v>134</v>
      </c>
      <c r="C790" s="155"/>
      <c r="D790" s="155"/>
      <c r="E790" s="155" t="e">
        <f>F790/C790*1000</f>
        <v>#DIV/0!</v>
      </c>
      <c r="F790" s="184">
        <f>SUM(F791:F792)</f>
        <v>37.959999999999994</v>
      </c>
      <c r="G790" s="184">
        <f>SUM(G791:G792)</f>
        <v>37.559999999999995</v>
      </c>
      <c r="H790" s="185">
        <f>SUM(H791:H792)</f>
        <v>0</v>
      </c>
      <c r="K790" s="78"/>
      <c r="L790" s="78"/>
      <c r="M790" s="78"/>
      <c r="N790" s="78"/>
      <c r="O790" s="78"/>
      <c r="P790" s="78"/>
      <c r="Q790" s="78"/>
    </row>
    <row r="791" spans="1:8" ht="15.75" customHeight="1">
      <c r="A791" s="204"/>
      <c r="B791" s="295" t="s">
        <v>117</v>
      </c>
      <c r="C791" s="226"/>
      <c r="D791" s="226"/>
      <c r="E791" s="159">
        <v>31.760683760683765</v>
      </c>
      <c r="F791" s="228">
        <v>37.16</v>
      </c>
      <c r="G791" s="228">
        <v>36.76</v>
      </c>
      <c r="H791" s="229"/>
    </row>
    <row r="792" spans="1:17" s="77" customFormat="1" ht="15.75" customHeight="1">
      <c r="A792" s="201"/>
      <c r="B792" s="294" t="s">
        <v>118</v>
      </c>
      <c r="C792" s="164">
        <v>100</v>
      </c>
      <c r="D792" s="164"/>
      <c r="E792" s="296">
        <f>F792/C792*1000</f>
        <v>8</v>
      </c>
      <c r="F792" s="165">
        <v>0.8</v>
      </c>
      <c r="G792" s="165">
        <v>0.8</v>
      </c>
      <c r="H792" s="166"/>
      <c r="K792" s="78"/>
      <c r="L792" s="78"/>
      <c r="M792" s="78"/>
      <c r="N792" s="78"/>
      <c r="O792" s="78"/>
      <c r="P792" s="78"/>
      <c r="Q792" s="78"/>
    </row>
    <row r="793" spans="1:8" ht="15.75" customHeight="1">
      <c r="A793" s="150">
        <v>4</v>
      </c>
      <c r="B793" s="292" t="s">
        <v>124</v>
      </c>
      <c r="C793" s="155"/>
      <c r="D793" s="155"/>
      <c r="E793" s="155" t="e">
        <f>F793/C793*1000</f>
        <v>#DIV/0!</v>
      </c>
      <c r="F793" s="184">
        <f>SUM(F794:F795)</f>
        <v>8.35</v>
      </c>
      <c r="G793" s="184">
        <f>SUM(G794:G795)</f>
        <v>6.35</v>
      </c>
      <c r="H793" s="185">
        <f>SUM(H794:H795)</f>
        <v>0</v>
      </c>
    </row>
    <row r="794" spans="1:8" ht="15.75" customHeight="1">
      <c r="A794" s="151"/>
      <c r="B794" s="293" t="s">
        <v>114</v>
      </c>
      <c r="C794" s="158">
        <v>25</v>
      </c>
      <c r="D794" s="158"/>
      <c r="E794" s="159">
        <f>F794/C794*1000</f>
        <v>13.999999999999998</v>
      </c>
      <c r="F794" s="160">
        <v>0.35</v>
      </c>
      <c r="G794" s="160">
        <v>0.35</v>
      </c>
      <c r="H794" s="161"/>
    </row>
    <row r="795" spans="1:8" ht="15.75" customHeight="1">
      <c r="A795" s="151"/>
      <c r="B795" s="293" t="s">
        <v>118</v>
      </c>
      <c r="C795" s="158">
        <v>320</v>
      </c>
      <c r="D795" s="158"/>
      <c r="E795" s="159">
        <f>F795/C795*1000</f>
        <v>25</v>
      </c>
      <c r="F795" s="160">
        <v>8</v>
      </c>
      <c r="G795" s="160">
        <v>6</v>
      </c>
      <c r="H795" s="161"/>
    </row>
    <row r="796" spans="1:8" ht="15.75" customHeight="1">
      <c r="A796" s="150">
        <v>5</v>
      </c>
      <c r="B796" s="292" t="s">
        <v>58</v>
      </c>
      <c r="C796" s="155"/>
      <c r="D796" s="155"/>
      <c r="E796" s="200" t="e">
        <f>F796/C796*1000</f>
        <v>#DIV/0!</v>
      </c>
      <c r="F796" s="184">
        <v>0.533</v>
      </c>
      <c r="G796" s="184">
        <v>0.533</v>
      </c>
      <c r="H796" s="185"/>
    </row>
    <row r="797" spans="1:8" ht="15.75" customHeight="1">
      <c r="A797" s="201"/>
      <c r="B797" s="294" t="s">
        <v>117</v>
      </c>
      <c r="C797" s="164"/>
      <c r="D797" s="164"/>
      <c r="E797" s="197">
        <v>11</v>
      </c>
      <c r="F797" s="165">
        <v>0.533</v>
      </c>
      <c r="G797" s="165">
        <v>0.533</v>
      </c>
      <c r="H797" s="166"/>
    </row>
    <row r="798" spans="1:8" ht="15.75" customHeight="1">
      <c r="A798" s="150">
        <v>6</v>
      </c>
      <c r="B798" s="292" t="s">
        <v>24</v>
      </c>
      <c r="C798" s="155">
        <v>120</v>
      </c>
      <c r="D798" s="155"/>
      <c r="E798" s="155">
        <f>F798/C798*1000</f>
        <v>0.6166666666666666</v>
      </c>
      <c r="F798" s="184">
        <f>SUM(F799:F799)</f>
        <v>0.074</v>
      </c>
      <c r="G798" s="184">
        <f>SUM(G799:G799)</f>
        <v>0.074</v>
      </c>
      <c r="H798" s="185">
        <f>SUM(H799:H799)</f>
        <v>0</v>
      </c>
    </row>
    <row r="799" spans="1:8" ht="15.75" customHeight="1">
      <c r="A799" s="151"/>
      <c r="B799" s="293" t="s">
        <v>114</v>
      </c>
      <c r="C799" s="158">
        <v>120</v>
      </c>
      <c r="D799" s="158"/>
      <c r="E799" s="159">
        <f>F799/C799*1000</f>
        <v>0.6166666666666666</v>
      </c>
      <c r="F799" s="160">
        <v>0.074</v>
      </c>
      <c r="G799" s="160">
        <v>0.074</v>
      </c>
      <c r="H799" s="161"/>
    </row>
    <row r="800" spans="1:8" ht="15.75" customHeight="1">
      <c r="A800" s="150">
        <v>7</v>
      </c>
      <c r="B800" s="292" t="s">
        <v>125</v>
      </c>
      <c r="C800" s="155"/>
      <c r="D800" s="155"/>
      <c r="E800" s="155" t="e">
        <f>F800/C800*1000</f>
        <v>#DIV/0!</v>
      </c>
      <c r="F800" s="184">
        <f>SUM(F801:F802)</f>
        <v>165.639</v>
      </c>
      <c r="G800" s="184">
        <f>SUM(G801:G802)</f>
        <v>158.55899999999997</v>
      </c>
      <c r="H800" s="185">
        <f>SUM(H801:H802)</f>
        <v>0</v>
      </c>
    </row>
    <row r="801" spans="1:17" ht="15.75" customHeight="1">
      <c r="A801" s="151"/>
      <c r="B801" s="293" t="s">
        <v>114</v>
      </c>
      <c r="C801" s="158">
        <v>2848</v>
      </c>
      <c r="D801" s="158"/>
      <c r="E801" s="159">
        <f>F801/C801*1000</f>
        <v>27.937148876404493</v>
      </c>
      <c r="F801" s="160">
        <v>79.565</v>
      </c>
      <c r="G801" s="160">
        <v>79.565</v>
      </c>
      <c r="H801" s="161"/>
      <c r="J801" s="134"/>
      <c r="K801" s="134"/>
      <c r="L801" s="134"/>
      <c r="M801" s="134"/>
      <c r="N801" s="134"/>
      <c r="O801" s="134"/>
      <c r="P801" s="134"/>
      <c r="Q801" s="134"/>
    </row>
    <row r="802" spans="1:8" ht="15.75" customHeight="1">
      <c r="A802" s="151"/>
      <c r="B802" s="293" t="s">
        <v>117</v>
      </c>
      <c r="C802" s="158"/>
      <c r="D802" s="158"/>
      <c r="E802" s="159">
        <v>52.03990326481257</v>
      </c>
      <c r="F802" s="160">
        <v>86.074</v>
      </c>
      <c r="G802" s="160">
        <v>78.99399999999999</v>
      </c>
      <c r="H802" s="161"/>
    </row>
    <row r="803" spans="1:8" ht="15.75" customHeight="1">
      <c r="A803" s="150">
        <v>8</v>
      </c>
      <c r="B803" s="292" t="s">
        <v>132</v>
      </c>
      <c r="C803" s="155">
        <f>SUM(C804)</f>
        <v>30</v>
      </c>
      <c r="D803" s="155"/>
      <c r="E803" s="200">
        <f>F803/C803*1000</f>
        <v>23</v>
      </c>
      <c r="F803" s="155">
        <f>SUM(F804)</f>
        <v>0.69</v>
      </c>
      <c r="G803" s="155">
        <f>SUM(G804)</f>
        <v>0.69</v>
      </c>
      <c r="H803" s="156">
        <f>SUM(H804)</f>
        <v>0</v>
      </c>
    </row>
    <row r="804" spans="1:8" ht="15.75" customHeight="1">
      <c r="A804" s="201"/>
      <c r="B804" s="294" t="s">
        <v>114</v>
      </c>
      <c r="C804" s="164">
        <v>30</v>
      </c>
      <c r="D804" s="164"/>
      <c r="E804" s="197">
        <f>F804/C804*1000</f>
        <v>23</v>
      </c>
      <c r="F804" s="165">
        <v>0.69</v>
      </c>
      <c r="G804" s="165">
        <v>0.69</v>
      </c>
      <c r="H804" s="166"/>
    </row>
    <row r="805" spans="1:8" ht="15.75" customHeight="1">
      <c r="A805" s="150">
        <v>9</v>
      </c>
      <c r="B805" s="292" t="s">
        <v>59</v>
      </c>
      <c r="C805" s="155"/>
      <c r="D805" s="155"/>
      <c r="E805" s="155" t="e">
        <f>F805/C805*1000</f>
        <v>#DIV/0!</v>
      </c>
      <c r="F805" s="184">
        <f>SUM(F806:F808)</f>
        <v>18.035</v>
      </c>
      <c r="G805" s="184">
        <f>SUM(G806:G808)</f>
        <v>18.035</v>
      </c>
      <c r="H805" s="185">
        <f>SUM(H806:H808)</f>
        <v>0</v>
      </c>
    </row>
    <row r="806" spans="1:8" ht="15.75" customHeight="1">
      <c r="A806" s="151"/>
      <c r="B806" s="293" t="s">
        <v>114</v>
      </c>
      <c r="C806" s="158">
        <v>720</v>
      </c>
      <c r="D806" s="158"/>
      <c r="E806" s="159">
        <f>F806/C806*1000</f>
        <v>9.708333333333334</v>
      </c>
      <c r="F806" s="160">
        <v>6.99</v>
      </c>
      <c r="G806" s="160">
        <v>6.99</v>
      </c>
      <c r="H806" s="161"/>
    </row>
    <row r="807" spans="1:8" ht="15.75" customHeight="1">
      <c r="A807" s="151"/>
      <c r="B807" s="293" t="s">
        <v>117</v>
      </c>
      <c r="C807" s="158"/>
      <c r="D807" s="158"/>
      <c r="E807" s="159">
        <v>12</v>
      </c>
      <c r="F807" s="160">
        <v>5.29</v>
      </c>
      <c r="G807" s="160">
        <v>5.29</v>
      </c>
      <c r="H807" s="161"/>
    </row>
    <row r="808" spans="1:8" ht="15.75" customHeight="1" thickBot="1">
      <c r="A808" s="241"/>
      <c r="B808" s="297" t="s">
        <v>119</v>
      </c>
      <c r="C808" s="276">
        <v>167</v>
      </c>
      <c r="D808" s="276"/>
      <c r="E808" s="243">
        <f aca="true" t="shared" si="30" ref="E808:E813">F808/C808*1000</f>
        <v>34.461077844311376</v>
      </c>
      <c r="F808" s="277">
        <v>5.755</v>
      </c>
      <c r="G808" s="277">
        <v>5.755</v>
      </c>
      <c r="H808" s="278"/>
    </row>
    <row r="809" spans="1:8" ht="15.75" customHeight="1" thickBot="1">
      <c r="A809" s="254"/>
      <c r="B809" s="255" t="s">
        <v>165</v>
      </c>
      <c r="C809" s="256"/>
      <c r="D809" s="256"/>
      <c r="E809" s="256" t="e">
        <f t="shared" si="30"/>
        <v>#DIV/0!</v>
      </c>
      <c r="F809" s="257">
        <f>F786+F788+F790+F793+F796+F798+F800+F803+F805</f>
        <v>285.466</v>
      </c>
      <c r="G809" s="257">
        <f>G786+G788+G790+G793+G796+G798+G800+G803+G805</f>
        <v>275.986</v>
      </c>
      <c r="H809" s="258">
        <f>H786+H788+H790+H793+H796+H798+H800+H803+H805</f>
        <v>0</v>
      </c>
    </row>
    <row r="810" spans="1:17" s="77" customFormat="1" ht="15.75" customHeight="1">
      <c r="A810" s="298"/>
      <c r="B810" s="299" t="s">
        <v>63</v>
      </c>
      <c r="C810" s="283"/>
      <c r="D810" s="283"/>
      <c r="E810" s="300" t="e">
        <f t="shared" si="30"/>
        <v>#DIV/0!</v>
      </c>
      <c r="F810" s="285"/>
      <c r="G810" s="285"/>
      <c r="H810" s="286"/>
      <c r="K810" s="78"/>
      <c r="L810" s="78"/>
      <c r="M810" s="78"/>
      <c r="N810" s="78"/>
      <c r="O810" s="78"/>
      <c r="P810" s="78"/>
      <c r="Q810" s="78"/>
    </row>
    <row r="811" spans="1:8" ht="15.75" customHeight="1">
      <c r="A811" s="150">
        <v>1</v>
      </c>
      <c r="B811" s="292" t="s">
        <v>197</v>
      </c>
      <c r="C811" s="155">
        <f>SUM(C812)</f>
        <v>120</v>
      </c>
      <c r="D811" s="301"/>
      <c r="E811" s="302">
        <f t="shared" si="30"/>
        <v>6.15</v>
      </c>
      <c r="F811" s="184">
        <f>SUM(F812)</f>
        <v>0.738</v>
      </c>
      <c r="G811" s="184">
        <f>SUM(G812)</f>
        <v>0.738</v>
      </c>
      <c r="H811" s="156">
        <f>SUM(H812)</f>
        <v>0</v>
      </c>
    </row>
    <row r="812" spans="1:8" ht="15.75" customHeight="1">
      <c r="A812" s="201"/>
      <c r="B812" s="294" t="s">
        <v>147</v>
      </c>
      <c r="C812" s="164">
        <v>120</v>
      </c>
      <c r="D812" s="164"/>
      <c r="E812" s="197">
        <f t="shared" si="30"/>
        <v>6.15</v>
      </c>
      <c r="F812" s="165">
        <v>0.738</v>
      </c>
      <c r="G812" s="165">
        <v>0.738</v>
      </c>
      <c r="H812" s="166"/>
    </row>
    <row r="813" spans="1:8" ht="15.75" customHeight="1">
      <c r="A813" s="150">
        <v>2</v>
      </c>
      <c r="B813" s="292" t="s">
        <v>120</v>
      </c>
      <c r="C813" s="155"/>
      <c r="D813" s="155"/>
      <c r="E813" s="155" t="e">
        <f t="shared" si="30"/>
        <v>#DIV/0!</v>
      </c>
      <c r="F813" s="184">
        <f>SUM(F814:F814)</f>
        <v>0.18</v>
      </c>
      <c r="G813" s="184">
        <f>SUM(G814:G814)</f>
        <v>0</v>
      </c>
      <c r="H813" s="185">
        <f>SUM(H814:H814)</f>
        <v>0</v>
      </c>
    </row>
    <row r="814" spans="1:9" ht="15.75" customHeight="1">
      <c r="A814" s="151"/>
      <c r="B814" s="293" t="s">
        <v>117</v>
      </c>
      <c r="C814" s="158"/>
      <c r="D814" s="158"/>
      <c r="E814" s="159">
        <v>9</v>
      </c>
      <c r="F814" s="160">
        <v>0.18</v>
      </c>
      <c r="G814" s="160"/>
      <c r="H814" s="161"/>
      <c r="I814" s="7"/>
    </row>
    <row r="815" spans="1:8" ht="15.75" customHeight="1">
      <c r="A815" s="150">
        <v>3</v>
      </c>
      <c r="B815" s="292" t="s">
        <v>101</v>
      </c>
      <c r="C815" s="155"/>
      <c r="D815" s="155"/>
      <c r="E815" s="200" t="e">
        <f>F815/C815*1000</f>
        <v>#DIV/0!</v>
      </c>
      <c r="F815" s="184">
        <f>F816</f>
        <v>0.26</v>
      </c>
      <c r="G815" s="184"/>
      <c r="H815" s="185"/>
    </row>
    <row r="816" spans="1:8" ht="15.75" customHeight="1">
      <c r="A816" s="201"/>
      <c r="B816" s="294" t="s">
        <v>117</v>
      </c>
      <c r="C816" s="164"/>
      <c r="D816" s="164"/>
      <c r="E816" s="197">
        <v>19.615384615384613</v>
      </c>
      <c r="F816" s="165">
        <v>0.26</v>
      </c>
      <c r="G816" s="165"/>
      <c r="H816" s="166"/>
    </row>
    <row r="817" spans="1:17" s="77" customFormat="1" ht="15.75" customHeight="1">
      <c r="A817" s="150">
        <v>4</v>
      </c>
      <c r="B817" s="292" t="s">
        <v>86</v>
      </c>
      <c r="C817" s="155"/>
      <c r="D817" s="155"/>
      <c r="E817" s="155" t="e">
        <f>F817/C817*1000</f>
        <v>#DIV/0!</v>
      </c>
      <c r="F817" s="184">
        <f>SUM(F818:F818)</f>
        <v>0.162</v>
      </c>
      <c r="G817" s="184">
        <f>SUM(G818:G818)</f>
        <v>0.162</v>
      </c>
      <c r="H817" s="185">
        <f>SUM(H818:H818)</f>
        <v>0</v>
      </c>
      <c r="K817" s="78"/>
      <c r="L817" s="78"/>
      <c r="M817" s="78"/>
      <c r="N817" s="78"/>
      <c r="O817" s="78"/>
      <c r="P817" s="78"/>
      <c r="Q817" s="78"/>
    </row>
    <row r="818" spans="1:8" ht="15.75" customHeight="1">
      <c r="A818" s="204"/>
      <c r="B818" s="295" t="s">
        <v>147</v>
      </c>
      <c r="C818" s="226">
        <v>30</v>
      </c>
      <c r="D818" s="226"/>
      <c r="E818" s="226">
        <f>F818/C818*1000</f>
        <v>5.4</v>
      </c>
      <c r="F818" s="228">
        <v>0.162</v>
      </c>
      <c r="G818" s="228">
        <v>0.162</v>
      </c>
      <c r="H818" s="229"/>
    </row>
    <row r="819" spans="1:8" ht="15.75" customHeight="1">
      <c r="A819" s="150">
        <v>5</v>
      </c>
      <c r="B819" s="292" t="s">
        <v>170</v>
      </c>
      <c r="C819" s="155"/>
      <c r="D819" s="155"/>
      <c r="E819" s="200" t="e">
        <f>F819/C819*1000</f>
        <v>#DIV/0!</v>
      </c>
      <c r="F819" s="184">
        <f>F820</f>
        <v>0.769</v>
      </c>
      <c r="G819" s="184"/>
      <c r="H819" s="185"/>
    </row>
    <row r="820" spans="1:8" ht="15.75" customHeight="1">
      <c r="A820" s="201"/>
      <c r="B820" s="294" t="s">
        <v>117</v>
      </c>
      <c r="C820" s="164"/>
      <c r="D820" s="164"/>
      <c r="E820" s="197">
        <v>192.25</v>
      </c>
      <c r="F820" s="165">
        <v>0.769</v>
      </c>
      <c r="G820" s="165"/>
      <c r="H820" s="166"/>
    </row>
    <row r="821" spans="1:8" ht="15.75" customHeight="1">
      <c r="A821" s="150">
        <v>6</v>
      </c>
      <c r="B821" s="292" t="s">
        <v>43</v>
      </c>
      <c r="C821" s="155"/>
      <c r="D821" s="155"/>
      <c r="E821" s="155" t="e">
        <f>F821/C821*1000</f>
        <v>#DIV/0!</v>
      </c>
      <c r="F821" s="184">
        <f>SUM(F822:F822)</f>
        <v>1.944</v>
      </c>
      <c r="G821" s="184">
        <f>SUM(G822:G822)</f>
        <v>0</v>
      </c>
      <c r="H821" s="185">
        <f>SUM(H822:H822)</f>
        <v>0</v>
      </c>
    </row>
    <row r="822" spans="1:8" ht="15.75" customHeight="1">
      <c r="A822" s="151"/>
      <c r="B822" s="293" t="s">
        <v>117</v>
      </c>
      <c r="C822" s="158"/>
      <c r="D822" s="158"/>
      <c r="E822" s="159">
        <v>9.969230769230768</v>
      </c>
      <c r="F822" s="160">
        <v>1.944</v>
      </c>
      <c r="G822" s="160"/>
      <c r="H822" s="161"/>
    </row>
    <row r="823" spans="1:17" s="77" customFormat="1" ht="15.75" customHeight="1">
      <c r="A823" s="150">
        <v>7</v>
      </c>
      <c r="B823" s="292" t="s">
        <v>77</v>
      </c>
      <c r="C823" s="155"/>
      <c r="D823" s="155"/>
      <c r="E823" s="155" t="e">
        <f>F823/C823*1000</f>
        <v>#DIV/0!</v>
      </c>
      <c r="F823" s="184">
        <f>SUM(F824:F824)</f>
        <v>0.08</v>
      </c>
      <c r="G823" s="184">
        <f>SUM(G824:G824)</f>
        <v>0</v>
      </c>
      <c r="H823" s="185">
        <f>SUM(H824:H824)</f>
        <v>0</v>
      </c>
      <c r="K823" s="78"/>
      <c r="L823" s="78"/>
      <c r="M823" s="78"/>
      <c r="N823" s="78"/>
      <c r="O823" s="78"/>
      <c r="P823" s="78"/>
      <c r="Q823" s="78"/>
    </row>
    <row r="824" spans="1:8" ht="15.75" customHeight="1">
      <c r="A824" s="201"/>
      <c r="B824" s="294" t="s">
        <v>117</v>
      </c>
      <c r="C824" s="164"/>
      <c r="D824" s="164"/>
      <c r="E824" s="197">
        <v>4.475</v>
      </c>
      <c r="F824" s="165">
        <v>0.08</v>
      </c>
      <c r="G824" s="165"/>
      <c r="H824" s="166"/>
    </row>
    <row r="825" spans="1:17" s="77" customFormat="1" ht="15.75" customHeight="1">
      <c r="A825" s="150">
        <v>8</v>
      </c>
      <c r="B825" s="292" t="s">
        <v>138</v>
      </c>
      <c r="C825" s="155"/>
      <c r="D825" s="155"/>
      <c r="E825" s="155" t="e">
        <f>F825/C825*1000</f>
        <v>#DIV/0!</v>
      </c>
      <c r="F825" s="184">
        <f>SUM(F826:F826)</f>
        <v>4.984</v>
      </c>
      <c r="G825" s="184">
        <f>SUM(G826:G826)</f>
        <v>0</v>
      </c>
      <c r="H825" s="185">
        <f>SUM(H826:H826)</f>
        <v>0</v>
      </c>
      <c r="K825" s="78"/>
      <c r="L825" s="78"/>
      <c r="M825" s="78"/>
      <c r="N825" s="78"/>
      <c r="O825" s="78"/>
      <c r="P825" s="78"/>
      <c r="Q825" s="78"/>
    </row>
    <row r="826" spans="1:8" ht="15.75" customHeight="1">
      <c r="A826" s="201"/>
      <c r="B826" s="294" t="s">
        <v>117</v>
      </c>
      <c r="C826" s="164"/>
      <c r="D826" s="164"/>
      <c r="E826" s="197">
        <v>17.186206896551724</v>
      </c>
      <c r="F826" s="165">
        <v>4.984</v>
      </c>
      <c r="G826" s="165"/>
      <c r="H826" s="166"/>
    </row>
    <row r="827" spans="1:17" s="77" customFormat="1" ht="15.75" customHeight="1">
      <c r="A827" s="150">
        <v>9</v>
      </c>
      <c r="B827" s="292" t="s">
        <v>139</v>
      </c>
      <c r="C827" s="155"/>
      <c r="D827" s="155"/>
      <c r="E827" s="155" t="e">
        <f>F827/C827*1000</f>
        <v>#DIV/0!</v>
      </c>
      <c r="F827" s="184">
        <f>SUM(F828:F828)</f>
        <v>15.671999999999999</v>
      </c>
      <c r="G827" s="184">
        <f>SUM(G828:G828)</f>
        <v>0</v>
      </c>
      <c r="H827" s="185">
        <f>SUM(H828:H828)</f>
        <v>0</v>
      </c>
      <c r="K827" s="78"/>
      <c r="L827" s="78"/>
      <c r="M827" s="78"/>
      <c r="N827" s="78"/>
      <c r="O827" s="78"/>
      <c r="P827" s="78"/>
      <c r="Q827" s="78"/>
    </row>
    <row r="828" spans="1:8" ht="15.75" customHeight="1">
      <c r="A828" s="201"/>
      <c r="B828" s="294" t="s">
        <v>117</v>
      </c>
      <c r="C828" s="164"/>
      <c r="D828" s="164"/>
      <c r="E828" s="197">
        <v>21.827298050139273</v>
      </c>
      <c r="F828" s="165">
        <v>15.671999999999999</v>
      </c>
      <c r="G828" s="165"/>
      <c r="H828" s="166"/>
    </row>
    <row r="829" spans="1:8" ht="15.75" customHeight="1">
      <c r="A829" s="150">
        <v>10</v>
      </c>
      <c r="B829" s="292" t="s">
        <v>45</v>
      </c>
      <c r="C829" s="155"/>
      <c r="D829" s="155"/>
      <c r="E829" s="200" t="e">
        <f>F829/C829*1000</f>
        <v>#DIV/0!</v>
      </c>
      <c r="F829" s="184">
        <f>F830</f>
        <v>11.869</v>
      </c>
      <c r="G829" s="184"/>
      <c r="H829" s="185"/>
    </row>
    <row r="830" spans="1:8" ht="15.75" customHeight="1" thickBot="1">
      <c r="A830" s="201"/>
      <c r="B830" s="294" t="s">
        <v>117</v>
      </c>
      <c r="C830" s="164"/>
      <c r="D830" s="164"/>
      <c r="E830" s="197">
        <v>16.25890410958904</v>
      </c>
      <c r="F830" s="165">
        <v>11.869</v>
      </c>
      <c r="G830" s="165"/>
      <c r="H830" s="166"/>
    </row>
    <row r="831" spans="1:8" ht="15.75" customHeight="1" thickBot="1">
      <c r="A831" s="254"/>
      <c r="B831" s="255" t="s">
        <v>167</v>
      </c>
      <c r="C831" s="256"/>
      <c r="D831" s="256"/>
      <c r="E831" s="256" t="e">
        <f>F831/C831*1000</f>
        <v>#DIV/0!</v>
      </c>
      <c r="F831" s="257">
        <f>F811+F813+F815+F817+F819+F821+F823+F825+F827+F829</f>
        <v>36.658</v>
      </c>
      <c r="G831" s="257">
        <f>G811+G813+G815+G817+G819+G821+G823+G825+G827+G829</f>
        <v>0.9</v>
      </c>
      <c r="H831" s="258">
        <f>H811+H813+H815+H817+H819+H821+H823+H825+H827+H829</f>
        <v>0</v>
      </c>
    </row>
    <row r="832" spans="1:8" ht="15.75" customHeight="1">
      <c r="A832" s="209"/>
      <c r="B832" s="210" t="s">
        <v>60</v>
      </c>
      <c r="C832" s="187"/>
      <c r="D832" s="187"/>
      <c r="E832" s="211" t="e">
        <f>F832/C832*1000</f>
        <v>#DIV/0!</v>
      </c>
      <c r="F832" s="188"/>
      <c r="G832" s="188"/>
      <c r="H832" s="303"/>
    </row>
    <row r="833" spans="1:8" ht="15.75" customHeight="1">
      <c r="A833" s="150">
        <v>1</v>
      </c>
      <c r="B833" s="292" t="s">
        <v>61</v>
      </c>
      <c r="C833" s="155"/>
      <c r="D833" s="155"/>
      <c r="E833" s="200" t="e">
        <f>F833/C833*1000</f>
        <v>#DIV/0!</v>
      </c>
      <c r="F833" s="184">
        <f>F834</f>
        <v>0.521</v>
      </c>
      <c r="G833" s="184">
        <f>G834</f>
        <v>0.52</v>
      </c>
      <c r="H833" s="185"/>
    </row>
    <row r="834" spans="1:8" ht="15.75" customHeight="1">
      <c r="A834" s="201"/>
      <c r="B834" s="294" t="s">
        <v>117</v>
      </c>
      <c r="C834" s="164"/>
      <c r="D834" s="164"/>
      <c r="E834" s="197">
        <v>13.025</v>
      </c>
      <c r="F834" s="165">
        <v>0.521</v>
      </c>
      <c r="G834" s="165">
        <v>0.52</v>
      </c>
      <c r="H834" s="166"/>
    </row>
    <row r="835" spans="1:17" s="77" customFormat="1" ht="15.75" customHeight="1">
      <c r="A835" s="150">
        <v>2</v>
      </c>
      <c r="B835" s="292" t="s">
        <v>140</v>
      </c>
      <c r="C835" s="155"/>
      <c r="D835" s="155"/>
      <c r="E835" s="155" t="e">
        <f>F835/C835*1000</f>
        <v>#DIV/0!</v>
      </c>
      <c r="F835" s="184">
        <f>SUM(F836:F836)</f>
        <v>0.525</v>
      </c>
      <c r="G835" s="184">
        <f>SUM(G836:G836)</f>
        <v>0.525</v>
      </c>
      <c r="H835" s="185">
        <f>SUM(H836:H836)</f>
        <v>0</v>
      </c>
      <c r="K835" s="78"/>
      <c r="L835" s="78"/>
      <c r="M835" s="78"/>
      <c r="N835" s="78"/>
      <c r="O835" s="78"/>
      <c r="P835" s="78"/>
      <c r="Q835" s="78"/>
    </row>
    <row r="836" spans="1:9" ht="15.75" customHeight="1">
      <c r="A836" s="201"/>
      <c r="B836" s="294" t="s">
        <v>118</v>
      </c>
      <c r="C836" s="164">
        <v>35</v>
      </c>
      <c r="D836" s="164"/>
      <c r="E836" s="197">
        <f>F836/C836*1000</f>
        <v>15.000000000000002</v>
      </c>
      <c r="F836" s="165">
        <v>0.525</v>
      </c>
      <c r="G836" s="165">
        <v>0.525</v>
      </c>
      <c r="H836" s="166"/>
      <c r="I836" s="7"/>
    </row>
    <row r="837" spans="1:17" s="77" customFormat="1" ht="15.75" customHeight="1">
      <c r="A837" s="150">
        <v>3</v>
      </c>
      <c r="B837" s="292" t="s">
        <v>46</v>
      </c>
      <c r="C837" s="155"/>
      <c r="D837" s="155"/>
      <c r="E837" s="302" t="e">
        <f>F837/C837*1000</f>
        <v>#DIV/0!</v>
      </c>
      <c r="F837" s="184">
        <f>F838</f>
        <v>0.66</v>
      </c>
      <c r="G837" s="184"/>
      <c r="H837" s="185"/>
      <c r="K837" s="78"/>
      <c r="L837" s="78"/>
      <c r="M837" s="78"/>
      <c r="N837" s="78"/>
      <c r="O837" s="78"/>
      <c r="P837" s="78"/>
      <c r="Q837" s="78"/>
    </row>
    <row r="838" spans="1:8" ht="15.75" customHeight="1">
      <c r="A838" s="201"/>
      <c r="B838" s="294" t="s">
        <v>117</v>
      </c>
      <c r="C838" s="164"/>
      <c r="D838" s="164"/>
      <c r="E838" s="197">
        <v>11</v>
      </c>
      <c r="F838" s="165">
        <v>0.66</v>
      </c>
      <c r="G838" s="165"/>
      <c r="H838" s="166"/>
    </row>
    <row r="839" spans="1:8" ht="15.75" customHeight="1">
      <c r="A839" s="209">
        <v>4</v>
      </c>
      <c r="B839" s="210" t="s">
        <v>13</v>
      </c>
      <c r="C839" s="304"/>
      <c r="D839" s="304"/>
      <c r="E839" s="304" t="e">
        <f>F839/C839*1000</f>
        <v>#DIV/0!</v>
      </c>
      <c r="F839" s="305">
        <f>SUM(F840:F840)</f>
        <v>0.17</v>
      </c>
      <c r="G839" s="305"/>
      <c r="H839" s="306">
        <f>SUM(H840:H840)</f>
        <v>0</v>
      </c>
    </row>
    <row r="840" spans="1:8" ht="15.75" customHeight="1" thickBot="1">
      <c r="A840" s="241"/>
      <c r="B840" s="297" t="s">
        <v>117</v>
      </c>
      <c r="C840" s="276"/>
      <c r="D840" s="276"/>
      <c r="E840" s="243">
        <v>17</v>
      </c>
      <c r="F840" s="277">
        <v>0.17</v>
      </c>
      <c r="G840" s="277"/>
      <c r="H840" s="278"/>
    </row>
    <row r="841" spans="1:8" ht="15.75" customHeight="1" thickBot="1">
      <c r="A841" s="254"/>
      <c r="B841" s="255" t="s">
        <v>166</v>
      </c>
      <c r="C841" s="256"/>
      <c r="D841" s="256"/>
      <c r="E841" s="256"/>
      <c r="F841" s="257">
        <f>F833+F835+F837+F839</f>
        <v>1.876</v>
      </c>
      <c r="G841" s="257">
        <f>G833+G835+G837+G839</f>
        <v>1.045</v>
      </c>
      <c r="H841" s="258">
        <f>H833+H835+H837+H839</f>
        <v>0</v>
      </c>
    </row>
    <row r="842" spans="1:8" ht="15.75" customHeight="1" thickBot="1">
      <c r="A842" s="254" t="s">
        <v>55</v>
      </c>
      <c r="B842" s="255" t="s">
        <v>79</v>
      </c>
      <c r="C842" s="256"/>
      <c r="D842" s="256"/>
      <c r="E842" s="256"/>
      <c r="F842" s="257">
        <f>F809+F831+F841</f>
        <v>324</v>
      </c>
      <c r="G842" s="257">
        <f>G809+G831+G841</f>
        <v>277.931</v>
      </c>
      <c r="H842" s="258">
        <f>H809+H831+H841</f>
        <v>0</v>
      </c>
    </row>
    <row r="843" spans="1:8" ht="15.75" customHeight="1">
      <c r="A843" s="298" t="s">
        <v>82</v>
      </c>
      <c r="B843" s="299" t="s">
        <v>94</v>
      </c>
      <c r="C843" s="307"/>
      <c r="D843" s="307"/>
      <c r="E843" s="300"/>
      <c r="F843" s="308"/>
      <c r="G843" s="308"/>
      <c r="H843" s="309"/>
    </row>
    <row r="844" spans="1:8" ht="15.75" customHeight="1">
      <c r="A844" s="212"/>
      <c r="B844" s="213" t="s">
        <v>126</v>
      </c>
      <c r="C844" s="214"/>
      <c r="D844" s="214"/>
      <c r="E844" s="215"/>
      <c r="F844" s="216"/>
      <c r="G844" s="216"/>
      <c r="H844" s="217"/>
    </row>
    <row r="845" spans="1:8" ht="15.75" customHeight="1">
      <c r="A845" s="150">
        <v>1</v>
      </c>
      <c r="B845" s="292" t="s">
        <v>36</v>
      </c>
      <c r="C845" s="184">
        <f>SUM(C846:C846)</f>
        <v>907</v>
      </c>
      <c r="D845" s="155"/>
      <c r="E845" s="155">
        <f aca="true" t="shared" si="31" ref="E845:E881">F845/C845*1000</f>
        <v>21</v>
      </c>
      <c r="F845" s="184">
        <f>SUM(F846:F846)</f>
        <v>19.047</v>
      </c>
      <c r="G845" s="184">
        <f>SUM(G846:G846)</f>
        <v>19.047</v>
      </c>
      <c r="H845" s="185">
        <f>SUM(H846:H846)</f>
        <v>0</v>
      </c>
    </row>
    <row r="846" spans="1:8" ht="15.75" customHeight="1">
      <c r="A846" s="151"/>
      <c r="B846" s="293" t="s">
        <v>136</v>
      </c>
      <c r="C846" s="158">
        <v>907</v>
      </c>
      <c r="D846" s="158"/>
      <c r="E846" s="159">
        <f t="shared" si="31"/>
        <v>21</v>
      </c>
      <c r="F846" s="160">
        <v>19.047</v>
      </c>
      <c r="G846" s="160">
        <v>19.047</v>
      </c>
      <c r="H846" s="161"/>
    </row>
    <row r="847" spans="1:10" ht="15.75" customHeight="1">
      <c r="A847" s="150">
        <v>2</v>
      </c>
      <c r="B847" s="292" t="s">
        <v>23</v>
      </c>
      <c r="C847" s="155"/>
      <c r="D847" s="155"/>
      <c r="E847" s="155" t="e">
        <f t="shared" si="31"/>
        <v>#DIV/0!</v>
      </c>
      <c r="F847" s="184">
        <f>SUM(F848:F849)</f>
        <v>1.955</v>
      </c>
      <c r="G847" s="184">
        <f>SUM(G848:G849)</f>
        <v>0.675</v>
      </c>
      <c r="H847" s="185">
        <f>SUM(H848:H849)</f>
        <v>0</v>
      </c>
      <c r="J847" s="134"/>
    </row>
    <row r="848" spans="1:8" ht="15.75" customHeight="1">
      <c r="A848" s="151"/>
      <c r="B848" s="293" t="s">
        <v>114</v>
      </c>
      <c r="C848" s="158">
        <v>25</v>
      </c>
      <c r="D848" s="158"/>
      <c r="E848" s="159">
        <f t="shared" si="31"/>
        <v>27.000000000000004</v>
      </c>
      <c r="F848" s="160">
        <v>0.675</v>
      </c>
      <c r="G848" s="160">
        <v>0.675</v>
      </c>
      <c r="H848" s="161"/>
    </row>
    <row r="849" spans="1:18" ht="15.75" customHeight="1">
      <c r="A849" s="201"/>
      <c r="B849" s="294" t="s">
        <v>118</v>
      </c>
      <c r="C849" s="164">
        <v>160</v>
      </c>
      <c r="D849" s="164"/>
      <c r="E849" s="197">
        <f t="shared" si="31"/>
        <v>8</v>
      </c>
      <c r="F849" s="165">
        <v>1.28</v>
      </c>
      <c r="G849" s="165"/>
      <c r="H849" s="166"/>
      <c r="J849" s="134"/>
      <c r="K849" s="134"/>
      <c r="L849" s="134"/>
      <c r="M849" s="134"/>
      <c r="N849" s="134"/>
      <c r="R849" s="7"/>
    </row>
    <row r="850" spans="1:17" s="77" customFormat="1" ht="15.75" customHeight="1">
      <c r="A850" s="150">
        <v>3</v>
      </c>
      <c r="B850" s="292" t="s">
        <v>24</v>
      </c>
      <c r="C850" s="155"/>
      <c r="D850" s="155"/>
      <c r="E850" s="302" t="e">
        <f t="shared" si="31"/>
        <v>#DIV/0!</v>
      </c>
      <c r="F850" s="184">
        <f>F851</f>
        <v>1</v>
      </c>
      <c r="G850" s="184"/>
      <c r="H850" s="185"/>
      <c r="K850" s="78"/>
      <c r="L850" s="78"/>
      <c r="M850" s="78"/>
      <c r="N850" s="78"/>
      <c r="O850" s="78"/>
      <c r="P850" s="78"/>
      <c r="Q850" s="78"/>
    </row>
    <row r="851" spans="1:8" ht="15.75" customHeight="1">
      <c r="A851" s="201"/>
      <c r="B851" s="294" t="s">
        <v>117</v>
      </c>
      <c r="C851" s="164"/>
      <c r="D851" s="164"/>
      <c r="E851" s="197" t="e">
        <f t="shared" si="31"/>
        <v>#DIV/0!</v>
      </c>
      <c r="F851" s="165">
        <v>1</v>
      </c>
      <c r="G851" s="165"/>
      <c r="H851" s="166"/>
    </row>
    <row r="852" spans="1:17" s="77" customFormat="1" ht="15.75" customHeight="1">
      <c r="A852" s="150">
        <v>4</v>
      </c>
      <c r="B852" s="292" t="s">
        <v>25</v>
      </c>
      <c r="C852" s="155"/>
      <c r="D852" s="155"/>
      <c r="E852" s="302" t="e">
        <f t="shared" si="31"/>
        <v>#DIV/0!</v>
      </c>
      <c r="F852" s="184">
        <f>F853</f>
        <v>15.8</v>
      </c>
      <c r="G852" s="184"/>
      <c r="H852" s="185"/>
      <c r="K852" s="78"/>
      <c r="L852" s="78"/>
      <c r="M852" s="78"/>
      <c r="N852" s="78"/>
      <c r="O852" s="78"/>
      <c r="P852" s="78"/>
      <c r="Q852" s="78"/>
    </row>
    <row r="853" spans="1:8" ht="15.75" customHeight="1">
      <c r="A853" s="201"/>
      <c r="B853" s="294" t="s">
        <v>117</v>
      </c>
      <c r="C853" s="164"/>
      <c r="D853" s="164"/>
      <c r="E853" s="197" t="e">
        <f t="shared" si="31"/>
        <v>#DIV/0!</v>
      </c>
      <c r="F853" s="165">
        <v>15.8</v>
      </c>
      <c r="G853" s="165"/>
      <c r="H853" s="166"/>
    </row>
    <row r="854" spans="1:17" s="77" customFormat="1" ht="15.75" customHeight="1">
      <c r="A854" s="150">
        <v>5</v>
      </c>
      <c r="B854" s="292" t="s">
        <v>59</v>
      </c>
      <c r="C854" s="155"/>
      <c r="D854" s="155"/>
      <c r="E854" s="155" t="e">
        <f t="shared" si="31"/>
        <v>#DIV/0!</v>
      </c>
      <c r="F854" s="184">
        <f>SUM(F855:F856)</f>
        <v>8.581999999999999</v>
      </c>
      <c r="G854" s="184">
        <f>SUM(G855:G856)</f>
        <v>8.562</v>
      </c>
      <c r="H854" s="185">
        <f>SUM(H855:H856)</f>
        <v>0</v>
      </c>
      <c r="K854" s="78"/>
      <c r="L854" s="78"/>
      <c r="M854" s="78"/>
      <c r="N854" s="78"/>
      <c r="O854" s="78"/>
      <c r="P854" s="78"/>
      <c r="Q854" s="78"/>
    </row>
    <row r="855" spans="1:8" ht="15.75" customHeight="1">
      <c r="A855" s="151"/>
      <c r="B855" s="293" t="s">
        <v>114</v>
      </c>
      <c r="C855" s="158">
        <v>900</v>
      </c>
      <c r="D855" s="158"/>
      <c r="E855" s="159">
        <f t="shared" si="31"/>
        <v>9.513333333333332</v>
      </c>
      <c r="F855" s="160">
        <v>8.562</v>
      </c>
      <c r="G855" s="160">
        <v>8.562</v>
      </c>
      <c r="H855" s="161"/>
    </row>
    <row r="856" spans="1:8" ht="15.75" customHeight="1" thickBot="1">
      <c r="A856" s="151"/>
      <c r="B856" s="293" t="s">
        <v>118</v>
      </c>
      <c r="C856" s="158">
        <v>30</v>
      </c>
      <c r="D856" s="158"/>
      <c r="E856" s="159">
        <f t="shared" si="31"/>
        <v>0.6666666666666666</v>
      </c>
      <c r="F856" s="160">
        <v>0.02</v>
      </c>
      <c r="G856" s="160"/>
      <c r="H856" s="161"/>
    </row>
    <row r="857" spans="1:8" ht="15.75" customHeight="1" thickBot="1">
      <c r="A857" s="254"/>
      <c r="B857" s="255" t="s">
        <v>165</v>
      </c>
      <c r="C857" s="256"/>
      <c r="D857" s="256"/>
      <c r="E857" s="256" t="e">
        <f t="shared" si="31"/>
        <v>#DIV/0!</v>
      </c>
      <c r="F857" s="257">
        <f>F845+F847+F850+F852+F854</f>
        <v>46.38400000000001</v>
      </c>
      <c r="G857" s="257">
        <f>G845+G847+G850+G852+G854</f>
        <v>28.284</v>
      </c>
      <c r="H857" s="258">
        <f>H845+H847+H850+H852+H854</f>
        <v>0</v>
      </c>
    </row>
    <row r="858" spans="1:8" ht="15.75" customHeight="1">
      <c r="A858" s="298"/>
      <c r="B858" s="299" t="s">
        <v>63</v>
      </c>
      <c r="C858" s="307"/>
      <c r="D858" s="307"/>
      <c r="E858" s="300" t="e">
        <f t="shared" si="31"/>
        <v>#DIV/0!</v>
      </c>
      <c r="F858" s="308"/>
      <c r="G858" s="308"/>
      <c r="H858" s="309"/>
    </row>
    <row r="859" spans="1:17" s="77" customFormat="1" ht="15.75" customHeight="1">
      <c r="A859" s="150">
        <v>1</v>
      </c>
      <c r="B859" s="292" t="s">
        <v>177</v>
      </c>
      <c r="C859" s="155">
        <f>SUM(C860)</f>
        <v>4420</v>
      </c>
      <c r="D859" s="155"/>
      <c r="E859" s="302">
        <f t="shared" si="31"/>
        <v>3.4615384615384617</v>
      </c>
      <c r="F859" s="155">
        <f>SUM(F860)</f>
        <v>15.3</v>
      </c>
      <c r="G859" s="155">
        <f>SUM(G860)</f>
        <v>0</v>
      </c>
      <c r="H859" s="185"/>
      <c r="K859" s="78"/>
      <c r="L859" s="78"/>
      <c r="M859" s="78"/>
      <c r="N859" s="78"/>
      <c r="O859" s="78"/>
      <c r="P859" s="78"/>
      <c r="Q859" s="78"/>
    </row>
    <row r="860" spans="1:17" ht="15.75" customHeight="1">
      <c r="A860" s="201"/>
      <c r="B860" s="294" t="s">
        <v>136</v>
      </c>
      <c r="C860" s="164">
        <v>4420</v>
      </c>
      <c r="D860" s="164"/>
      <c r="E860" s="197">
        <f t="shared" si="31"/>
        <v>3.4615384615384617</v>
      </c>
      <c r="F860" s="165">
        <v>15.3</v>
      </c>
      <c r="G860" s="165"/>
      <c r="H860" s="166"/>
      <c r="J860" s="134"/>
      <c r="K860" s="134"/>
      <c r="L860" s="134"/>
      <c r="M860" s="134"/>
      <c r="N860" s="134"/>
      <c r="O860" s="134"/>
      <c r="P860" s="134"/>
      <c r="Q860" s="134"/>
    </row>
    <row r="861" spans="1:17" s="77" customFormat="1" ht="15.75" customHeight="1">
      <c r="A861" s="150">
        <v>2</v>
      </c>
      <c r="B861" s="292" t="s">
        <v>74</v>
      </c>
      <c r="C861" s="184">
        <f>SUM(C862:C862)</f>
        <v>315</v>
      </c>
      <c r="D861" s="155"/>
      <c r="E861" s="200">
        <f t="shared" si="31"/>
        <v>13.333333333333334</v>
      </c>
      <c r="F861" s="184">
        <f>SUM(F862:F862)</f>
        <v>4.2</v>
      </c>
      <c r="G861" s="184">
        <f>SUM(G862:G862)</f>
        <v>0</v>
      </c>
      <c r="H861" s="185">
        <f>SUM(H862:H862)</f>
        <v>0</v>
      </c>
      <c r="K861" s="78"/>
      <c r="L861" s="78"/>
      <c r="M861" s="78"/>
      <c r="N861" s="78"/>
      <c r="O861" s="78"/>
      <c r="P861" s="78"/>
      <c r="Q861" s="78"/>
    </row>
    <row r="862" spans="1:8" ht="15.75" customHeight="1">
      <c r="A862" s="201"/>
      <c r="B862" s="294" t="s">
        <v>136</v>
      </c>
      <c r="C862" s="164">
        <v>315</v>
      </c>
      <c r="D862" s="164"/>
      <c r="E862" s="197">
        <f t="shared" si="31"/>
        <v>13.333333333333334</v>
      </c>
      <c r="F862" s="165">
        <v>4.2</v>
      </c>
      <c r="G862" s="165"/>
      <c r="H862" s="166"/>
    </row>
    <row r="863" spans="1:17" s="77" customFormat="1" ht="15.75" customHeight="1">
      <c r="A863" s="150">
        <v>3</v>
      </c>
      <c r="B863" s="292" t="s">
        <v>45</v>
      </c>
      <c r="C863" s="184">
        <f>SUM(C864:C864)</f>
        <v>180</v>
      </c>
      <c r="D863" s="155"/>
      <c r="E863" s="200">
        <f t="shared" si="31"/>
        <v>15.000000000000002</v>
      </c>
      <c r="F863" s="184">
        <f>SUM(F864:F864)</f>
        <v>2.7</v>
      </c>
      <c r="G863" s="184">
        <f>SUM(G864:G864)</f>
        <v>0</v>
      </c>
      <c r="H863" s="185">
        <f>SUM(H864:H864)</f>
        <v>0</v>
      </c>
      <c r="K863" s="78"/>
      <c r="L863" s="78"/>
      <c r="M863" s="78"/>
      <c r="N863" s="78"/>
      <c r="O863" s="78"/>
      <c r="P863" s="78"/>
      <c r="Q863" s="78"/>
    </row>
    <row r="864" spans="1:8" ht="15.75" customHeight="1" thickBot="1">
      <c r="A864" s="151"/>
      <c r="B864" s="293" t="s">
        <v>136</v>
      </c>
      <c r="C864" s="158">
        <v>180</v>
      </c>
      <c r="D864" s="158"/>
      <c r="E864" s="159">
        <f t="shared" si="31"/>
        <v>15.000000000000002</v>
      </c>
      <c r="F864" s="160">
        <v>2.7</v>
      </c>
      <c r="G864" s="160"/>
      <c r="H864" s="161"/>
    </row>
    <row r="865" spans="1:17" s="77" customFormat="1" ht="15.75" customHeight="1" thickBot="1">
      <c r="A865" s="254"/>
      <c r="B865" s="255" t="s">
        <v>167</v>
      </c>
      <c r="C865" s="256"/>
      <c r="D865" s="256"/>
      <c r="E865" s="256" t="e">
        <f t="shared" si="31"/>
        <v>#DIV/0!</v>
      </c>
      <c r="F865" s="257">
        <f>F859+F861+F863</f>
        <v>22.2</v>
      </c>
      <c r="G865" s="257">
        <f>G859+G861+G863</f>
        <v>0</v>
      </c>
      <c r="H865" s="258">
        <f>H859+H861+H863</f>
        <v>0</v>
      </c>
      <c r="K865" s="78"/>
      <c r="L865" s="78"/>
      <c r="M865" s="78"/>
      <c r="N865" s="78"/>
      <c r="O865" s="78"/>
      <c r="P865" s="78"/>
      <c r="Q865" s="78"/>
    </row>
    <row r="866" spans="1:8" ht="15.75" customHeight="1" thickBot="1">
      <c r="A866" s="298"/>
      <c r="B866" s="299" t="s">
        <v>60</v>
      </c>
      <c r="C866" s="307"/>
      <c r="D866" s="307"/>
      <c r="E866" s="300" t="e">
        <f t="shared" si="31"/>
        <v>#DIV/0!</v>
      </c>
      <c r="F866" s="308"/>
      <c r="G866" s="308"/>
      <c r="H866" s="309"/>
    </row>
    <row r="867" spans="1:8" ht="15.75" customHeight="1" thickBot="1">
      <c r="A867" s="254"/>
      <c r="B867" s="255" t="s">
        <v>166</v>
      </c>
      <c r="C867" s="256"/>
      <c r="D867" s="256"/>
      <c r="E867" s="256" t="e">
        <f t="shared" si="31"/>
        <v>#DIV/0!</v>
      </c>
      <c r="F867" s="257">
        <v>0</v>
      </c>
      <c r="G867" s="257">
        <v>0</v>
      </c>
      <c r="H867" s="258">
        <v>0</v>
      </c>
    </row>
    <row r="868" spans="1:8" ht="15.75" customHeight="1" thickBot="1">
      <c r="A868" s="254" t="s">
        <v>82</v>
      </c>
      <c r="B868" s="255" t="s">
        <v>93</v>
      </c>
      <c r="C868" s="310"/>
      <c r="D868" s="310"/>
      <c r="E868" s="310" t="e">
        <f t="shared" si="31"/>
        <v>#DIV/0!</v>
      </c>
      <c r="F868" s="311">
        <f>F857+F865</f>
        <v>68.584</v>
      </c>
      <c r="G868" s="311">
        <f>G857+G865</f>
        <v>28.284</v>
      </c>
      <c r="H868" s="385">
        <f>H857+H865</f>
        <v>0</v>
      </c>
    </row>
    <row r="869" spans="1:8" ht="15.75" customHeight="1">
      <c r="A869" s="298" t="s">
        <v>109</v>
      </c>
      <c r="B869" s="299" t="s">
        <v>103</v>
      </c>
      <c r="C869" s="307"/>
      <c r="D869" s="307"/>
      <c r="E869" s="300" t="e">
        <f t="shared" si="31"/>
        <v>#DIV/0!</v>
      </c>
      <c r="F869" s="308"/>
      <c r="G869" s="308"/>
      <c r="H869" s="309"/>
    </row>
    <row r="870" spans="1:8" ht="15.75" customHeight="1">
      <c r="A870" s="212"/>
      <c r="B870" s="213" t="s">
        <v>126</v>
      </c>
      <c r="C870" s="214"/>
      <c r="D870" s="214"/>
      <c r="E870" s="215" t="e">
        <f t="shared" si="31"/>
        <v>#DIV/0!</v>
      </c>
      <c r="F870" s="216"/>
      <c r="G870" s="216"/>
      <c r="H870" s="217"/>
    </row>
    <row r="871" spans="1:8" ht="15.75" customHeight="1">
      <c r="A871" s="150">
        <v>1</v>
      </c>
      <c r="B871" s="292" t="s">
        <v>92</v>
      </c>
      <c r="C871" s="155">
        <f>SUM(C872)</f>
        <v>180</v>
      </c>
      <c r="D871" s="155"/>
      <c r="E871" s="200">
        <f t="shared" si="31"/>
        <v>30.000000000000004</v>
      </c>
      <c r="F871" s="155">
        <f>SUM(F872)</f>
        <v>5.4</v>
      </c>
      <c r="G871" s="155">
        <f>SUM(G872)</f>
        <v>4.68</v>
      </c>
      <c r="H871" s="156">
        <f>SUM(H872)</f>
        <v>0</v>
      </c>
    </row>
    <row r="872" spans="1:10" ht="15.75" customHeight="1">
      <c r="A872" s="201"/>
      <c r="B872" s="294" t="s">
        <v>114</v>
      </c>
      <c r="C872" s="164">
        <v>180</v>
      </c>
      <c r="D872" s="164"/>
      <c r="E872" s="197">
        <f t="shared" si="31"/>
        <v>30.000000000000004</v>
      </c>
      <c r="F872" s="165">
        <v>5.4</v>
      </c>
      <c r="G872" s="165">
        <v>4.68</v>
      </c>
      <c r="H872" s="166"/>
      <c r="J872" s="7"/>
    </row>
    <row r="873" spans="1:8" ht="15.75" customHeight="1">
      <c r="A873" s="150">
        <v>2</v>
      </c>
      <c r="B873" s="292" t="s">
        <v>23</v>
      </c>
      <c r="C873" s="155"/>
      <c r="D873" s="155"/>
      <c r="E873" s="155" t="e">
        <f t="shared" si="31"/>
        <v>#DIV/0!</v>
      </c>
      <c r="F873" s="184">
        <f>SUM(F874:F874)</f>
        <v>0.55</v>
      </c>
      <c r="G873" s="184">
        <f>SUM(G874:G874)</f>
        <v>0.55</v>
      </c>
      <c r="H873" s="185">
        <f>SUM(H874:H874)</f>
        <v>0</v>
      </c>
    </row>
    <row r="874" spans="1:8" ht="15.75" customHeight="1">
      <c r="A874" s="151"/>
      <c r="B874" s="293" t="s">
        <v>114</v>
      </c>
      <c r="C874" s="158">
        <v>20</v>
      </c>
      <c r="D874" s="158"/>
      <c r="E874" s="159">
        <f t="shared" si="31"/>
        <v>27.500000000000004</v>
      </c>
      <c r="F874" s="160">
        <v>0.55</v>
      </c>
      <c r="G874" s="160">
        <v>0.55</v>
      </c>
      <c r="H874" s="161"/>
    </row>
    <row r="875" spans="1:8" ht="15.75" customHeight="1">
      <c r="A875" s="150">
        <v>3</v>
      </c>
      <c r="B875" s="292" t="s">
        <v>88</v>
      </c>
      <c r="C875" s="155">
        <v>10</v>
      </c>
      <c r="D875" s="155"/>
      <c r="E875" s="200">
        <f t="shared" si="31"/>
        <v>58.1</v>
      </c>
      <c r="F875" s="184">
        <f>SUM(F876:F876)</f>
        <v>0.581</v>
      </c>
      <c r="G875" s="184">
        <f>SUM(G876:G876)</f>
        <v>0.581</v>
      </c>
      <c r="H875" s="185">
        <f>SUM(H876:H876)</f>
        <v>0</v>
      </c>
    </row>
    <row r="876" spans="1:8" ht="15.75" customHeight="1">
      <c r="A876" s="151"/>
      <c r="B876" s="293" t="s">
        <v>114</v>
      </c>
      <c r="C876" s="158">
        <v>10</v>
      </c>
      <c r="D876" s="158"/>
      <c r="E876" s="159">
        <f t="shared" si="31"/>
        <v>58.1</v>
      </c>
      <c r="F876" s="160">
        <v>0.581</v>
      </c>
      <c r="G876" s="160">
        <v>0.581</v>
      </c>
      <c r="H876" s="161"/>
    </row>
    <row r="877" spans="1:8" ht="15.75" customHeight="1">
      <c r="A877" s="150">
        <v>4</v>
      </c>
      <c r="B877" s="292" t="s">
        <v>158</v>
      </c>
      <c r="C877" s="155"/>
      <c r="D877" s="155"/>
      <c r="E877" s="302" t="e">
        <f t="shared" si="31"/>
        <v>#DIV/0!</v>
      </c>
      <c r="F877" s="184">
        <f>F878</f>
        <v>0.14</v>
      </c>
      <c r="G877" s="184">
        <f>G878</f>
        <v>0.14</v>
      </c>
      <c r="H877" s="185">
        <f>H878</f>
        <v>0</v>
      </c>
    </row>
    <row r="878" spans="1:8" ht="15.75" customHeight="1" thickBot="1">
      <c r="A878" s="201"/>
      <c r="B878" s="294" t="s">
        <v>118</v>
      </c>
      <c r="C878" s="164">
        <v>20</v>
      </c>
      <c r="D878" s="164"/>
      <c r="E878" s="197">
        <f t="shared" si="31"/>
        <v>7.000000000000001</v>
      </c>
      <c r="F878" s="165">
        <v>0.14</v>
      </c>
      <c r="G878" s="165">
        <v>0.14</v>
      </c>
      <c r="H878" s="166"/>
    </row>
    <row r="879" spans="1:8" ht="15.75" customHeight="1" thickBot="1">
      <c r="A879" s="254"/>
      <c r="B879" s="255" t="s">
        <v>165</v>
      </c>
      <c r="C879" s="256"/>
      <c r="D879" s="256"/>
      <c r="E879" s="312" t="e">
        <f t="shared" si="31"/>
        <v>#DIV/0!</v>
      </c>
      <c r="F879" s="257">
        <f>F871+F873+F875+F877</f>
        <v>6.671</v>
      </c>
      <c r="G879" s="257">
        <f>G871+G873+G875+G877</f>
        <v>5.951</v>
      </c>
      <c r="H879" s="258">
        <f>H871+H873+H875+H877</f>
        <v>0</v>
      </c>
    </row>
    <row r="880" spans="1:8" ht="15.75" customHeight="1">
      <c r="A880" s="313"/>
      <c r="B880" s="314" t="s">
        <v>63</v>
      </c>
      <c r="C880" s="315"/>
      <c r="D880" s="315"/>
      <c r="E880" s="243" t="e">
        <f t="shared" si="31"/>
        <v>#DIV/0!</v>
      </c>
      <c r="F880" s="316"/>
      <c r="G880" s="316"/>
      <c r="H880" s="303"/>
    </row>
    <row r="881" spans="1:17" s="77" customFormat="1" ht="15.75" customHeight="1">
      <c r="A881" s="150">
        <v>1</v>
      </c>
      <c r="B881" s="292" t="s">
        <v>86</v>
      </c>
      <c r="C881" s="155"/>
      <c r="D881" s="155"/>
      <c r="E881" s="302" t="e">
        <f t="shared" si="31"/>
        <v>#DIV/0!</v>
      </c>
      <c r="F881" s="184">
        <f>F882</f>
        <v>0.3</v>
      </c>
      <c r="G881" s="184"/>
      <c r="H881" s="185"/>
      <c r="K881" s="78"/>
      <c r="L881" s="78"/>
      <c r="M881" s="78"/>
      <c r="N881" s="78"/>
      <c r="O881" s="78"/>
      <c r="P881" s="78"/>
      <c r="Q881" s="78"/>
    </row>
    <row r="882" spans="1:9" ht="15.75" customHeight="1">
      <c r="A882" s="201"/>
      <c r="B882" s="294" t="s">
        <v>117</v>
      </c>
      <c r="C882" s="164"/>
      <c r="D882" s="164"/>
      <c r="E882" s="197">
        <v>12.32</v>
      </c>
      <c r="F882" s="165">
        <v>0.3</v>
      </c>
      <c r="G882" s="165"/>
      <c r="H882" s="166"/>
      <c r="I882" s="7"/>
    </row>
    <row r="883" spans="1:17" s="77" customFormat="1" ht="15.75" customHeight="1">
      <c r="A883" s="150">
        <v>2</v>
      </c>
      <c r="B883" s="292" t="s">
        <v>42</v>
      </c>
      <c r="C883" s="155"/>
      <c r="D883" s="155"/>
      <c r="E883" s="302" t="e">
        <f>F883/C883*1000</f>
        <v>#DIV/0!</v>
      </c>
      <c r="F883" s="184">
        <v>2.445</v>
      </c>
      <c r="G883" s="184"/>
      <c r="H883" s="185"/>
      <c r="K883" s="78"/>
      <c r="L883" s="78"/>
      <c r="M883" s="78"/>
      <c r="N883" s="78"/>
      <c r="O883" s="78"/>
      <c r="P883" s="78"/>
      <c r="Q883" s="78"/>
    </row>
    <row r="884" spans="1:8" ht="15.75" customHeight="1">
      <c r="A884" s="201"/>
      <c r="B884" s="294" t="s">
        <v>117</v>
      </c>
      <c r="C884" s="164"/>
      <c r="D884" s="164"/>
      <c r="E884" s="197">
        <v>24</v>
      </c>
      <c r="F884" s="165">
        <v>2.445</v>
      </c>
      <c r="G884" s="165"/>
      <c r="H884" s="166"/>
    </row>
    <row r="885" spans="1:8" ht="15.75" customHeight="1">
      <c r="A885" s="204">
        <v>3</v>
      </c>
      <c r="B885" s="317" t="s">
        <v>133</v>
      </c>
      <c r="C885" s="318">
        <v>280</v>
      </c>
      <c r="D885" s="318"/>
      <c r="E885" s="319">
        <f>F885/C885*1000</f>
        <v>3.607142857142857</v>
      </c>
      <c r="F885" s="320">
        <v>1.01</v>
      </c>
      <c r="G885" s="320"/>
      <c r="H885" s="321"/>
    </row>
    <row r="886" spans="1:8" ht="15.75" customHeight="1">
      <c r="A886" s="151"/>
      <c r="B886" s="293" t="s">
        <v>114</v>
      </c>
      <c r="C886" s="158">
        <v>280</v>
      </c>
      <c r="D886" s="158"/>
      <c r="E886" s="159">
        <f>F886/C886*1000</f>
        <v>3.607142857142857</v>
      </c>
      <c r="F886" s="160">
        <v>1.01</v>
      </c>
      <c r="G886" s="160"/>
      <c r="H886" s="161"/>
    </row>
    <row r="887" spans="1:17" s="77" customFormat="1" ht="15.75" customHeight="1">
      <c r="A887" s="150">
        <v>4</v>
      </c>
      <c r="B887" s="292" t="s">
        <v>49</v>
      </c>
      <c r="C887" s="155"/>
      <c r="D887" s="155"/>
      <c r="E887" s="302" t="e">
        <f>F887/C887*1000</f>
        <v>#DIV/0!</v>
      </c>
      <c r="F887" s="184">
        <v>1</v>
      </c>
      <c r="G887" s="184"/>
      <c r="H887" s="185"/>
      <c r="K887" s="78"/>
      <c r="L887" s="78"/>
      <c r="M887" s="78"/>
      <c r="N887" s="78"/>
      <c r="O887" s="78"/>
      <c r="P887" s="78"/>
      <c r="Q887" s="78"/>
    </row>
    <row r="888" spans="1:8" ht="15.75" customHeight="1">
      <c r="A888" s="201"/>
      <c r="B888" s="294" t="s">
        <v>117</v>
      </c>
      <c r="C888" s="164"/>
      <c r="D888" s="164"/>
      <c r="E888" s="197">
        <v>24</v>
      </c>
      <c r="F888" s="165">
        <v>1</v>
      </c>
      <c r="G888" s="165"/>
      <c r="H888" s="166"/>
    </row>
    <row r="889" spans="1:8" ht="15.75" customHeight="1">
      <c r="A889" s="150">
        <v>5</v>
      </c>
      <c r="B889" s="292" t="s">
        <v>44</v>
      </c>
      <c r="C889" s="155"/>
      <c r="D889" s="155"/>
      <c r="E889" s="155" t="e">
        <f>F889/C889*1000</f>
        <v>#DIV/0!</v>
      </c>
      <c r="F889" s="184">
        <f>SUM(F890:F890)</f>
        <v>3.6</v>
      </c>
      <c r="G889" s="184">
        <f>SUM(G890:G890)</f>
        <v>0</v>
      </c>
      <c r="H889" s="185">
        <f>SUM(H890:H890)</f>
        <v>0</v>
      </c>
    </row>
    <row r="890" spans="1:8" ht="15.75" customHeight="1">
      <c r="A890" s="151"/>
      <c r="B890" s="293" t="s">
        <v>117</v>
      </c>
      <c r="C890" s="158"/>
      <c r="D890" s="158"/>
      <c r="E890" s="159">
        <v>36</v>
      </c>
      <c r="F890" s="160">
        <v>3.6</v>
      </c>
      <c r="G890" s="160"/>
      <c r="H890" s="161"/>
    </row>
    <row r="891" spans="1:17" s="77" customFormat="1" ht="15.75" customHeight="1">
      <c r="A891" s="150">
        <v>6</v>
      </c>
      <c r="B891" s="292" t="s">
        <v>45</v>
      </c>
      <c r="C891" s="155"/>
      <c r="D891" s="155"/>
      <c r="E891" s="302" t="e">
        <f>F891/C891*1000</f>
        <v>#DIV/0!</v>
      </c>
      <c r="F891" s="184">
        <v>2.29</v>
      </c>
      <c r="G891" s="184"/>
      <c r="H891" s="185"/>
      <c r="K891" s="78"/>
      <c r="L891" s="78"/>
      <c r="M891" s="78"/>
      <c r="N891" s="78"/>
      <c r="O891" s="78"/>
      <c r="P891" s="78"/>
      <c r="Q891" s="78"/>
    </row>
    <row r="892" spans="1:17" ht="15.75" customHeight="1" thickBot="1">
      <c r="A892" s="241"/>
      <c r="B892" s="297" t="s">
        <v>117</v>
      </c>
      <c r="C892" s="276"/>
      <c r="D892" s="276"/>
      <c r="E892" s="243">
        <v>33</v>
      </c>
      <c r="F892" s="277">
        <v>2.29</v>
      </c>
      <c r="G892" s="277"/>
      <c r="H892" s="278"/>
      <c r="P892" s="6"/>
      <c r="Q892" s="6"/>
    </row>
    <row r="893" spans="1:17" ht="15.75" customHeight="1" thickBot="1">
      <c r="A893" s="254"/>
      <c r="B893" s="255" t="s">
        <v>167</v>
      </c>
      <c r="C893" s="256"/>
      <c r="D893" s="256"/>
      <c r="E893" s="322" t="e">
        <f>F893/C893*1000</f>
        <v>#DIV/0!</v>
      </c>
      <c r="F893" s="257">
        <f>F881+F883+F885+F887+F889+F891</f>
        <v>10.645</v>
      </c>
      <c r="G893" s="257">
        <f>G881+G883+G885+G887+G889+G891</f>
        <v>0</v>
      </c>
      <c r="H893" s="258">
        <f>H881+H883+H885+H887+H889+H891</f>
        <v>0</v>
      </c>
      <c r="P893" s="6"/>
      <c r="Q893" s="6"/>
    </row>
    <row r="894" spans="1:17" ht="15.75" customHeight="1">
      <c r="A894" s="209"/>
      <c r="B894" s="210" t="s">
        <v>60</v>
      </c>
      <c r="C894" s="187"/>
      <c r="D894" s="187"/>
      <c r="E894" s="211" t="e">
        <f>F894/C894*1000</f>
        <v>#DIV/0!</v>
      </c>
      <c r="F894" s="188"/>
      <c r="G894" s="188"/>
      <c r="H894" s="189"/>
      <c r="P894" s="6"/>
      <c r="Q894" s="6"/>
    </row>
    <row r="895" spans="1:17" ht="15.75" customHeight="1">
      <c r="A895" s="150">
        <v>1</v>
      </c>
      <c r="B895" s="292" t="s">
        <v>140</v>
      </c>
      <c r="C895" s="155"/>
      <c r="D895" s="155"/>
      <c r="E895" s="155" t="e">
        <f>F895/C895*1000</f>
        <v>#DIV/0!</v>
      </c>
      <c r="F895" s="184">
        <f>SUM(F896:F896)</f>
        <v>1.995</v>
      </c>
      <c r="G895" s="184">
        <f>SUM(G896:G896)</f>
        <v>0</v>
      </c>
      <c r="H895" s="185"/>
      <c r="P895" s="6"/>
      <c r="Q895" s="6"/>
    </row>
    <row r="896" spans="1:17" ht="15.75" customHeight="1">
      <c r="A896" s="201"/>
      <c r="B896" s="294" t="s">
        <v>117</v>
      </c>
      <c r="C896" s="164"/>
      <c r="D896" s="164"/>
      <c r="E896" s="197">
        <v>39.9</v>
      </c>
      <c r="F896" s="165">
        <v>1.995</v>
      </c>
      <c r="G896" s="165"/>
      <c r="H896" s="166"/>
      <c r="P896" s="6"/>
      <c r="Q896" s="6"/>
    </row>
    <row r="897" spans="1:17" ht="15.75" customHeight="1">
      <c r="A897" s="204">
        <v>2</v>
      </c>
      <c r="B897" s="317" t="s">
        <v>205</v>
      </c>
      <c r="C897" s="226"/>
      <c r="D897" s="226"/>
      <c r="E897" s="227" t="e">
        <f>F897/C897*1000</f>
        <v>#DIV/0!</v>
      </c>
      <c r="F897" s="264">
        <f>F898</f>
        <v>0.019</v>
      </c>
      <c r="G897" s="264">
        <f>G898</f>
        <v>0.019</v>
      </c>
      <c r="H897" s="229"/>
      <c r="P897" s="6"/>
      <c r="Q897" s="6"/>
    </row>
    <row r="898" spans="1:17" ht="15.75" customHeight="1">
      <c r="A898" s="151"/>
      <c r="B898" s="293" t="s">
        <v>117</v>
      </c>
      <c r="C898" s="158"/>
      <c r="D898" s="158"/>
      <c r="E898" s="159">
        <v>1.9</v>
      </c>
      <c r="F898" s="160">
        <v>0.019</v>
      </c>
      <c r="G898" s="160">
        <v>0.019</v>
      </c>
      <c r="H898" s="161"/>
      <c r="P898" s="6"/>
      <c r="Q898" s="6"/>
    </row>
    <row r="899" spans="1:17" ht="15.75" customHeight="1">
      <c r="A899" s="150">
        <v>3</v>
      </c>
      <c r="B899" s="292" t="s">
        <v>13</v>
      </c>
      <c r="C899" s="155"/>
      <c r="D899" s="155"/>
      <c r="E899" s="200" t="e">
        <f>F899/C899*1000</f>
        <v>#DIV/0!</v>
      </c>
      <c r="F899" s="184">
        <f>F900</f>
        <v>0.27</v>
      </c>
      <c r="G899" s="184"/>
      <c r="H899" s="185"/>
      <c r="P899" s="6"/>
      <c r="Q899" s="6"/>
    </row>
    <row r="900" spans="1:17" ht="15.75" customHeight="1" thickBot="1">
      <c r="A900" s="241"/>
      <c r="B900" s="297" t="s">
        <v>117</v>
      </c>
      <c r="C900" s="276"/>
      <c r="D900" s="276"/>
      <c r="E900" s="243">
        <v>13.5</v>
      </c>
      <c r="F900" s="277">
        <v>0.27</v>
      </c>
      <c r="G900" s="277"/>
      <c r="H900" s="278"/>
      <c r="P900" s="6"/>
      <c r="Q900" s="6"/>
    </row>
    <row r="901" spans="1:17" ht="15.75" customHeight="1" thickBot="1">
      <c r="A901" s="254"/>
      <c r="B901" s="255" t="s">
        <v>166</v>
      </c>
      <c r="C901" s="256"/>
      <c r="D901" s="256"/>
      <c r="E901" s="256" t="e">
        <f>F901/C901*1000</f>
        <v>#DIV/0!</v>
      </c>
      <c r="F901" s="257">
        <f>F895+F897+F899</f>
        <v>2.2840000000000003</v>
      </c>
      <c r="G901" s="257">
        <f>G895+G897+G899</f>
        <v>0.019</v>
      </c>
      <c r="H901" s="258">
        <f>H895+H897+H899</f>
        <v>0</v>
      </c>
      <c r="P901" s="6"/>
      <c r="Q901" s="6"/>
    </row>
    <row r="902" spans="1:17" ht="15.75" customHeight="1" thickBot="1">
      <c r="A902" s="254" t="s">
        <v>215</v>
      </c>
      <c r="B902" s="255" t="s">
        <v>172</v>
      </c>
      <c r="C902" s="256"/>
      <c r="D902" s="256"/>
      <c r="E902" s="256" t="e">
        <f>F902/C902*1000</f>
        <v>#DIV/0!</v>
      </c>
      <c r="F902" s="257">
        <f>F879+F893+F901</f>
        <v>19.599999999999998</v>
      </c>
      <c r="G902" s="257">
        <f>G879+G893+G901</f>
        <v>5.97</v>
      </c>
      <c r="H902" s="258">
        <f>H879+H893+H901</f>
        <v>0</v>
      </c>
      <c r="P902" s="6"/>
      <c r="Q902" s="6"/>
    </row>
    <row r="903" spans="1:17" ht="15.75" customHeight="1">
      <c r="A903" s="298" t="s">
        <v>164</v>
      </c>
      <c r="B903" s="299" t="s">
        <v>135</v>
      </c>
      <c r="C903" s="307"/>
      <c r="D903" s="307"/>
      <c r="E903" s="300"/>
      <c r="F903" s="308"/>
      <c r="G903" s="308"/>
      <c r="H903" s="309"/>
      <c r="P903" s="6"/>
      <c r="Q903" s="6"/>
    </row>
    <row r="904" spans="1:17" ht="15.75" customHeight="1">
      <c r="A904" s="212"/>
      <c r="B904" s="213" t="s">
        <v>126</v>
      </c>
      <c r="C904" s="214"/>
      <c r="D904" s="214"/>
      <c r="E904" s="215"/>
      <c r="F904" s="216"/>
      <c r="G904" s="216"/>
      <c r="H904" s="217"/>
      <c r="P904" s="6"/>
      <c r="Q904" s="6"/>
    </row>
    <row r="905" spans="1:17" ht="15.75" customHeight="1">
      <c r="A905" s="150">
        <v>1</v>
      </c>
      <c r="B905" s="292" t="s">
        <v>71</v>
      </c>
      <c r="C905" s="301">
        <f>SUM(C906)</f>
        <v>96</v>
      </c>
      <c r="D905" s="301"/>
      <c r="E905" s="302">
        <f>F905/C905*1000</f>
        <v>33.822916666666664</v>
      </c>
      <c r="F905" s="184">
        <f>SUM(F906)</f>
        <v>3.247</v>
      </c>
      <c r="G905" s="184">
        <f>SUM(G906)</f>
        <v>3.247</v>
      </c>
      <c r="H905" s="323"/>
      <c r="J905" s="134"/>
      <c r="K905" s="134"/>
      <c r="L905" s="134"/>
      <c r="M905" s="134"/>
      <c r="N905" s="134"/>
      <c r="O905" s="134"/>
      <c r="P905" s="6"/>
      <c r="Q905" s="6"/>
    </row>
    <row r="906" spans="1:17" ht="15.75" customHeight="1">
      <c r="A906" s="201"/>
      <c r="B906" s="294" t="s">
        <v>114</v>
      </c>
      <c r="C906" s="164">
        <v>96</v>
      </c>
      <c r="D906" s="164"/>
      <c r="E906" s="159">
        <f>F906/C906*1000</f>
        <v>33.822916666666664</v>
      </c>
      <c r="F906" s="165">
        <v>3.247</v>
      </c>
      <c r="G906" s="165">
        <v>3.247</v>
      </c>
      <c r="H906" s="166"/>
      <c r="P906" s="6"/>
      <c r="Q906" s="6"/>
    </row>
    <row r="907" spans="1:17" ht="15.75" customHeight="1">
      <c r="A907" s="150" t="s">
        <v>9</v>
      </c>
      <c r="B907" s="292" t="s">
        <v>36</v>
      </c>
      <c r="C907" s="155"/>
      <c r="D907" s="155"/>
      <c r="E907" s="155" t="e">
        <f>F907/C907*1000</f>
        <v>#DIV/0!</v>
      </c>
      <c r="F907" s="184">
        <f>SUM(F908:F910)</f>
        <v>10.548</v>
      </c>
      <c r="G907" s="184">
        <f>SUM(G908:G910)</f>
        <v>10.548</v>
      </c>
      <c r="H907" s="185"/>
      <c r="J907" s="134"/>
      <c r="P907" s="6"/>
      <c r="Q907" s="6"/>
    </row>
    <row r="908" spans="1:8" ht="15.75" customHeight="1">
      <c r="A908" s="151"/>
      <c r="B908" s="293" t="s">
        <v>114</v>
      </c>
      <c r="C908" s="158">
        <v>35</v>
      </c>
      <c r="D908" s="158"/>
      <c r="E908" s="159">
        <f>F908/C908*1000</f>
        <v>51</v>
      </c>
      <c r="F908" s="160">
        <v>1.785</v>
      </c>
      <c r="G908" s="160">
        <v>1.785</v>
      </c>
      <c r="H908" s="161"/>
    </row>
    <row r="909" spans="1:8" ht="15.75" customHeight="1">
      <c r="A909" s="241"/>
      <c r="B909" s="293" t="s">
        <v>136</v>
      </c>
      <c r="C909" s="276">
        <v>543</v>
      </c>
      <c r="D909" s="276"/>
      <c r="E909" s="243">
        <f>F909/C909*1000</f>
        <v>11</v>
      </c>
      <c r="F909" s="277">
        <v>5.973</v>
      </c>
      <c r="G909" s="277">
        <v>5.973</v>
      </c>
      <c r="H909" s="278"/>
    </row>
    <row r="910" spans="1:8" ht="15.75" customHeight="1">
      <c r="A910" s="241"/>
      <c r="B910" s="297" t="s">
        <v>117</v>
      </c>
      <c r="C910" s="276"/>
      <c r="D910" s="276"/>
      <c r="E910" s="243">
        <v>8.08695652173913</v>
      </c>
      <c r="F910" s="277">
        <v>2.79</v>
      </c>
      <c r="G910" s="277">
        <v>2.79</v>
      </c>
      <c r="H910" s="278"/>
    </row>
    <row r="911" spans="1:8" ht="15.75" customHeight="1">
      <c r="A911" s="150">
        <v>3</v>
      </c>
      <c r="B911" s="292" t="s">
        <v>24</v>
      </c>
      <c r="C911" s="155">
        <f>SUM(C912)</f>
        <v>228</v>
      </c>
      <c r="D911" s="155"/>
      <c r="E911" s="200">
        <f>F911/C911*1000</f>
        <v>5.368421052631579</v>
      </c>
      <c r="F911" s="184">
        <f>SUM(F912)</f>
        <v>1.224</v>
      </c>
      <c r="G911" s="184">
        <f>SUM(G912)</f>
        <v>1.224</v>
      </c>
      <c r="H911" s="156"/>
    </row>
    <row r="912" spans="1:8" ht="15.75" customHeight="1">
      <c r="A912" s="201"/>
      <c r="B912" s="294" t="s">
        <v>114</v>
      </c>
      <c r="C912" s="164">
        <v>228</v>
      </c>
      <c r="D912" s="164"/>
      <c r="E912" s="197">
        <f>F912/C912*1000</f>
        <v>5.368421052631579</v>
      </c>
      <c r="F912" s="165">
        <v>1.224</v>
      </c>
      <c r="G912" s="165">
        <v>1.224</v>
      </c>
      <c r="H912" s="166"/>
    </row>
    <row r="913" spans="1:8" ht="15.75" customHeight="1">
      <c r="A913" s="150">
        <v>4</v>
      </c>
      <c r="B913" s="292" t="s">
        <v>25</v>
      </c>
      <c r="C913" s="155">
        <v>400</v>
      </c>
      <c r="D913" s="155"/>
      <c r="E913" s="200">
        <f>F913/C913*1000</f>
        <v>13.500000000000002</v>
      </c>
      <c r="F913" s="184">
        <f>SUM(F914:F914)</f>
        <v>5.4</v>
      </c>
      <c r="G913" s="184">
        <f>SUM(G914:G914)</f>
        <v>0</v>
      </c>
      <c r="H913" s="185"/>
    </row>
    <row r="914" spans="1:8" ht="15.75" customHeight="1" thickBot="1">
      <c r="A914" s="151"/>
      <c r="B914" s="293" t="s">
        <v>114</v>
      </c>
      <c r="C914" s="158">
        <v>400</v>
      </c>
      <c r="D914" s="158"/>
      <c r="E914" s="159">
        <f>F914/C914*1000</f>
        <v>13.500000000000002</v>
      </c>
      <c r="F914" s="160">
        <v>5.4</v>
      </c>
      <c r="G914" s="160"/>
      <c r="H914" s="161"/>
    </row>
    <row r="915" spans="1:8" ht="15.75" customHeight="1" thickBot="1">
      <c r="A915" s="254"/>
      <c r="B915" s="255" t="s">
        <v>165</v>
      </c>
      <c r="C915" s="256"/>
      <c r="D915" s="256"/>
      <c r="E915" s="256"/>
      <c r="F915" s="257">
        <f>F905+F907+F911+F913</f>
        <v>20.419</v>
      </c>
      <c r="G915" s="257">
        <f>G905+G907+G911+G913</f>
        <v>15.019</v>
      </c>
      <c r="H915" s="258">
        <f>H905+H907+H911+H913</f>
        <v>0</v>
      </c>
    </row>
    <row r="916" spans="1:8" ht="15.75" customHeight="1" thickBot="1">
      <c r="A916" s="298"/>
      <c r="B916" s="299" t="s">
        <v>63</v>
      </c>
      <c r="C916" s="307"/>
      <c r="D916" s="307"/>
      <c r="E916" s="300"/>
      <c r="F916" s="308"/>
      <c r="G916" s="308"/>
      <c r="H916" s="309"/>
    </row>
    <row r="917" spans="1:8" ht="15.75" customHeight="1" thickBot="1">
      <c r="A917" s="254"/>
      <c r="B917" s="255" t="s">
        <v>167</v>
      </c>
      <c r="C917" s="256"/>
      <c r="D917" s="256"/>
      <c r="E917" s="324"/>
      <c r="F917" s="257"/>
      <c r="G917" s="257"/>
      <c r="H917" s="258"/>
    </row>
    <row r="918" spans="1:8" ht="15.75" customHeight="1">
      <c r="A918" s="298"/>
      <c r="B918" s="299" t="s">
        <v>60</v>
      </c>
      <c r="C918" s="307"/>
      <c r="D918" s="307"/>
      <c r="E918" s="300"/>
      <c r="F918" s="308"/>
      <c r="G918" s="308"/>
      <c r="H918" s="309"/>
    </row>
    <row r="919" spans="1:17" s="77" customFormat="1" ht="15.75" customHeight="1">
      <c r="A919" s="204">
        <v>1</v>
      </c>
      <c r="B919" s="317" t="s">
        <v>56</v>
      </c>
      <c r="C919" s="262">
        <v>145</v>
      </c>
      <c r="D919" s="262"/>
      <c r="E919" s="263">
        <f>F919/C919*1000</f>
        <v>22.344827586206897</v>
      </c>
      <c r="F919" s="264">
        <v>3.24</v>
      </c>
      <c r="G919" s="264"/>
      <c r="H919" s="265"/>
      <c r="K919" s="78"/>
      <c r="L919" s="78"/>
      <c r="M919" s="78"/>
      <c r="N919" s="78"/>
      <c r="O919" s="78"/>
      <c r="P919" s="78"/>
      <c r="Q919" s="78"/>
    </row>
    <row r="920" spans="1:8" ht="15.75" customHeight="1" thickBot="1">
      <c r="A920" s="241"/>
      <c r="B920" s="297" t="s">
        <v>114</v>
      </c>
      <c r="C920" s="276">
        <v>145</v>
      </c>
      <c r="D920" s="276"/>
      <c r="E920" s="243">
        <f>F920/C920*1000</f>
        <v>22.344827586206897</v>
      </c>
      <c r="F920" s="277">
        <v>3.24</v>
      </c>
      <c r="G920" s="277"/>
      <c r="H920" s="278"/>
    </row>
    <row r="921" spans="1:8" ht="15.75" customHeight="1" thickBot="1">
      <c r="A921" s="254"/>
      <c r="B921" s="255" t="s">
        <v>166</v>
      </c>
      <c r="C921" s="256"/>
      <c r="D921" s="256"/>
      <c r="E921" s="256"/>
      <c r="F921" s="257">
        <f>F919</f>
        <v>3.24</v>
      </c>
      <c r="G921" s="257">
        <f>G919</f>
        <v>0</v>
      </c>
      <c r="H921" s="258">
        <f>H919</f>
        <v>0</v>
      </c>
    </row>
    <row r="922" spans="1:8" ht="15.75" customHeight="1" thickBot="1">
      <c r="A922" s="254" t="s">
        <v>164</v>
      </c>
      <c r="B922" s="255" t="s">
        <v>171</v>
      </c>
      <c r="C922" s="256"/>
      <c r="D922" s="256"/>
      <c r="E922" s="256"/>
      <c r="F922" s="257">
        <f>F915+F917+F921</f>
        <v>23.659</v>
      </c>
      <c r="G922" s="257">
        <f>G915+G917+G921</f>
        <v>15.019</v>
      </c>
      <c r="H922" s="258">
        <f>H915+H917+H921</f>
        <v>0</v>
      </c>
    </row>
    <row r="923" spans="1:8" ht="15.75" customHeight="1">
      <c r="A923" s="298" t="s">
        <v>183</v>
      </c>
      <c r="B923" s="299" t="s">
        <v>184</v>
      </c>
      <c r="C923" s="283"/>
      <c r="D923" s="283"/>
      <c r="E923" s="284"/>
      <c r="F923" s="285"/>
      <c r="G923" s="285"/>
      <c r="H923" s="286"/>
    </row>
    <row r="924" spans="1:8" ht="15.75" customHeight="1">
      <c r="A924" s="212"/>
      <c r="B924" s="213" t="s">
        <v>126</v>
      </c>
      <c r="C924" s="214"/>
      <c r="D924" s="214"/>
      <c r="E924" s="215"/>
      <c r="F924" s="216"/>
      <c r="G924" s="216"/>
      <c r="H924" s="217"/>
    </row>
    <row r="925" spans="1:8" ht="15.75" customHeight="1">
      <c r="A925" s="150">
        <v>1</v>
      </c>
      <c r="B925" s="292" t="s">
        <v>134</v>
      </c>
      <c r="C925" s="155"/>
      <c r="D925" s="155"/>
      <c r="E925" s="155"/>
      <c r="F925" s="184">
        <f>SUM(F926:F927)</f>
        <v>1.45</v>
      </c>
      <c r="G925" s="184">
        <f>SUM(G926:G927)</f>
        <v>0</v>
      </c>
      <c r="H925" s="185"/>
    </row>
    <row r="926" spans="1:8" ht="15.75" customHeight="1">
      <c r="A926" s="209"/>
      <c r="B926" s="325" t="s">
        <v>117</v>
      </c>
      <c r="C926" s="187"/>
      <c r="D926" s="187"/>
      <c r="E926" s="187"/>
      <c r="F926" s="188">
        <v>1.25</v>
      </c>
      <c r="G926" s="188"/>
      <c r="H926" s="189"/>
    </row>
    <row r="927" spans="1:8" ht="15.75" customHeight="1">
      <c r="A927" s="201"/>
      <c r="B927" s="294" t="s">
        <v>118</v>
      </c>
      <c r="C927" s="164">
        <v>22</v>
      </c>
      <c r="D927" s="164"/>
      <c r="E927" s="197">
        <f aca="true" t="shared" si="32" ref="E927:E932">F927/C927*1000</f>
        <v>9.090909090909092</v>
      </c>
      <c r="F927" s="165">
        <v>0.2</v>
      </c>
      <c r="G927" s="165"/>
      <c r="H927" s="166"/>
    </row>
    <row r="928" spans="1:17" s="77" customFormat="1" ht="15.75" customHeight="1">
      <c r="A928" s="204">
        <v>2</v>
      </c>
      <c r="B928" s="317" t="s">
        <v>25</v>
      </c>
      <c r="C928" s="264">
        <f>SUM(C929:C930)</f>
        <v>5330</v>
      </c>
      <c r="D928" s="262"/>
      <c r="E928" s="263">
        <f t="shared" si="32"/>
        <v>35.69981238273921</v>
      </c>
      <c r="F928" s="264">
        <f>SUM(F929:F930)</f>
        <v>190.28</v>
      </c>
      <c r="G928" s="264">
        <f>SUM(G929:G930)</f>
        <v>0</v>
      </c>
      <c r="H928" s="265"/>
      <c r="K928" s="78"/>
      <c r="L928" s="78"/>
      <c r="M928" s="78"/>
      <c r="N928" s="78"/>
      <c r="O928" s="78"/>
      <c r="P928" s="78"/>
      <c r="Q928" s="78"/>
    </row>
    <row r="929" spans="1:8" ht="15.75" customHeight="1">
      <c r="A929" s="151"/>
      <c r="B929" s="293" t="s">
        <v>114</v>
      </c>
      <c r="C929" s="158">
        <v>330</v>
      </c>
      <c r="D929" s="158"/>
      <c r="E929" s="159">
        <f t="shared" si="32"/>
        <v>16</v>
      </c>
      <c r="F929" s="160">
        <v>5.28</v>
      </c>
      <c r="G929" s="160"/>
      <c r="H929" s="161"/>
    </row>
    <row r="930" spans="1:8" ht="15.75" customHeight="1" thickBot="1">
      <c r="A930" s="241"/>
      <c r="B930" s="297" t="s">
        <v>118</v>
      </c>
      <c r="C930" s="276">
        <v>5000</v>
      </c>
      <c r="D930" s="276"/>
      <c r="E930" s="243">
        <f t="shared" si="32"/>
        <v>37</v>
      </c>
      <c r="F930" s="277">
        <v>185</v>
      </c>
      <c r="G930" s="277"/>
      <c r="H930" s="278"/>
    </row>
    <row r="931" spans="1:17" s="77" customFormat="1" ht="15.75" customHeight="1" thickBot="1">
      <c r="A931" s="254"/>
      <c r="B931" s="255" t="s">
        <v>165</v>
      </c>
      <c r="C931" s="256"/>
      <c r="D931" s="256"/>
      <c r="E931" s="256" t="e">
        <f t="shared" si="32"/>
        <v>#DIV/0!</v>
      </c>
      <c r="F931" s="257">
        <f>F925+F928</f>
        <v>191.73</v>
      </c>
      <c r="G931" s="257">
        <f>G925+G928</f>
        <v>0</v>
      </c>
      <c r="H931" s="258">
        <f>H925+H928</f>
        <v>0</v>
      </c>
      <c r="K931" s="78"/>
      <c r="L931" s="78"/>
      <c r="M931" s="78"/>
      <c r="N931" s="78"/>
      <c r="O931" s="78"/>
      <c r="P931" s="78"/>
      <c r="Q931" s="78"/>
    </row>
    <row r="932" spans="1:8" ht="15.75" customHeight="1" thickBot="1">
      <c r="A932" s="254" t="s">
        <v>183</v>
      </c>
      <c r="B932" s="255" t="s">
        <v>216</v>
      </c>
      <c r="C932" s="256"/>
      <c r="D932" s="256"/>
      <c r="E932" s="324" t="e">
        <f t="shared" si="32"/>
        <v>#DIV/0!</v>
      </c>
      <c r="F932" s="257">
        <f>F931</f>
        <v>191.73</v>
      </c>
      <c r="G932" s="257">
        <f>G931</f>
        <v>0</v>
      </c>
      <c r="H932" s="258">
        <f>H931</f>
        <v>0</v>
      </c>
    </row>
    <row r="933" spans="1:8" ht="15.75" customHeight="1" thickBot="1">
      <c r="A933" s="1353" t="s">
        <v>102</v>
      </c>
      <c r="B933" s="1354"/>
      <c r="C933" s="1354"/>
      <c r="D933" s="1354"/>
      <c r="E933" s="1354"/>
      <c r="F933" s="1354"/>
      <c r="G933" s="1354"/>
      <c r="H933" s="1355"/>
    </row>
    <row r="934" spans="1:8" ht="15.75" customHeight="1">
      <c r="A934" s="298" t="s">
        <v>225</v>
      </c>
      <c r="B934" s="299" t="s">
        <v>7</v>
      </c>
      <c r="C934" s="307"/>
      <c r="D934" s="307"/>
      <c r="E934" s="300"/>
      <c r="F934" s="308"/>
      <c r="G934" s="308"/>
      <c r="H934" s="309"/>
    </row>
    <row r="935" spans="1:8" ht="15.75" customHeight="1">
      <c r="A935" s="326"/>
      <c r="B935" s="327" t="s">
        <v>62</v>
      </c>
      <c r="C935" s="328"/>
      <c r="D935" s="328"/>
      <c r="E935" s="329"/>
      <c r="F935" s="330"/>
      <c r="G935" s="330"/>
      <c r="H935" s="331"/>
    </row>
    <row r="936" spans="1:8" ht="15.75" customHeight="1">
      <c r="A936" s="150">
        <v>1</v>
      </c>
      <c r="B936" s="292" t="s">
        <v>57</v>
      </c>
      <c r="C936" s="155">
        <f>C937</f>
        <v>2</v>
      </c>
      <c r="D936" s="155">
        <f>D937</f>
        <v>0.1</v>
      </c>
      <c r="E936" s="200">
        <f>F936/C936*1000</f>
        <v>62.5</v>
      </c>
      <c r="F936" s="184">
        <f>F937</f>
        <v>0.125</v>
      </c>
      <c r="G936" s="184">
        <f>G937</f>
        <v>0.125</v>
      </c>
      <c r="H936" s="185">
        <f>H937</f>
        <v>0</v>
      </c>
    </row>
    <row r="937" spans="1:8" ht="15.75" customHeight="1" thickBot="1">
      <c r="A937" s="241"/>
      <c r="B937" s="297" t="s">
        <v>119</v>
      </c>
      <c r="C937" s="276">
        <v>2</v>
      </c>
      <c r="D937" s="276">
        <v>0.1</v>
      </c>
      <c r="E937" s="243">
        <f>F937/C937*1000</f>
        <v>62.5</v>
      </c>
      <c r="F937" s="277">
        <v>0.125</v>
      </c>
      <c r="G937" s="277">
        <v>0.125</v>
      </c>
      <c r="H937" s="278"/>
    </row>
    <row r="938" spans="1:8" ht="15.75" customHeight="1" thickBot="1">
      <c r="A938" s="254"/>
      <c r="B938" s="255" t="s">
        <v>165</v>
      </c>
      <c r="C938" s="256">
        <f aca="true" t="shared" si="33" ref="C938:H938">C936</f>
        <v>2</v>
      </c>
      <c r="D938" s="256">
        <f t="shared" si="33"/>
        <v>0.1</v>
      </c>
      <c r="E938" s="324">
        <f t="shared" si="33"/>
        <v>62.5</v>
      </c>
      <c r="F938" s="256">
        <f t="shared" si="33"/>
        <v>0.125</v>
      </c>
      <c r="G938" s="256">
        <f t="shared" si="33"/>
        <v>0.125</v>
      </c>
      <c r="H938" s="386">
        <f t="shared" si="33"/>
        <v>0</v>
      </c>
    </row>
    <row r="939" spans="1:8" ht="15.75" customHeight="1">
      <c r="A939" s="326"/>
      <c r="B939" s="327" t="s">
        <v>63</v>
      </c>
      <c r="C939" s="332"/>
      <c r="D939" s="332"/>
      <c r="E939" s="296"/>
      <c r="F939" s="333"/>
      <c r="G939" s="333"/>
      <c r="H939" s="334"/>
    </row>
    <row r="940" spans="1:8" ht="15.75" customHeight="1">
      <c r="A940" s="150" t="s">
        <v>8</v>
      </c>
      <c r="B940" s="292" t="s">
        <v>176</v>
      </c>
      <c r="C940" s="155">
        <f>C941</f>
        <v>18</v>
      </c>
      <c r="D940" s="155">
        <f>D941</f>
        <v>0.5</v>
      </c>
      <c r="E940" s="200">
        <f>F940/C940*1000</f>
        <v>262.77777777777777</v>
      </c>
      <c r="F940" s="184">
        <f>F941</f>
        <v>4.73</v>
      </c>
      <c r="G940" s="184">
        <f>G941</f>
        <v>4.73</v>
      </c>
      <c r="H940" s="185">
        <f>H941</f>
        <v>0</v>
      </c>
    </row>
    <row r="941" spans="1:8" ht="15.75" customHeight="1">
      <c r="A941" s="201"/>
      <c r="B941" s="294" t="s">
        <v>119</v>
      </c>
      <c r="C941" s="164">
        <v>18</v>
      </c>
      <c r="D941" s="164">
        <v>0.5</v>
      </c>
      <c r="E941" s="197">
        <f>F941/C941*1000</f>
        <v>262.77777777777777</v>
      </c>
      <c r="F941" s="165">
        <v>4.73</v>
      </c>
      <c r="G941" s="165">
        <v>4.73</v>
      </c>
      <c r="H941" s="166"/>
    </row>
    <row r="942" spans="1:8" ht="15.75" customHeight="1">
      <c r="A942" s="150" t="s">
        <v>9</v>
      </c>
      <c r="B942" s="292" t="s">
        <v>191</v>
      </c>
      <c r="C942" s="155">
        <f>C943</f>
        <v>41.4</v>
      </c>
      <c r="D942" s="155">
        <f>D943</f>
        <v>1</v>
      </c>
      <c r="E942" s="200">
        <f>F942/C942*1000</f>
        <v>268.11594202898556</v>
      </c>
      <c r="F942" s="184">
        <f>F943</f>
        <v>11.1</v>
      </c>
      <c r="G942" s="184">
        <f>G943</f>
        <v>11.1</v>
      </c>
      <c r="H942" s="323">
        <f>H943</f>
        <v>0</v>
      </c>
    </row>
    <row r="943" spans="1:17" ht="15.75" customHeight="1" thickBot="1">
      <c r="A943" s="241"/>
      <c r="B943" s="297" t="s">
        <v>119</v>
      </c>
      <c r="C943" s="276">
        <v>41.4</v>
      </c>
      <c r="D943" s="276">
        <v>1</v>
      </c>
      <c r="E943" s="243">
        <f>F943/C943*1000</f>
        <v>268.11594202898556</v>
      </c>
      <c r="F943" s="277">
        <v>11.1</v>
      </c>
      <c r="G943" s="277">
        <v>11.1</v>
      </c>
      <c r="H943" s="278"/>
      <c r="K943" s="6"/>
      <c r="L943" s="6"/>
      <c r="M943" s="6"/>
      <c r="N943" s="6"/>
      <c r="O943" s="6"/>
      <c r="P943" s="6"/>
      <c r="Q943" s="6"/>
    </row>
    <row r="944" spans="1:17" ht="15.75" customHeight="1" thickBot="1">
      <c r="A944" s="254"/>
      <c r="B944" s="255" t="s">
        <v>167</v>
      </c>
      <c r="C944" s="256">
        <f>C940+C942</f>
        <v>59.4</v>
      </c>
      <c r="D944" s="256">
        <f>D940+D942</f>
        <v>1.5</v>
      </c>
      <c r="E944" s="256"/>
      <c r="F944" s="256">
        <f>F940+F942</f>
        <v>15.83</v>
      </c>
      <c r="G944" s="256">
        <f>G940+G942</f>
        <v>15.83</v>
      </c>
      <c r="H944" s="386">
        <f>H940+H942</f>
        <v>0</v>
      </c>
      <c r="K944" s="6"/>
      <c r="L944" s="6"/>
      <c r="M944" s="6"/>
      <c r="N944" s="6"/>
      <c r="O944" s="6"/>
      <c r="P944" s="6"/>
      <c r="Q944" s="6"/>
    </row>
    <row r="945" spans="1:17" ht="15.75" customHeight="1">
      <c r="A945" s="326"/>
      <c r="B945" s="327" t="s">
        <v>60</v>
      </c>
      <c r="C945" s="328"/>
      <c r="D945" s="328"/>
      <c r="E945" s="328"/>
      <c r="F945" s="330"/>
      <c r="G945" s="330"/>
      <c r="H945" s="331"/>
      <c r="K945" s="6"/>
      <c r="L945" s="6"/>
      <c r="M945" s="6"/>
      <c r="N945" s="6"/>
      <c r="O945" s="6"/>
      <c r="P945" s="6"/>
      <c r="Q945" s="6"/>
    </row>
    <row r="946" spans="1:17" ht="15.75" customHeight="1">
      <c r="A946" s="150"/>
      <c r="B946" s="292" t="s">
        <v>13</v>
      </c>
      <c r="C946" s="155">
        <f>C947</f>
        <v>2.3</v>
      </c>
      <c r="D946" s="155">
        <f>D947</f>
        <v>0.015</v>
      </c>
      <c r="E946" s="200">
        <f>F946/C946*1000</f>
        <v>235.21739130434784</v>
      </c>
      <c r="F946" s="184">
        <f>F947</f>
        <v>0.541</v>
      </c>
      <c r="G946" s="184">
        <f>G947</f>
        <v>0.541</v>
      </c>
      <c r="H946" s="185">
        <f>H947</f>
        <v>0</v>
      </c>
      <c r="K946" s="6"/>
      <c r="L946" s="6"/>
      <c r="M946" s="6"/>
      <c r="N946" s="6"/>
      <c r="O946" s="6"/>
      <c r="P946" s="6"/>
      <c r="Q946" s="6"/>
    </row>
    <row r="947" spans="1:17" ht="15.75" customHeight="1">
      <c r="A947" s="201"/>
      <c r="B947" s="294" t="s">
        <v>119</v>
      </c>
      <c r="C947" s="164">
        <v>2.3</v>
      </c>
      <c r="D947" s="164">
        <v>0.015</v>
      </c>
      <c r="E947" s="197">
        <f>F947/C947*1000</f>
        <v>235.21739130434784</v>
      </c>
      <c r="F947" s="165">
        <v>0.541</v>
      </c>
      <c r="G947" s="165">
        <v>0.541</v>
      </c>
      <c r="H947" s="166"/>
      <c r="K947" s="6"/>
      <c r="L947" s="6"/>
      <c r="M947" s="6"/>
      <c r="N947" s="6"/>
      <c r="O947" s="6"/>
      <c r="P947" s="6"/>
      <c r="Q947" s="6"/>
    </row>
    <row r="948" spans="1:17" ht="15.75" customHeight="1">
      <c r="A948" s="326"/>
      <c r="B948" s="327" t="s">
        <v>166</v>
      </c>
      <c r="C948" s="328">
        <f>C946</f>
        <v>2.3</v>
      </c>
      <c r="D948" s="328">
        <f>D946</f>
        <v>0.015</v>
      </c>
      <c r="E948" s="328"/>
      <c r="F948" s="328">
        <f>F946</f>
        <v>0.541</v>
      </c>
      <c r="G948" s="328">
        <f>G946</f>
        <v>0.541</v>
      </c>
      <c r="H948" s="335">
        <f>H946</f>
        <v>0</v>
      </c>
      <c r="K948" s="6"/>
      <c r="L948" s="6"/>
      <c r="M948" s="6"/>
      <c r="N948" s="6"/>
      <c r="O948" s="6"/>
      <c r="P948" s="6"/>
      <c r="Q948" s="6"/>
    </row>
    <row r="949" spans="1:17" ht="15.75" customHeight="1" thickBot="1">
      <c r="A949" s="326" t="s">
        <v>206</v>
      </c>
      <c r="B949" s="327" t="s">
        <v>189</v>
      </c>
      <c r="C949" s="328">
        <f>C938+C944+C948</f>
        <v>63.699999999999996</v>
      </c>
      <c r="D949" s="328">
        <f>D938+D944+D948</f>
        <v>1.615</v>
      </c>
      <c r="E949" s="328"/>
      <c r="F949" s="328">
        <f>F938+F944+F948</f>
        <v>16.496</v>
      </c>
      <c r="G949" s="328">
        <f>G938+G944+G948</f>
        <v>16.496</v>
      </c>
      <c r="H949" s="335">
        <f>H938+H944+H948</f>
        <v>0</v>
      </c>
      <c r="K949" s="6"/>
      <c r="L949" s="6"/>
      <c r="M949" s="6"/>
      <c r="N949" s="6"/>
      <c r="O949" s="6"/>
      <c r="P949" s="6"/>
      <c r="Q949" s="6"/>
    </row>
    <row r="950" spans="1:17" ht="15.75" customHeight="1">
      <c r="A950" s="298" t="s">
        <v>121</v>
      </c>
      <c r="B950" s="299" t="s">
        <v>18</v>
      </c>
      <c r="C950" s="307"/>
      <c r="D950" s="307"/>
      <c r="E950" s="300"/>
      <c r="F950" s="308"/>
      <c r="G950" s="308"/>
      <c r="H950" s="309"/>
      <c r="K950" s="6"/>
      <c r="L950" s="6"/>
      <c r="M950" s="6"/>
      <c r="N950" s="6"/>
      <c r="O950" s="6"/>
      <c r="P950" s="6"/>
      <c r="Q950" s="6"/>
    </row>
    <row r="951" spans="1:17" ht="15.75" customHeight="1">
      <c r="A951" s="326"/>
      <c r="B951" s="327" t="s">
        <v>62</v>
      </c>
      <c r="C951" s="328"/>
      <c r="D951" s="328"/>
      <c r="E951" s="329"/>
      <c r="F951" s="330"/>
      <c r="G951" s="330"/>
      <c r="H951" s="331"/>
      <c r="K951" s="6"/>
      <c r="L951" s="6"/>
      <c r="M951" s="6"/>
      <c r="N951" s="6"/>
      <c r="O951" s="6"/>
      <c r="P951" s="6"/>
      <c r="Q951" s="6"/>
    </row>
    <row r="952" spans="1:17" ht="15.75" customHeight="1">
      <c r="A952" s="326"/>
      <c r="B952" s="327" t="s">
        <v>63</v>
      </c>
      <c r="C952" s="332"/>
      <c r="D952" s="332"/>
      <c r="E952" s="296"/>
      <c r="F952" s="333"/>
      <c r="G952" s="333"/>
      <c r="H952" s="334"/>
      <c r="K952" s="6"/>
      <c r="L952" s="6"/>
      <c r="M952" s="6"/>
      <c r="N952" s="6"/>
      <c r="O952" s="6"/>
      <c r="P952" s="6"/>
      <c r="Q952" s="6"/>
    </row>
    <row r="953" spans="1:17" s="77" customFormat="1" ht="15.75" customHeight="1">
      <c r="A953" s="326"/>
      <c r="B953" s="327" t="s">
        <v>60</v>
      </c>
      <c r="C953" s="328"/>
      <c r="D953" s="328"/>
      <c r="E953" s="328"/>
      <c r="F953" s="330"/>
      <c r="G953" s="330"/>
      <c r="H953" s="331"/>
      <c r="J953" s="203"/>
      <c r="K953" s="203"/>
      <c r="L953" s="203"/>
      <c r="M953" s="203"/>
      <c r="N953" s="203"/>
      <c r="O953" s="203"/>
      <c r="P953" s="78"/>
      <c r="Q953" s="78"/>
    </row>
    <row r="954" spans="1:17" s="77" customFormat="1" ht="15.75" customHeight="1">
      <c r="A954" s="326" t="s">
        <v>217</v>
      </c>
      <c r="B954" s="327" t="s">
        <v>14</v>
      </c>
      <c r="C954" s="328"/>
      <c r="D954" s="328"/>
      <c r="E954" s="328"/>
      <c r="F954" s="328"/>
      <c r="G954" s="328"/>
      <c r="H954" s="335"/>
      <c r="K954" s="78"/>
      <c r="L954" s="78"/>
      <c r="M954" s="78"/>
      <c r="N954" s="78"/>
      <c r="O954" s="78"/>
      <c r="P954" s="78"/>
      <c r="Q954" s="78"/>
    </row>
    <row r="955" spans="1:17" s="77" customFormat="1" ht="15.75" customHeight="1">
      <c r="A955" s="209" t="s">
        <v>52</v>
      </c>
      <c r="B955" s="210" t="s">
        <v>19</v>
      </c>
      <c r="C955" s="304"/>
      <c r="D955" s="304"/>
      <c r="E955" s="243"/>
      <c r="F955" s="305"/>
      <c r="G955" s="305"/>
      <c r="H955" s="306"/>
      <c r="K955" s="78"/>
      <c r="L955" s="78"/>
      <c r="M955" s="78"/>
      <c r="N955" s="78"/>
      <c r="O955" s="78"/>
      <c r="P955" s="78"/>
      <c r="Q955" s="78"/>
    </row>
    <row r="956" spans="1:17" s="77" customFormat="1" ht="15.75" customHeight="1">
      <c r="A956" s="212"/>
      <c r="B956" s="213" t="s">
        <v>62</v>
      </c>
      <c r="C956" s="336"/>
      <c r="D956" s="336"/>
      <c r="E956" s="215"/>
      <c r="F956" s="337"/>
      <c r="G956" s="337"/>
      <c r="H956" s="338"/>
      <c r="K956" s="78"/>
      <c r="L956" s="78"/>
      <c r="M956" s="78"/>
      <c r="N956" s="78"/>
      <c r="O956" s="78"/>
      <c r="P956" s="78"/>
      <c r="Q956" s="78"/>
    </row>
    <row r="957" spans="1:17" s="77" customFormat="1" ht="15.75" customHeight="1">
      <c r="A957" s="326"/>
      <c r="B957" s="327" t="s">
        <v>63</v>
      </c>
      <c r="C957" s="328"/>
      <c r="D957" s="328"/>
      <c r="E957" s="215"/>
      <c r="F957" s="330"/>
      <c r="G957" s="330"/>
      <c r="H957" s="331"/>
      <c r="K957" s="78"/>
      <c r="L957" s="78"/>
      <c r="M957" s="78"/>
      <c r="N957" s="78"/>
      <c r="O957" s="78"/>
      <c r="P957" s="78"/>
      <c r="Q957" s="78"/>
    </row>
    <row r="958" spans="1:17" s="77" customFormat="1" ht="15.75" customHeight="1">
      <c r="A958" s="326"/>
      <c r="B958" s="327" t="s">
        <v>60</v>
      </c>
      <c r="C958" s="328"/>
      <c r="D958" s="328"/>
      <c r="E958" s="339"/>
      <c r="F958" s="330"/>
      <c r="G958" s="330"/>
      <c r="H958" s="331"/>
      <c r="K958" s="78"/>
      <c r="L958" s="78"/>
      <c r="M958" s="78"/>
      <c r="N958" s="78"/>
      <c r="O958" s="78"/>
      <c r="P958" s="78"/>
      <c r="Q958" s="78"/>
    </row>
    <row r="959" spans="1:17" s="77" customFormat="1" ht="15.75" customHeight="1">
      <c r="A959" s="326"/>
      <c r="B959" s="327" t="s">
        <v>174</v>
      </c>
      <c r="C959" s="328"/>
      <c r="D959" s="328"/>
      <c r="E959" s="340"/>
      <c r="F959" s="330"/>
      <c r="G959" s="330"/>
      <c r="H959" s="331"/>
      <c r="P959" s="78"/>
      <c r="Q959" s="78"/>
    </row>
    <row r="960" spans="1:15" ht="15.75" customHeight="1">
      <c r="A960" s="212" t="s">
        <v>213</v>
      </c>
      <c r="B960" s="213" t="s">
        <v>20</v>
      </c>
      <c r="C960" s="214"/>
      <c r="D960" s="214"/>
      <c r="E960" s="215"/>
      <c r="F960" s="216"/>
      <c r="G960" s="216"/>
      <c r="H960" s="217"/>
      <c r="J960" s="134"/>
      <c r="K960" s="134"/>
      <c r="L960" s="134"/>
      <c r="M960" s="134"/>
      <c r="N960" s="134"/>
      <c r="O960" s="134"/>
    </row>
    <row r="961" spans="1:8" ht="15.75" customHeight="1">
      <c r="A961" s="212"/>
      <c r="B961" s="213" t="s">
        <v>62</v>
      </c>
      <c r="C961" s="214"/>
      <c r="D961" s="214"/>
      <c r="E961" s="215"/>
      <c r="F961" s="216"/>
      <c r="G961" s="216"/>
      <c r="H961" s="217"/>
    </row>
    <row r="962" spans="1:8" ht="15.75" customHeight="1">
      <c r="A962" s="204">
        <v>1</v>
      </c>
      <c r="B962" s="317" t="s">
        <v>158</v>
      </c>
      <c r="C962" s="262"/>
      <c r="D962" s="262"/>
      <c r="E962" s="263"/>
      <c r="F962" s="264">
        <f>F963</f>
        <v>1.02</v>
      </c>
      <c r="G962" s="264">
        <f>G963</f>
        <v>1.02</v>
      </c>
      <c r="H962" s="265">
        <f>H963</f>
        <v>0</v>
      </c>
    </row>
    <row r="963" spans="1:8" ht="15.75" customHeight="1" thickBot="1">
      <c r="A963" s="341"/>
      <c r="B963" s="342" t="s">
        <v>118</v>
      </c>
      <c r="C963" s="343">
        <v>68</v>
      </c>
      <c r="D963" s="343"/>
      <c r="E963" s="344">
        <f>F963/C963*1000</f>
        <v>15</v>
      </c>
      <c r="F963" s="345">
        <v>1.02</v>
      </c>
      <c r="G963" s="345">
        <v>1.02</v>
      </c>
      <c r="H963" s="346"/>
    </row>
    <row r="964" spans="1:8" ht="15.75" customHeight="1" thickBot="1">
      <c r="A964" s="209"/>
      <c r="B964" s="210" t="s">
        <v>165</v>
      </c>
      <c r="C964" s="304"/>
      <c r="D964" s="304"/>
      <c r="E964" s="304"/>
      <c r="F964" s="304">
        <f aca="true" t="shared" si="34" ref="F964:H965">F963</f>
        <v>1.02</v>
      </c>
      <c r="G964" s="304">
        <f t="shared" si="34"/>
        <v>1.02</v>
      </c>
      <c r="H964" s="387">
        <f t="shared" si="34"/>
        <v>0</v>
      </c>
    </row>
    <row r="965" spans="1:8" ht="15.75" customHeight="1" thickBot="1">
      <c r="A965" s="254" t="s">
        <v>214</v>
      </c>
      <c r="B965" s="255" t="s">
        <v>173</v>
      </c>
      <c r="C965" s="256">
        <v>0</v>
      </c>
      <c r="D965" s="256"/>
      <c r="E965" s="324"/>
      <c r="F965" s="257">
        <f t="shared" si="34"/>
        <v>1.02</v>
      </c>
      <c r="G965" s="257">
        <f t="shared" si="34"/>
        <v>1.02</v>
      </c>
      <c r="H965" s="258">
        <f t="shared" si="34"/>
        <v>0</v>
      </c>
    </row>
    <row r="966" spans="1:8" ht="15.75" customHeight="1">
      <c r="A966" s="209" t="s">
        <v>54</v>
      </c>
      <c r="B966" s="210" t="s">
        <v>21</v>
      </c>
      <c r="C966" s="187"/>
      <c r="D966" s="187"/>
      <c r="E966" s="211"/>
      <c r="F966" s="188"/>
      <c r="G966" s="188"/>
      <c r="H966" s="189"/>
    </row>
    <row r="967" spans="1:8" ht="15.75" customHeight="1">
      <c r="A967" s="212"/>
      <c r="B967" s="213" t="s">
        <v>62</v>
      </c>
      <c r="C967" s="214"/>
      <c r="D967" s="214"/>
      <c r="E967" s="215"/>
      <c r="F967" s="216"/>
      <c r="G967" s="216"/>
      <c r="H967" s="217"/>
    </row>
    <row r="968" spans="1:8" ht="15.75" customHeight="1">
      <c r="A968" s="150">
        <v>1</v>
      </c>
      <c r="B968" s="292" t="s">
        <v>25</v>
      </c>
      <c r="C968" s="155"/>
      <c r="D968" s="155"/>
      <c r="E968" s="200"/>
      <c r="F968" s="184">
        <f>F969</f>
        <v>9.3</v>
      </c>
      <c r="G968" s="184">
        <f>G969</f>
        <v>9.3</v>
      </c>
      <c r="H968" s="185">
        <f>H969</f>
        <v>0</v>
      </c>
    </row>
    <row r="969" spans="1:16" ht="15.75" customHeight="1" thickBot="1">
      <c r="A969" s="241"/>
      <c r="B969" s="297" t="s">
        <v>118</v>
      </c>
      <c r="C969" s="276">
        <v>440</v>
      </c>
      <c r="D969" s="276"/>
      <c r="E969" s="243">
        <f>F969/C969*1000</f>
        <v>21.136363636363637</v>
      </c>
      <c r="F969" s="277">
        <v>9.3</v>
      </c>
      <c r="G969" s="277">
        <v>9.3</v>
      </c>
      <c r="H969" s="278"/>
      <c r="N969" s="98"/>
      <c r="O969" s="98"/>
      <c r="P969" s="98"/>
    </row>
    <row r="970" spans="1:16" ht="15.75" customHeight="1" thickBot="1">
      <c r="A970" s="254"/>
      <c r="B970" s="255" t="s">
        <v>165</v>
      </c>
      <c r="C970" s="256"/>
      <c r="D970" s="256"/>
      <c r="E970" s="256"/>
      <c r="F970" s="257">
        <f>F968</f>
        <v>9.3</v>
      </c>
      <c r="G970" s="257">
        <f>G968</f>
        <v>9.3</v>
      </c>
      <c r="H970" s="258">
        <f>H968</f>
        <v>0</v>
      </c>
      <c r="N970" s="270"/>
      <c r="O970" s="270"/>
      <c r="P970" s="270"/>
    </row>
    <row r="971" spans="1:17" s="77" customFormat="1" ht="15.75" customHeight="1" thickBot="1">
      <c r="A971" s="254" t="s">
        <v>54</v>
      </c>
      <c r="B971" s="255" t="s">
        <v>236</v>
      </c>
      <c r="C971" s="256"/>
      <c r="D971" s="256"/>
      <c r="E971" s="324"/>
      <c r="F971" s="257">
        <f>F970</f>
        <v>9.3</v>
      </c>
      <c r="G971" s="257">
        <f>G970</f>
        <v>9.3</v>
      </c>
      <c r="H971" s="258">
        <f>H970</f>
        <v>0</v>
      </c>
      <c r="J971" s="78"/>
      <c r="K971" s="78"/>
      <c r="L971" s="78"/>
      <c r="M971" s="78"/>
      <c r="N971" s="347"/>
      <c r="O971" s="347"/>
      <c r="P971" s="347"/>
      <c r="Q971" s="78"/>
    </row>
    <row r="974" spans="1:8" ht="15.75" customHeight="1">
      <c r="A974" s="1370" t="s">
        <v>69</v>
      </c>
      <c r="B974" s="1370"/>
      <c r="C974" s="1370"/>
      <c r="D974" s="1370"/>
      <c r="E974" s="1370"/>
      <c r="F974" s="1370"/>
      <c r="G974" s="1370"/>
      <c r="H974" s="1370"/>
    </row>
    <row r="975" spans="1:8" ht="15.75" customHeight="1" thickBot="1">
      <c r="A975" s="348"/>
      <c r="B975" s="349"/>
      <c r="C975" s="350"/>
      <c r="D975" s="350"/>
      <c r="F975" s="218"/>
      <c r="G975" s="218"/>
      <c r="H975" s="218"/>
    </row>
    <row r="976" spans="1:8" ht="15.75" customHeight="1">
      <c r="A976" s="1371" t="s">
        <v>96</v>
      </c>
      <c r="B976" s="1362" t="s">
        <v>6</v>
      </c>
      <c r="C976" s="1373" t="s">
        <v>97</v>
      </c>
      <c r="D976" s="1373"/>
      <c r="E976" s="1375" t="s">
        <v>0</v>
      </c>
      <c r="F976" s="1375"/>
      <c r="G976" s="1342" t="s">
        <v>1</v>
      </c>
      <c r="H976" s="1343"/>
    </row>
    <row r="977" spans="1:8" ht="15.75" customHeight="1">
      <c r="A977" s="1372"/>
      <c r="B977" s="1363"/>
      <c r="C977" s="1374"/>
      <c r="D977" s="1374"/>
      <c r="E977" s="1376"/>
      <c r="F977" s="1376"/>
      <c r="G977" s="1344" t="s">
        <v>3</v>
      </c>
      <c r="H977" s="1346" t="s">
        <v>4</v>
      </c>
    </row>
    <row r="978" spans="1:8" ht="15.75" customHeight="1">
      <c r="A978" s="1372"/>
      <c r="B978" s="351"/>
      <c r="C978" s="352" t="s">
        <v>141</v>
      </c>
      <c r="D978" s="352" t="s">
        <v>142</v>
      </c>
      <c r="E978" s="353" t="s">
        <v>143</v>
      </c>
      <c r="F978" s="354" t="s">
        <v>2</v>
      </c>
      <c r="G978" s="1345"/>
      <c r="H978" s="1347"/>
    </row>
    <row r="979" spans="1:8" ht="15.75" customHeight="1">
      <c r="A979" s="1377" t="s">
        <v>98</v>
      </c>
      <c r="B979" s="1378"/>
      <c r="C979" s="1378"/>
      <c r="D979" s="1378"/>
      <c r="E979" s="1378"/>
      <c r="F979" s="1378"/>
      <c r="G979" s="1378"/>
      <c r="H979" s="1379"/>
    </row>
    <row r="980" spans="1:17" ht="15.75" customHeight="1">
      <c r="A980" s="355" t="s">
        <v>37</v>
      </c>
      <c r="B980" s="356" t="s">
        <v>7</v>
      </c>
      <c r="C980" s="220">
        <f aca="true" t="shared" si="35" ref="C980:H980">C201</f>
        <v>285701.55</v>
      </c>
      <c r="D980" s="220">
        <f t="shared" si="35"/>
        <v>18258.95</v>
      </c>
      <c r="E980" s="74">
        <f t="shared" si="35"/>
        <v>0</v>
      </c>
      <c r="F980" s="221">
        <f t="shared" si="35"/>
        <v>5865.957999999999</v>
      </c>
      <c r="G980" s="221">
        <f t="shared" si="35"/>
        <v>3709.075</v>
      </c>
      <c r="H980" s="222">
        <f t="shared" si="35"/>
        <v>1983.2990000000002</v>
      </c>
      <c r="K980" s="6"/>
      <c r="L980" s="6"/>
      <c r="M980" s="6"/>
      <c r="N980" s="6"/>
      <c r="O980" s="6"/>
      <c r="P980" s="6"/>
      <c r="Q980" s="6"/>
    </row>
    <row r="981" spans="1:17" ht="15.75" customHeight="1">
      <c r="A981" s="357" t="s">
        <v>38</v>
      </c>
      <c r="B981" s="358" t="s">
        <v>18</v>
      </c>
      <c r="C981" s="131">
        <f aca="true" t="shared" si="36" ref="C981:H981">C356</f>
        <v>83127</v>
      </c>
      <c r="D981" s="131">
        <f t="shared" si="36"/>
        <v>0</v>
      </c>
      <c r="E981" s="38">
        <f t="shared" si="36"/>
        <v>0</v>
      </c>
      <c r="F981" s="132">
        <f t="shared" si="36"/>
        <v>1862.0010000000002</v>
      </c>
      <c r="G981" s="132">
        <f t="shared" si="36"/>
        <v>1581.327</v>
      </c>
      <c r="H981" s="133">
        <f t="shared" si="36"/>
        <v>198.05100000000002</v>
      </c>
      <c r="K981" s="6"/>
      <c r="L981" s="6"/>
      <c r="M981" s="6"/>
      <c r="N981" s="6"/>
      <c r="O981" s="6"/>
      <c r="P981" s="6"/>
      <c r="Q981" s="6"/>
    </row>
    <row r="982" spans="1:17" ht="15.75" customHeight="1">
      <c r="A982" s="357" t="s">
        <v>52</v>
      </c>
      <c r="B982" s="358" t="s">
        <v>19</v>
      </c>
      <c r="C982" s="359">
        <f aca="true" t="shared" si="37" ref="C982:H982">C492</f>
        <v>40028.5</v>
      </c>
      <c r="D982" s="359">
        <f t="shared" si="37"/>
        <v>0</v>
      </c>
      <c r="E982" s="360">
        <f t="shared" si="37"/>
        <v>0</v>
      </c>
      <c r="F982" s="361">
        <f t="shared" si="37"/>
        <v>959.253</v>
      </c>
      <c r="G982" s="361">
        <f t="shared" si="37"/>
        <v>734.2440000000001</v>
      </c>
      <c r="H982" s="362">
        <f t="shared" si="37"/>
        <v>214.66</v>
      </c>
      <c r="K982" s="6"/>
      <c r="L982" s="6"/>
      <c r="M982" s="6"/>
      <c r="N982" s="6"/>
      <c r="O982" s="6"/>
      <c r="P982" s="6"/>
      <c r="Q982" s="6"/>
    </row>
    <row r="983" spans="1:17" ht="15.75" customHeight="1">
      <c r="A983" s="357" t="s">
        <v>53</v>
      </c>
      <c r="B983" s="358" t="s">
        <v>20</v>
      </c>
      <c r="C983" s="359">
        <f aca="true" t="shared" si="38" ref="C983:H983">C649</f>
        <v>0</v>
      </c>
      <c r="D983" s="359">
        <f t="shared" si="38"/>
        <v>0</v>
      </c>
      <c r="E983" s="360">
        <f t="shared" si="38"/>
        <v>0</v>
      </c>
      <c r="F983" s="361">
        <f t="shared" si="38"/>
        <v>1359.4889999999998</v>
      </c>
      <c r="G983" s="361">
        <f t="shared" si="38"/>
        <v>1039.776</v>
      </c>
      <c r="H983" s="362">
        <f t="shared" si="38"/>
        <v>12.059999999999999</v>
      </c>
      <c r="K983" s="6"/>
      <c r="L983" s="6"/>
      <c r="M983" s="6"/>
      <c r="N983" s="6"/>
      <c r="O983" s="6"/>
      <c r="P983" s="6"/>
      <c r="Q983" s="6"/>
    </row>
    <row r="984" spans="1:17" ht="15.75" customHeight="1">
      <c r="A984" s="357" t="s">
        <v>54</v>
      </c>
      <c r="B984" s="358" t="s">
        <v>21</v>
      </c>
      <c r="C984" s="359">
        <f aca="true" t="shared" si="39" ref="C984:H984">C783</f>
        <v>0</v>
      </c>
      <c r="D984" s="359">
        <f t="shared" si="39"/>
        <v>0</v>
      </c>
      <c r="E984" s="360">
        <f t="shared" si="39"/>
        <v>0</v>
      </c>
      <c r="F984" s="361">
        <f t="shared" si="39"/>
        <v>700.3928000000001</v>
      </c>
      <c r="G984" s="361">
        <f t="shared" si="39"/>
        <v>527.417</v>
      </c>
      <c r="H984" s="362">
        <f t="shared" si="39"/>
        <v>0</v>
      </c>
      <c r="K984" s="6"/>
      <c r="L984" s="6"/>
      <c r="M984" s="6"/>
      <c r="N984" s="6"/>
      <c r="O984" s="6"/>
      <c r="P984" s="6"/>
      <c r="Q984" s="6"/>
    </row>
    <row r="985" spans="1:17" ht="15.75" customHeight="1">
      <c r="A985" s="357" t="s">
        <v>127</v>
      </c>
      <c r="B985" s="358" t="s">
        <v>51</v>
      </c>
      <c r="C985" s="359">
        <f aca="true" t="shared" si="40" ref="C985:H985">C842</f>
        <v>0</v>
      </c>
      <c r="D985" s="359">
        <f t="shared" si="40"/>
        <v>0</v>
      </c>
      <c r="E985" s="360">
        <f t="shared" si="40"/>
        <v>0</v>
      </c>
      <c r="F985" s="361">
        <f t="shared" si="40"/>
        <v>324</v>
      </c>
      <c r="G985" s="361">
        <f t="shared" si="40"/>
        <v>277.931</v>
      </c>
      <c r="H985" s="362">
        <f t="shared" si="40"/>
        <v>0</v>
      </c>
      <c r="K985" s="6"/>
      <c r="L985" s="6"/>
      <c r="M985" s="6"/>
      <c r="N985" s="6"/>
      <c r="O985" s="6"/>
      <c r="P985" s="6"/>
      <c r="Q985" s="6"/>
    </row>
    <row r="986" spans="1:17" ht="15.75" customHeight="1">
      <c r="A986" s="357" t="s">
        <v>82</v>
      </c>
      <c r="B986" s="358" t="s">
        <v>94</v>
      </c>
      <c r="C986" s="359">
        <f aca="true" t="shared" si="41" ref="C986:H986">C868</f>
        <v>0</v>
      </c>
      <c r="D986" s="359">
        <f t="shared" si="41"/>
        <v>0</v>
      </c>
      <c r="E986" s="360" t="e">
        <f t="shared" si="41"/>
        <v>#DIV/0!</v>
      </c>
      <c r="F986" s="361">
        <f t="shared" si="41"/>
        <v>68.584</v>
      </c>
      <c r="G986" s="361">
        <f t="shared" si="41"/>
        <v>28.284</v>
      </c>
      <c r="H986" s="362">
        <f t="shared" si="41"/>
        <v>0</v>
      </c>
      <c r="K986" s="6"/>
      <c r="L986" s="6"/>
      <c r="M986" s="6"/>
      <c r="N986" s="6"/>
      <c r="O986" s="6"/>
      <c r="P986" s="6"/>
      <c r="Q986" s="6"/>
    </row>
    <row r="987" spans="1:17" ht="15.75" customHeight="1">
      <c r="A987" s="357" t="s">
        <v>175</v>
      </c>
      <c r="B987" s="358" t="s">
        <v>103</v>
      </c>
      <c r="C987" s="359">
        <f aca="true" t="shared" si="42" ref="C987:H987">C902</f>
        <v>0</v>
      </c>
      <c r="D987" s="359">
        <f t="shared" si="42"/>
        <v>0</v>
      </c>
      <c r="E987" s="360" t="e">
        <f t="shared" si="42"/>
        <v>#DIV/0!</v>
      </c>
      <c r="F987" s="361">
        <f t="shared" si="42"/>
        <v>19.599999999999998</v>
      </c>
      <c r="G987" s="361">
        <f t="shared" si="42"/>
        <v>5.97</v>
      </c>
      <c r="H987" s="362">
        <f t="shared" si="42"/>
        <v>0</v>
      </c>
      <c r="K987" s="6"/>
      <c r="L987" s="6"/>
      <c r="M987" s="6"/>
      <c r="N987" s="6"/>
      <c r="O987" s="6"/>
      <c r="P987" s="6"/>
      <c r="Q987" s="6"/>
    </row>
    <row r="988" spans="1:17" ht="15.75" customHeight="1">
      <c r="A988" s="357" t="s">
        <v>164</v>
      </c>
      <c r="B988" s="358" t="s">
        <v>135</v>
      </c>
      <c r="C988" s="359">
        <f aca="true" t="shared" si="43" ref="C988:H988">C922</f>
        <v>0</v>
      </c>
      <c r="D988" s="359">
        <f t="shared" si="43"/>
        <v>0</v>
      </c>
      <c r="E988" s="360">
        <f t="shared" si="43"/>
        <v>0</v>
      </c>
      <c r="F988" s="361">
        <f t="shared" si="43"/>
        <v>23.659</v>
      </c>
      <c r="G988" s="361">
        <f t="shared" si="43"/>
        <v>15.019</v>
      </c>
      <c r="H988" s="362">
        <f t="shared" si="43"/>
        <v>0</v>
      </c>
      <c r="K988" s="6"/>
      <c r="L988" s="6"/>
      <c r="M988" s="6"/>
      <c r="N988" s="6"/>
      <c r="O988" s="6"/>
      <c r="P988" s="6"/>
      <c r="Q988" s="6"/>
    </row>
    <row r="989" spans="1:17" ht="15.75" customHeight="1" thickBot="1">
      <c r="A989" s="357" t="s">
        <v>183</v>
      </c>
      <c r="B989" s="358" t="s">
        <v>207</v>
      </c>
      <c r="C989" s="359">
        <f aca="true" t="shared" si="44" ref="C989:H989">C932</f>
        <v>0</v>
      </c>
      <c r="D989" s="359">
        <f t="shared" si="44"/>
        <v>0</v>
      </c>
      <c r="E989" s="360" t="e">
        <f t="shared" si="44"/>
        <v>#DIV/0!</v>
      </c>
      <c r="F989" s="361">
        <f t="shared" si="44"/>
        <v>191.73</v>
      </c>
      <c r="G989" s="361">
        <f t="shared" si="44"/>
        <v>0</v>
      </c>
      <c r="H989" s="362">
        <f t="shared" si="44"/>
        <v>0</v>
      </c>
      <c r="K989" s="6"/>
      <c r="L989" s="6"/>
      <c r="M989" s="6"/>
      <c r="N989" s="6"/>
      <c r="O989" s="6"/>
      <c r="P989" s="6"/>
      <c r="Q989" s="6"/>
    </row>
    <row r="990" spans="1:17" ht="15.75" customHeight="1" thickBot="1">
      <c r="A990" s="176"/>
      <c r="B990" s="363" t="s">
        <v>100</v>
      </c>
      <c r="C990" s="202"/>
      <c r="D990" s="202"/>
      <c r="E990" s="202"/>
      <c r="F990" s="202">
        <f>SUM(F980:F989)</f>
        <v>11374.666799999999</v>
      </c>
      <c r="G990" s="202">
        <f>SUM(G980:G989)</f>
        <v>7919.043000000001</v>
      </c>
      <c r="H990" s="364">
        <f>SUM(H980:H989)</f>
        <v>2408.07</v>
      </c>
      <c r="K990" s="6"/>
      <c r="L990" s="6"/>
      <c r="M990" s="6"/>
      <c r="N990" s="6"/>
      <c r="O990" s="6"/>
      <c r="P990" s="6"/>
      <c r="Q990" s="6"/>
    </row>
    <row r="991" spans="1:17" ht="15.75" customHeight="1">
      <c r="A991" s="1367" t="s">
        <v>102</v>
      </c>
      <c r="B991" s="1368"/>
      <c r="C991" s="1368"/>
      <c r="D991" s="1368"/>
      <c r="E991" s="1368"/>
      <c r="F991" s="1368"/>
      <c r="G991" s="1368"/>
      <c r="H991" s="1369"/>
      <c r="K991" s="6"/>
      <c r="L991" s="6"/>
      <c r="M991" s="6"/>
      <c r="N991" s="6"/>
      <c r="O991" s="6"/>
      <c r="P991" s="6"/>
      <c r="Q991" s="6"/>
    </row>
    <row r="992" spans="1:17" ht="15.75" customHeight="1">
      <c r="A992" s="365" t="s">
        <v>37</v>
      </c>
      <c r="B992" s="366" t="s">
        <v>7</v>
      </c>
      <c r="C992" s="301">
        <f aca="true" t="shared" si="45" ref="C992:H992">C949</f>
        <v>63.699999999999996</v>
      </c>
      <c r="D992" s="301">
        <f t="shared" si="45"/>
        <v>1.615</v>
      </c>
      <c r="E992" s="302">
        <f t="shared" si="45"/>
        <v>0</v>
      </c>
      <c r="F992" s="367">
        <f t="shared" si="45"/>
        <v>16.496</v>
      </c>
      <c r="G992" s="367">
        <f t="shared" si="45"/>
        <v>16.496</v>
      </c>
      <c r="H992" s="323">
        <f t="shared" si="45"/>
        <v>0</v>
      </c>
      <c r="K992" s="6"/>
      <c r="L992" s="6"/>
      <c r="M992" s="6"/>
      <c r="N992" s="6"/>
      <c r="O992" s="6"/>
      <c r="P992" s="6"/>
      <c r="Q992" s="6"/>
    </row>
    <row r="993" spans="1:17" ht="15.75" customHeight="1">
      <c r="A993" s="357" t="s">
        <v>38</v>
      </c>
      <c r="B993" s="358" t="s">
        <v>18</v>
      </c>
      <c r="C993" s="158"/>
      <c r="D993" s="158"/>
      <c r="E993" s="159"/>
      <c r="F993" s="160"/>
      <c r="G993" s="160"/>
      <c r="H993" s="161"/>
      <c r="K993" s="6"/>
      <c r="L993" s="6"/>
      <c r="M993" s="6"/>
      <c r="N993" s="6"/>
      <c r="O993" s="6"/>
      <c r="P993" s="6"/>
      <c r="Q993" s="6"/>
    </row>
    <row r="994" spans="1:17" ht="15.75" customHeight="1">
      <c r="A994" s="357" t="s">
        <v>52</v>
      </c>
      <c r="B994" s="358" t="s">
        <v>19</v>
      </c>
      <c r="C994" s="131"/>
      <c r="D994" s="131"/>
      <c r="E994" s="38"/>
      <c r="F994" s="132"/>
      <c r="G994" s="132"/>
      <c r="H994" s="133"/>
      <c r="K994" s="6"/>
      <c r="L994" s="6"/>
      <c r="M994" s="6"/>
      <c r="N994" s="6"/>
      <c r="O994" s="6"/>
      <c r="P994" s="6"/>
      <c r="Q994" s="6"/>
    </row>
    <row r="995" spans="1:17" ht="15.75" customHeight="1">
      <c r="A995" s="368" t="s">
        <v>53</v>
      </c>
      <c r="B995" s="369" t="s">
        <v>20</v>
      </c>
      <c r="C995" s="276">
        <f aca="true" t="shared" si="46" ref="C995:H995">C965</f>
        <v>0</v>
      </c>
      <c r="D995" s="276">
        <f t="shared" si="46"/>
        <v>0</v>
      </c>
      <c r="E995" s="243">
        <f t="shared" si="46"/>
        <v>0</v>
      </c>
      <c r="F995" s="277">
        <f t="shared" si="46"/>
        <v>1.02</v>
      </c>
      <c r="G995" s="277">
        <f t="shared" si="46"/>
        <v>1.02</v>
      </c>
      <c r="H995" s="278">
        <f t="shared" si="46"/>
        <v>0</v>
      </c>
      <c r="K995" s="6"/>
      <c r="L995" s="6"/>
      <c r="M995" s="6"/>
      <c r="N995" s="6"/>
      <c r="O995" s="6"/>
      <c r="P995" s="6"/>
      <c r="Q995" s="6"/>
    </row>
    <row r="996" spans="1:17" ht="15.75" customHeight="1" thickBot="1">
      <c r="A996" s="370" t="s">
        <v>54</v>
      </c>
      <c r="B996" s="371" t="s">
        <v>21</v>
      </c>
      <c r="C996" s="343">
        <f aca="true" t="shared" si="47" ref="C996:H996">C971</f>
        <v>0</v>
      </c>
      <c r="D996" s="343">
        <f t="shared" si="47"/>
        <v>0</v>
      </c>
      <c r="E996" s="344">
        <f t="shared" si="47"/>
        <v>0</v>
      </c>
      <c r="F996" s="345">
        <f t="shared" si="47"/>
        <v>9.3</v>
      </c>
      <c r="G996" s="345">
        <f t="shared" si="47"/>
        <v>9.3</v>
      </c>
      <c r="H996" s="346">
        <f t="shared" si="47"/>
        <v>0</v>
      </c>
      <c r="K996" s="6"/>
      <c r="L996" s="6"/>
      <c r="M996" s="6"/>
      <c r="N996" s="6"/>
      <c r="O996" s="6"/>
      <c r="P996" s="6"/>
      <c r="Q996" s="6"/>
    </row>
    <row r="997" spans="1:17" ht="15.75" customHeight="1" thickBot="1">
      <c r="A997" s="176"/>
      <c r="B997" s="363" t="s">
        <v>100</v>
      </c>
      <c r="C997" s="178">
        <f>SUM(C992:C996)</f>
        <v>63.699999999999996</v>
      </c>
      <c r="D997" s="178">
        <f>SUM(D992:D996)</f>
        <v>1.615</v>
      </c>
      <c r="E997" s="178"/>
      <c r="F997" s="178">
        <f>SUM(F992:F996)</f>
        <v>26.816</v>
      </c>
      <c r="G997" s="178">
        <f>SUM(G992:G996)</f>
        <v>26.816</v>
      </c>
      <c r="H997" s="382">
        <f>SUM(H992:H996)</f>
        <v>0</v>
      </c>
      <c r="J997" s="134"/>
      <c r="K997" s="134"/>
      <c r="L997" s="134"/>
      <c r="M997" s="134"/>
      <c r="N997" s="134"/>
      <c r="O997" s="134"/>
      <c r="P997" s="6"/>
      <c r="Q997" s="6"/>
    </row>
    <row r="998" spans="1:17" ht="15.75" customHeight="1" thickBot="1">
      <c r="A998" s="176"/>
      <c r="B998" s="363" t="s">
        <v>80</v>
      </c>
      <c r="C998" s="202"/>
      <c r="D998" s="202"/>
      <c r="E998" s="202"/>
      <c r="F998" s="202">
        <f>F990+F997</f>
        <v>11401.4828</v>
      </c>
      <c r="G998" s="202">
        <f>G990+G997</f>
        <v>7945.859</v>
      </c>
      <c r="H998" s="364">
        <f>H990+H997</f>
        <v>2408.07</v>
      </c>
      <c r="J998" s="3"/>
      <c r="K998" s="3"/>
      <c r="L998" s="3"/>
      <c r="M998" s="3"/>
      <c r="N998" s="3"/>
      <c r="O998" s="3"/>
      <c r="P998" s="6"/>
      <c r="Q998" s="6"/>
    </row>
    <row r="999" spans="1:17" ht="15.75" customHeight="1">
      <c r="A999" s="179"/>
      <c r="B999" s="372" t="s">
        <v>83</v>
      </c>
      <c r="C999" s="181"/>
      <c r="D999" s="181"/>
      <c r="E999" s="66"/>
      <c r="F999" s="182"/>
      <c r="G999" s="182"/>
      <c r="H999" s="183"/>
      <c r="P999" s="6"/>
      <c r="Q999" s="6"/>
    </row>
    <row r="1000" spans="1:17" ht="15.75" customHeight="1">
      <c r="A1000" s="121"/>
      <c r="B1000" s="122" t="s">
        <v>62</v>
      </c>
      <c r="C1000" s="267">
        <f>SUM(C1001:C1010)</f>
        <v>97078.5</v>
      </c>
      <c r="D1000" s="267">
        <f>SUM(D1001:D1010)</f>
        <v>109.74999999999999</v>
      </c>
      <c r="E1000" s="267"/>
      <c r="F1000" s="267">
        <f>SUM(F1001:F1010)</f>
        <v>5477.897</v>
      </c>
      <c r="G1000" s="267">
        <f>SUM(G1001:G1010)</f>
        <v>2591.7969999999996</v>
      </c>
      <c r="H1000" s="373">
        <f>SUM(H1001:H1010)</f>
        <v>2286.0720000000006</v>
      </c>
      <c r="J1000" s="134"/>
      <c r="K1000" s="134"/>
      <c r="L1000" s="134"/>
      <c r="M1000" s="134"/>
      <c r="N1000" s="134"/>
      <c r="O1000" s="134"/>
      <c r="P1000" s="134"/>
      <c r="Q1000" s="134"/>
    </row>
    <row r="1001" spans="1:17" ht="15.75" customHeight="1">
      <c r="A1001" s="355" t="s">
        <v>37</v>
      </c>
      <c r="B1001" s="356" t="s">
        <v>7</v>
      </c>
      <c r="C1001" s="226">
        <f>C57+C938</f>
        <v>41975</v>
      </c>
      <c r="D1001" s="226">
        <f>D57+D938</f>
        <v>109.74999999999999</v>
      </c>
      <c r="E1001" s="226"/>
      <c r="F1001" s="226">
        <f>F57+F938</f>
        <v>1949.896</v>
      </c>
      <c r="G1001" s="226">
        <f>G57+G938</f>
        <v>16.925</v>
      </c>
      <c r="H1001" s="388">
        <f>H57+H938</f>
        <v>1870.8110000000001</v>
      </c>
      <c r="J1001" s="134"/>
      <c r="P1001" s="6"/>
      <c r="Q1001" s="6"/>
    </row>
    <row r="1002" spans="1:17" ht="15.75" customHeight="1">
      <c r="A1002" s="357" t="s">
        <v>38</v>
      </c>
      <c r="B1002" s="358" t="s">
        <v>18</v>
      </c>
      <c r="C1002" s="158">
        <f aca="true" t="shared" si="48" ref="C1002:H1002">C250</f>
        <v>34388</v>
      </c>
      <c r="D1002" s="158">
        <f t="shared" si="48"/>
        <v>0</v>
      </c>
      <c r="E1002" s="158">
        <f t="shared" si="48"/>
        <v>0</v>
      </c>
      <c r="F1002" s="160">
        <f t="shared" si="48"/>
        <v>1256.814</v>
      </c>
      <c r="G1002" s="160">
        <f t="shared" si="48"/>
        <v>990.247</v>
      </c>
      <c r="H1002" s="161">
        <f t="shared" si="48"/>
        <v>197.311</v>
      </c>
      <c r="J1002" s="134"/>
      <c r="K1002" s="134"/>
      <c r="L1002" s="134"/>
      <c r="M1002" s="134"/>
      <c r="N1002" s="134"/>
      <c r="O1002" s="134"/>
      <c r="P1002" s="6"/>
      <c r="Q1002" s="6"/>
    </row>
    <row r="1003" spans="1:17" ht="15.75" customHeight="1">
      <c r="A1003" s="357" t="s">
        <v>52</v>
      </c>
      <c r="B1003" s="358" t="s">
        <v>19</v>
      </c>
      <c r="C1003" s="158">
        <f aca="true" t="shared" si="49" ref="C1003:H1003">C409</f>
        <v>20647.5</v>
      </c>
      <c r="D1003" s="158">
        <f t="shared" si="49"/>
        <v>0</v>
      </c>
      <c r="E1003" s="158">
        <f t="shared" si="49"/>
        <v>0</v>
      </c>
      <c r="F1003" s="160">
        <f t="shared" si="49"/>
        <v>708.178</v>
      </c>
      <c r="G1003" s="160">
        <f t="shared" si="49"/>
        <v>491.00800000000004</v>
      </c>
      <c r="H1003" s="161">
        <f t="shared" si="49"/>
        <v>208.19</v>
      </c>
      <c r="P1003" s="6"/>
      <c r="Q1003" s="6"/>
    </row>
    <row r="1004" spans="1:17" ht="15.75" customHeight="1">
      <c r="A1004" s="357" t="s">
        <v>53</v>
      </c>
      <c r="B1004" s="358" t="s">
        <v>20</v>
      </c>
      <c r="C1004" s="158">
        <f>C540+C963</f>
        <v>68</v>
      </c>
      <c r="D1004" s="158">
        <f>D540+D963</f>
        <v>0</v>
      </c>
      <c r="E1004" s="158"/>
      <c r="F1004" s="158">
        <f>F540+F963</f>
        <v>694.858</v>
      </c>
      <c r="G1004" s="158">
        <f>G540+G963</f>
        <v>497.155</v>
      </c>
      <c r="H1004" s="389">
        <f>H540+H963</f>
        <v>9.76</v>
      </c>
      <c r="P1004" s="6"/>
      <c r="Q1004" s="6"/>
    </row>
    <row r="1005" spans="1:17" ht="15.75" customHeight="1">
      <c r="A1005" s="357" t="s">
        <v>54</v>
      </c>
      <c r="B1005" s="358" t="s">
        <v>21</v>
      </c>
      <c r="C1005" s="158">
        <f>C680+C970</f>
        <v>0</v>
      </c>
      <c r="D1005" s="158">
        <f>D680+D970</f>
        <v>0</v>
      </c>
      <c r="E1005" s="158"/>
      <c r="F1005" s="158">
        <f>F680+F970</f>
        <v>317.48100000000005</v>
      </c>
      <c r="G1005" s="158">
        <f>G680+G970</f>
        <v>271.22200000000004</v>
      </c>
      <c r="H1005" s="389">
        <f>H680+H970</f>
        <v>0</v>
      </c>
      <c r="P1005" s="6"/>
      <c r="Q1005" s="6"/>
    </row>
    <row r="1006" spans="1:17" ht="15.75" customHeight="1">
      <c r="A1006" s="357" t="s">
        <v>127</v>
      </c>
      <c r="B1006" s="358" t="s">
        <v>51</v>
      </c>
      <c r="C1006" s="158">
        <f aca="true" t="shared" si="50" ref="C1006:H1006">C809</f>
        <v>0</v>
      </c>
      <c r="D1006" s="158">
        <f t="shared" si="50"/>
        <v>0</v>
      </c>
      <c r="E1006" s="159" t="e">
        <f t="shared" si="50"/>
        <v>#DIV/0!</v>
      </c>
      <c r="F1006" s="160">
        <f t="shared" si="50"/>
        <v>285.466</v>
      </c>
      <c r="G1006" s="160">
        <f t="shared" si="50"/>
        <v>275.986</v>
      </c>
      <c r="H1006" s="161">
        <f t="shared" si="50"/>
        <v>0</v>
      </c>
      <c r="P1006" s="6"/>
      <c r="Q1006" s="6"/>
    </row>
    <row r="1007" spans="1:17" ht="15.75" customHeight="1">
      <c r="A1007" s="357" t="s">
        <v>82</v>
      </c>
      <c r="B1007" s="358" t="s">
        <v>94</v>
      </c>
      <c r="C1007" s="158">
        <f aca="true" t="shared" si="51" ref="C1007:H1007">C857</f>
        <v>0</v>
      </c>
      <c r="D1007" s="158">
        <f t="shared" si="51"/>
        <v>0</v>
      </c>
      <c r="E1007" s="159" t="e">
        <f t="shared" si="51"/>
        <v>#DIV/0!</v>
      </c>
      <c r="F1007" s="160">
        <f t="shared" si="51"/>
        <v>46.38400000000001</v>
      </c>
      <c r="G1007" s="160">
        <f t="shared" si="51"/>
        <v>28.284</v>
      </c>
      <c r="H1007" s="161">
        <f t="shared" si="51"/>
        <v>0</v>
      </c>
      <c r="P1007" s="6"/>
      <c r="Q1007" s="6"/>
    </row>
    <row r="1008" spans="1:17" ht="15.75" customHeight="1">
      <c r="A1008" s="357" t="s">
        <v>175</v>
      </c>
      <c r="B1008" s="358" t="s">
        <v>103</v>
      </c>
      <c r="C1008" s="158">
        <f aca="true" t="shared" si="52" ref="C1008:H1008">C879</f>
        <v>0</v>
      </c>
      <c r="D1008" s="158">
        <f t="shared" si="52"/>
        <v>0</v>
      </c>
      <c r="E1008" s="159" t="e">
        <f t="shared" si="52"/>
        <v>#DIV/0!</v>
      </c>
      <c r="F1008" s="160">
        <f t="shared" si="52"/>
        <v>6.671</v>
      </c>
      <c r="G1008" s="160">
        <f t="shared" si="52"/>
        <v>5.951</v>
      </c>
      <c r="H1008" s="161">
        <f t="shared" si="52"/>
        <v>0</v>
      </c>
      <c r="P1008" s="6"/>
      <c r="Q1008" s="6"/>
    </row>
    <row r="1009" spans="1:17" ht="15.75" customHeight="1">
      <c r="A1009" s="368" t="s">
        <v>164</v>
      </c>
      <c r="B1009" s="369" t="s">
        <v>135</v>
      </c>
      <c r="C1009" s="276">
        <f aca="true" t="shared" si="53" ref="C1009:H1009">C915</f>
        <v>0</v>
      </c>
      <c r="D1009" s="276">
        <f t="shared" si="53"/>
        <v>0</v>
      </c>
      <c r="E1009" s="243">
        <f t="shared" si="53"/>
        <v>0</v>
      </c>
      <c r="F1009" s="277">
        <f t="shared" si="53"/>
        <v>20.419</v>
      </c>
      <c r="G1009" s="277">
        <f t="shared" si="53"/>
        <v>15.019</v>
      </c>
      <c r="H1009" s="278">
        <f t="shared" si="53"/>
        <v>0</v>
      </c>
      <c r="P1009" s="6"/>
      <c r="Q1009" s="6"/>
    </row>
    <row r="1010" spans="1:17" ht="15.75" customHeight="1">
      <c r="A1010" s="374" t="s">
        <v>208</v>
      </c>
      <c r="B1010" s="375" t="s">
        <v>184</v>
      </c>
      <c r="C1010" s="164">
        <f aca="true" t="shared" si="54" ref="C1010:H1010">C931</f>
        <v>0</v>
      </c>
      <c r="D1010" s="164">
        <f t="shared" si="54"/>
        <v>0</v>
      </c>
      <c r="E1010" s="197" t="e">
        <f t="shared" si="54"/>
        <v>#DIV/0!</v>
      </c>
      <c r="F1010" s="165">
        <f t="shared" si="54"/>
        <v>191.73</v>
      </c>
      <c r="G1010" s="165">
        <f t="shared" si="54"/>
        <v>0</v>
      </c>
      <c r="H1010" s="166">
        <f t="shared" si="54"/>
        <v>0</v>
      </c>
      <c r="P1010" s="6"/>
      <c r="Q1010" s="6"/>
    </row>
    <row r="1011" spans="1:17" ht="15.75" customHeight="1">
      <c r="A1011" s="121"/>
      <c r="B1011" s="122" t="s">
        <v>63</v>
      </c>
      <c r="C1011" s="267">
        <f aca="true" t="shared" si="55" ref="C1011:H1011">SUM(C1012:C1019)</f>
        <v>307251.94999999995</v>
      </c>
      <c r="D1011" s="267">
        <f t="shared" si="55"/>
        <v>18120.989999999998</v>
      </c>
      <c r="E1011" s="267" t="e">
        <f t="shared" si="55"/>
        <v>#DIV/0!</v>
      </c>
      <c r="F1011" s="267">
        <f t="shared" si="55"/>
        <v>5734.461000000001</v>
      </c>
      <c r="G1011" s="267">
        <f t="shared" si="55"/>
        <v>5200.2249999999985</v>
      </c>
      <c r="H1011" s="373">
        <f t="shared" si="55"/>
        <v>118.94799999999998</v>
      </c>
      <c r="P1011" s="6"/>
      <c r="Q1011" s="6"/>
    </row>
    <row r="1012" spans="1:17" ht="15.75" customHeight="1">
      <c r="A1012" s="355" t="s">
        <v>37</v>
      </c>
      <c r="B1012" s="356" t="s">
        <v>7</v>
      </c>
      <c r="C1012" s="220">
        <f aca="true" t="shared" si="56" ref="C1012:H1012">C181+C944</f>
        <v>240535.94999999998</v>
      </c>
      <c r="D1012" s="220">
        <f t="shared" si="56"/>
        <v>18120.989999999998</v>
      </c>
      <c r="E1012" s="220">
        <f t="shared" si="56"/>
        <v>0</v>
      </c>
      <c r="F1012" s="220">
        <f t="shared" si="56"/>
        <v>3867.5949999999993</v>
      </c>
      <c r="G1012" s="220">
        <f t="shared" si="56"/>
        <v>3645.6929999999998</v>
      </c>
      <c r="H1012" s="390">
        <f t="shared" si="56"/>
        <v>110.47799999999998</v>
      </c>
      <c r="P1012" s="6"/>
      <c r="Q1012" s="6"/>
    </row>
    <row r="1013" spans="1:17" ht="15.75" customHeight="1">
      <c r="A1013" s="357" t="s">
        <v>38</v>
      </c>
      <c r="B1013" s="358" t="s">
        <v>18</v>
      </c>
      <c r="C1013" s="158">
        <f aca="true" t="shared" si="57" ref="C1013:H1013">C339</f>
        <v>47932</v>
      </c>
      <c r="D1013" s="158">
        <f t="shared" si="57"/>
        <v>0</v>
      </c>
      <c r="E1013" s="159">
        <f t="shared" si="57"/>
        <v>0</v>
      </c>
      <c r="F1013" s="160">
        <f t="shared" si="57"/>
        <v>574.3460000000001</v>
      </c>
      <c r="G1013" s="160">
        <f t="shared" si="57"/>
        <v>560.7090000000001</v>
      </c>
      <c r="H1013" s="161">
        <f t="shared" si="57"/>
        <v>0.27</v>
      </c>
      <c r="K1013" s="6"/>
      <c r="L1013" s="6"/>
      <c r="M1013" s="6"/>
      <c r="N1013" s="6"/>
      <c r="O1013" s="6"/>
      <c r="P1013" s="6"/>
      <c r="Q1013" s="6"/>
    </row>
    <row r="1014" spans="1:17" ht="15.75" customHeight="1">
      <c r="A1014" s="357" t="s">
        <v>52</v>
      </c>
      <c r="B1014" s="358" t="s">
        <v>19</v>
      </c>
      <c r="C1014" s="158">
        <f aca="true" t="shared" si="58" ref="C1014:H1014">C463</f>
        <v>18784</v>
      </c>
      <c r="D1014" s="158">
        <f t="shared" si="58"/>
        <v>0</v>
      </c>
      <c r="E1014" s="159">
        <f t="shared" si="58"/>
        <v>0</v>
      </c>
      <c r="F1014" s="160">
        <f t="shared" si="58"/>
        <v>242.68400000000003</v>
      </c>
      <c r="G1014" s="160">
        <f t="shared" si="58"/>
        <v>235.77500000000006</v>
      </c>
      <c r="H1014" s="161">
        <f t="shared" si="58"/>
        <v>5.9</v>
      </c>
      <c r="K1014" s="6"/>
      <c r="L1014" s="6"/>
      <c r="M1014" s="6"/>
      <c r="N1014" s="6"/>
      <c r="O1014" s="6"/>
      <c r="P1014" s="6"/>
      <c r="Q1014" s="6"/>
    </row>
    <row r="1015" spans="1:17" ht="15.75" customHeight="1">
      <c r="A1015" s="357" t="s">
        <v>53</v>
      </c>
      <c r="B1015" s="358" t="s">
        <v>20</v>
      </c>
      <c r="C1015" s="158">
        <f aca="true" t="shared" si="59" ref="C1015:H1015">C626</f>
        <v>0</v>
      </c>
      <c r="D1015" s="158">
        <f t="shared" si="59"/>
        <v>0</v>
      </c>
      <c r="E1015" s="159">
        <f t="shared" si="59"/>
        <v>0</v>
      </c>
      <c r="F1015" s="160">
        <f t="shared" si="59"/>
        <v>626.3799999999999</v>
      </c>
      <c r="G1015" s="160">
        <f t="shared" si="59"/>
        <v>506.38200000000006</v>
      </c>
      <c r="H1015" s="161">
        <f t="shared" si="59"/>
        <v>2.3</v>
      </c>
      <c r="K1015" s="6"/>
      <c r="L1015" s="6"/>
      <c r="M1015" s="6"/>
      <c r="N1015" s="6"/>
      <c r="O1015" s="6"/>
      <c r="P1015" s="6"/>
      <c r="Q1015" s="6"/>
    </row>
    <row r="1016" spans="1:17" ht="15.75" customHeight="1">
      <c r="A1016" s="357" t="s">
        <v>54</v>
      </c>
      <c r="B1016" s="358" t="s">
        <v>21</v>
      </c>
      <c r="C1016" s="158">
        <f aca="true" t="shared" si="60" ref="C1016:H1016">C758</f>
        <v>0</v>
      </c>
      <c r="D1016" s="158">
        <f t="shared" si="60"/>
        <v>0</v>
      </c>
      <c r="E1016" s="159">
        <f t="shared" si="60"/>
        <v>0</v>
      </c>
      <c r="F1016" s="160">
        <f t="shared" si="60"/>
        <v>353.9530000000001</v>
      </c>
      <c r="G1016" s="160">
        <f t="shared" si="60"/>
        <v>250.766</v>
      </c>
      <c r="H1016" s="161">
        <f t="shared" si="60"/>
        <v>0</v>
      </c>
      <c r="K1016" s="6"/>
      <c r="L1016" s="6"/>
      <c r="M1016" s="6"/>
      <c r="N1016" s="6"/>
      <c r="O1016" s="6"/>
      <c r="P1016" s="6"/>
      <c r="Q1016" s="6"/>
    </row>
    <row r="1017" spans="1:17" ht="15.75" customHeight="1">
      <c r="A1017" s="357" t="s">
        <v>127</v>
      </c>
      <c r="B1017" s="358" t="s">
        <v>51</v>
      </c>
      <c r="C1017" s="158">
        <f aca="true" t="shared" si="61" ref="C1017:H1017">C831</f>
        <v>0</v>
      </c>
      <c r="D1017" s="158">
        <f t="shared" si="61"/>
        <v>0</v>
      </c>
      <c r="E1017" s="159" t="e">
        <f t="shared" si="61"/>
        <v>#DIV/0!</v>
      </c>
      <c r="F1017" s="160">
        <f t="shared" si="61"/>
        <v>36.658</v>
      </c>
      <c r="G1017" s="160">
        <f t="shared" si="61"/>
        <v>0.9</v>
      </c>
      <c r="H1017" s="161">
        <f t="shared" si="61"/>
        <v>0</v>
      </c>
      <c r="K1017" s="6"/>
      <c r="L1017" s="6"/>
      <c r="M1017" s="6"/>
      <c r="N1017" s="6"/>
      <c r="O1017" s="6"/>
      <c r="P1017" s="6"/>
      <c r="Q1017" s="6"/>
    </row>
    <row r="1018" spans="1:17" ht="15.75" customHeight="1">
      <c r="A1018" s="357" t="s">
        <v>82</v>
      </c>
      <c r="B1018" s="358" t="s">
        <v>94</v>
      </c>
      <c r="C1018" s="158">
        <f aca="true" t="shared" si="62" ref="C1018:H1018">C865</f>
        <v>0</v>
      </c>
      <c r="D1018" s="158">
        <f t="shared" si="62"/>
        <v>0</v>
      </c>
      <c r="E1018" s="159" t="e">
        <f t="shared" si="62"/>
        <v>#DIV/0!</v>
      </c>
      <c r="F1018" s="160">
        <f t="shared" si="62"/>
        <v>22.2</v>
      </c>
      <c r="G1018" s="160">
        <f t="shared" si="62"/>
        <v>0</v>
      </c>
      <c r="H1018" s="161">
        <f t="shared" si="62"/>
        <v>0</v>
      </c>
      <c r="K1018" s="6"/>
      <c r="L1018" s="6"/>
      <c r="M1018" s="6"/>
      <c r="N1018" s="6"/>
      <c r="O1018" s="6"/>
      <c r="P1018" s="6"/>
      <c r="Q1018" s="6"/>
    </row>
    <row r="1019" spans="1:17" ht="15.75" customHeight="1">
      <c r="A1019" s="357" t="s">
        <v>209</v>
      </c>
      <c r="B1019" s="358" t="s">
        <v>103</v>
      </c>
      <c r="C1019" s="158">
        <f aca="true" t="shared" si="63" ref="C1019:H1019">C893</f>
        <v>0</v>
      </c>
      <c r="D1019" s="158">
        <f t="shared" si="63"/>
        <v>0</v>
      </c>
      <c r="E1019" s="159" t="e">
        <f t="shared" si="63"/>
        <v>#DIV/0!</v>
      </c>
      <c r="F1019" s="160">
        <f t="shared" si="63"/>
        <v>10.645</v>
      </c>
      <c r="G1019" s="160">
        <f t="shared" si="63"/>
        <v>0</v>
      </c>
      <c r="H1019" s="161">
        <f t="shared" si="63"/>
        <v>0</v>
      </c>
      <c r="K1019" s="6"/>
      <c r="L1019" s="6"/>
      <c r="M1019" s="6"/>
      <c r="N1019" s="6"/>
      <c r="O1019" s="6"/>
      <c r="P1019" s="6"/>
      <c r="Q1019" s="6"/>
    </row>
    <row r="1020" spans="1:17" ht="15.75" customHeight="1">
      <c r="A1020" s="121"/>
      <c r="B1020" s="122" t="s">
        <v>60</v>
      </c>
      <c r="C1020" s="267">
        <f>SUM(C1021:C1029)</f>
        <v>4658.3</v>
      </c>
      <c r="D1020" s="267">
        <f>SUM(D1021:D1029)</f>
        <v>29.825000000000003</v>
      </c>
      <c r="E1020" s="267"/>
      <c r="F1020" s="267">
        <f>SUM(F1021:F1029)</f>
        <v>189.12480000000002</v>
      </c>
      <c r="G1020" s="267">
        <f>SUM(G1021:G1029)</f>
        <v>153.83699999999996</v>
      </c>
      <c r="H1020" s="373">
        <f>SUM(H1021:H1029)</f>
        <v>3.05</v>
      </c>
      <c r="K1020" s="6"/>
      <c r="L1020" s="6"/>
      <c r="M1020" s="6"/>
      <c r="N1020" s="6"/>
      <c r="O1020" s="6"/>
      <c r="P1020" s="6"/>
      <c r="Q1020" s="6"/>
    </row>
    <row r="1021" spans="1:17" ht="15.75" customHeight="1">
      <c r="A1021" s="376" t="s">
        <v>37</v>
      </c>
      <c r="B1021" s="366" t="s">
        <v>7</v>
      </c>
      <c r="C1021" s="220">
        <f>C200+C948</f>
        <v>3254.3</v>
      </c>
      <c r="D1021" s="220">
        <f>D200+D948</f>
        <v>29.825000000000003</v>
      </c>
      <c r="E1021" s="227">
        <f>E200</f>
        <v>0</v>
      </c>
      <c r="F1021" s="221">
        <f>F200+F948</f>
        <v>64.963</v>
      </c>
      <c r="G1021" s="221">
        <f>G200+G948</f>
        <v>62.952999999999996</v>
      </c>
      <c r="H1021" s="222">
        <f>H200+H948</f>
        <v>2.01</v>
      </c>
      <c r="K1021" s="6"/>
      <c r="L1021" s="6"/>
      <c r="M1021" s="6"/>
      <c r="N1021" s="6"/>
      <c r="O1021" s="6"/>
      <c r="P1021" s="6"/>
      <c r="Q1021" s="6"/>
    </row>
    <row r="1022" spans="1:17" ht="15.75" customHeight="1">
      <c r="A1022" s="377" t="s">
        <v>38</v>
      </c>
      <c r="B1022" s="358" t="s">
        <v>18</v>
      </c>
      <c r="C1022" s="158">
        <f aca="true" t="shared" si="64" ref="C1022:H1022">C355</f>
        <v>807</v>
      </c>
      <c r="D1022" s="158">
        <f t="shared" si="64"/>
        <v>0</v>
      </c>
      <c r="E1022" s="159">
        <f t="shared" si="64"/>
        <v>0</v>
      </c>
      <c r="F1022" s="160">
        <f t="shared" si="64"/>
        <v>30.841</v>
      </c>
      <c r="G1022" s="160">
        <f t="shared" si="64"/>
        <v>30.371</v>
      </c>
      <c r="H1022" s="161">
        <f t="shared" si="64"/>
        <v>0.47000000000000003</v>
      </c>
      <c r="K1022" s="6"/>
      <c r="L1022" s="6"/>
      <c r="M1022" s="6"/>
      <c r="N1022" s="6"/>
      <c r="O1022" s="6"/>
      <c r="P1022" s="6"/>
      <c r="Q1022" s="6"/>
    </row>
    <row r="1023" spans="1:17" ht="15.75" customHeight="1">
      <c r="A1023" s="377" t="s">
        <v>52</v>
      </c>
      <c r="B1023" s="358" t="s">
        <v>19</v>
      </c>
      <c r="C1023" s="158">
        <f aca="true" t="shared" si="65" ref="C1023:H1023">C491</f>
        <v>597</v>
      </c>
      <c r="D1023" s="158">
        <f t="shared" si="65"/>
        <v>0</v>
      </c>
      <c r="E1023" s="159">
        <f t="shared" si="65"/>
        <v>0</v>
      </c>
      <c r="F1023" s="160">
        <f t="shared" si="65"/>
        <v>8.390999999999998</v>
      </c>
      <c r="G1023" s="160">
        <f t="shared" si="65"/>
        <v>7.460999999999999</v>
      </c>
      <c r="H1023" s="161">
        <f t="shared" si="65"/>
        <v>0.57</v>
      </c>
      <c r="K1023" s="6"/>
      <c r="L1023" s="6"/>
      <c r="M1023" s="6"/>
      <c r="N1023" s="6"/>
      <c r="O1023" s="6"/>
      <c r="P1023" s="6"/>
      <c r="Q1023" s="6"/>
    </row>
    <row r="1024" spans="1:17" ht="15.75" customHeight="1">
      <c r="A1024" s="377" t="s">
        <v>53</v>
      </c>
      <c r="B1024" s="358" t="s">
        <v>20</v>
      </c>
      <c r="C1024" s="158">
        <f aca="true" t="shared" si="66" ref="C1024:H1024">C648</f>
        <v>0</v>
      </c>
      <c r="D1024" s="158">
        <f t="shared" si="66"/>
        <v>0</v>
      </c>
      <c r="E1024" s="159">
        <f t="shared" si="66"/>
        <v>0</v>
      </c>
      <c r="F1024" s="160">
        <f t="shared" si="66"/>
        <v>39.271</v>
      </c>
      <c r="G1024" s="160">
        <f t="shared" si="66"/>
        <v>37.259</v>
      </c>
      <c r="H1024" s="161">
        <f t="shared" si="66"/>
        <v>0</v>
      </c>
      <c r="K1024" s="6"/>
      <c r="L1024" s="6"/>
      <c r="M1024" s="6"/>
      <c r="N1024" s="6"/>
      <c r="O1024" s="6"/>
      <c r="P1024" s="6"/>
      <c r="Q1024" s="6"/>
    </row>
    <row r="1025" spans="1:17" ht="15.75" customHeight="1">
      <c r="A1025" s="377" t="s">
        <v>54</v>
      </c>
      <c r="B1025" s="358" t="s">
        <v>21</v>
      </c>
      <c r="C1025" s="158">
        <f aca="true" t="shared" si="67" ref="C1025:H1025">C782</f>
        <v>0</v>
      </c>
      <c r="D1025" s="158">
        <f t="shared" si="67"/>
        <v>0</v>
      </c>
      <c r="E1025" s="159">
        <f t="shared" si="67"/>
        <v>0</v>
      </c>
      <c r="F1025" s="160">
        <f t="shared" si="67"/>
        <v>38.258799999999994</v>
      </c>
      <c r="G1025" s="160">
        <f t="shared" si="67"/>
        <v>14.729</v>
      </c>
      <c r="H1025" s="161">
        <f t="shared" si="67"/>
        <v>0</v>
      </c>
      <c r="K1025" s="6"/>
      <c r="L1025" s="6"/>
      <c r="M1025" s="6"/>
      <c r="N1025" s="6"/>
      <c r="O1025" s="6"/>
      <c r="P1025" s="6"/>
      <c r="Q1025" s="6"/>
    </row>
    <row r="1026" spans="1:17" ht="15.75" customHeight="1">
      <c r="A1026" s="377" t="s">
        <v>127</v>
      </c>
      <c r="B1026" s="358" t="s">
        <v>51</v>
      </c>
      <c r="C1026" s="158">
        <f aca="true" t="shared" si="68" ref="C1026:H1026">C841</f>
        <v>0</v>
      </c>
      <c r="D1026" s="158">
        <f t="shared" si="68"/>
        <v>0</v>
      </c>
      <c r="E1026" s="159">
        <f t="shared" si="68"/>
        <v>0</v>
      </c>
      <c r="F1026" s="160">
        <f t="shared" si="68"/>
        <v>1.876</v>
      </c>
      <c r="G1026" s="160">
        <f t="shared" si="68"/>
        <v>1.045</v>
      </c>
      <c r="H1026" s="161">
        <f t="shared" si="68"/>
        <v>0</v>
      </c>
      <c r="K1026" s="6"/>
      <c r="L1026" s="6"/>
      <c r="M1026" s="6"/>
      <c r="N1026" s="6"/>
      <c r="O1026" s="6"/>
      <c r="P1026" s="6"/>
      <c r="Q1026" s="6"/>
    </row>
    <row r="1027" spans="1:17" ht="15.75" customHeight="1">
      <c r="A1027" s="378" t="s">
        <v>82</v>
      </c>
      <c r="B1027" s="369" t="s">
        <v>94</v>
      </c>
      <c r="C1027" s="276"/>
      <c r="D1027" s="276"/>
      <c r="E1027" s="243"/>
      <c r="F1027" s="277"/>
      <c r="G1027" s="277"/>
      <c r="H1027" s="278"/>
      <c r="K1027" s="6"/>
      <c r="L1027" s="6"/>
      <c r="M1027" s="6"/>
      <c r="N1027" s="6"/>
      <c r="O1027" s="6"/>
      <c r="P1027" s="6"/>
      <c r="Q1027" s="6"/>
    </row>
    <row r="1028" spans="1:17" ht="15.75" customHeight="1">
      <c r="A1028" s="379" t="s">
        <v>109</v>
      </c>
      <c r="B1028" s="380" t="s">
        <v>103</v>
      </c>
      <c r="C1028" s="276">
        <f aca="true" t="shared" si="69" ref="C1028:H1028">C901</f>
        <v>0</v>
      </c>
      <c r="D1028" s="276">
        <f t="shared" si="69"/>
        <v>0</v>
      </c>
      <c r="E1028" s="243" t="e">
        <f t="shared" si="69"/>
        <v>#DIV/0!</v>
      </c>
      <c r="F1028" s="277">
        <f t="shared" si="69"/>
        <v>2.2840000000000003</v>
      </c>
      <c r="G1028" s="277">
        <f t="shared" si="69"/>
        <v>0.019</v>
      </c>
      <c r="H1028" s="278">
        <f t="shared" si="69"/>
        <v>0</v>
      </c>
      <c r="K1028" s="6"/>
      <c r="L1028" s="6"/>
      <c r="M1028" s="6"/>
      <c r="N1028" s="6"/>
      <c r="O1028" s="6"/>
      <c r="P1028" s="6"/>
      <c r="Q1028" s="6"/>
    </row>
    <row r="1029" spans="1:17" s="77" customFormat="1" ht="15.75" customHeight="1" thickBot="1">
      <c r="A1029" s="341" t="s">
        <v>164</v>
      </c>
      <c r="B1029" s="381" t="s">
        <v>135</v>
      </c>
      <c r="C1029" s="343">
        <f aca="true" t="shared" si="70" ref="C1029:H1029">C921</f>
        <v>0</v>
      </c>
      <c r="D1029" s="343">
        <f t="shared" si="70"/>
        <v>0</v>
      </c>
      <c r="E1029" s="344">
        <f t="shared" si="70"/>
        <v>0</v>
      </c>
      <c r="F1029" s="345">
        <f t="shared" si="70"/>
        <v>3.24</v>
      </c>
      <c r="G1029" s="345">
        <f t="shared" si="70"/>
        <v>0</v>
      </c>
      <c r="H1029" s="346">
        <f t="shared" si="70"/>
        <v>0</v>
      </c>
      <c r="K1029" s="78"/>
      <c r="L1029" s="78"/>
      <c r="M1029" s="78"/>
      <c r="N1029" s="78"/>
      <c r="O1029" s="78"/>
      <c r="P1029" s="78"/>
      <c r="Q1029" s="78"/>
    </row>
    <row r="1030" spans="3:17" ht="15.75" customHeight="1">
      <c r="C1030" s="6"/>
      <c r="D1030" s="6"/>
      <c r="E1030" s="3"/>
      <c r="K1030" s="6"/>
      <c r="L1030" s="6"/>
      <c r="M1030" s="6"/>
      <c r="N1030" s="6"/>
      <c r="O1030" s="6"/>
      <c r="P1030" s="6"/>
      <c r="Q1030" s="6"/>
    </row>
    <row r="1031" spans="3:17" ht="15.75" customHeight="1">
      <c r="C1031" s="6"/>
      <c r="D1031" s="6"/>
      <c r="E1031" s="3"/>
      <c r="F1031" s="3"/>
      <c r="G1031" s="3"/>
      <c r="H1031" s="3"/>
      <c r="K1031" s="6"/>
      <c r="L1031" s="6"/>
      <c r="M1031" s="6"/>
      <c r="N1031" s="6"/>
      <c r="O1031" s="6"/>
      <c r="P1031" s="6"/>
      <c r="Q1031" s="6"/>
    </row>
  </sheetData>
  <sheetProtection/>
  <mergeCells count="23">
    <mergeCell ref="A991:H991"/>
    <mergeCell ref="A974:H974"/>
    <mergeCell ref="A976:A978"/>
    <mergeCell ref="B976:B977"/>
    <mergeCell ref="C976:D977"/>
    <mergeCell ref="E976:F977"/>
    <mergeCell ref="A979:H979"/>
    <mergeCell ref="A4:H4"/>
    <mergeCell ref="A6:H6"/>
    <mergeCell ref="A8:H8"/>
    <mergeCell ref="A7:H7"/>
    <mergeCell ref="A933:H933"/>
    <mergeCell ref="G10:H10"/>
    <mergeCell ref="G11:G12"/>
    <mergeCell ref="C10:D11"/>
    <mergeCell ref="E10:F11"/>
    <mergeCell ref="B10:B12"/>
    <mergeCell ref="H11:H12"/>
    <mergeCell ref="A14:H14"/>
    <mergeCell ref="A10:A12"/>
    <mergeCell ref="G976:H976"/>
    <mergeCell ref="G977:G978"/>
    <mergeCell ref="H977:H97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33"/>
  <sheetViews>
    <sheetView tabSelected="1" zoomScalePageLayoutView="0" workbookViewId="0" topLeftCell="A2570">
      <selection activeCell="E2607" sqref="E2607"/>
    </sheetView>
  </sheetViews>
  <sheetFormatPr defaultColWidth="9.140625" defaultRowHeight="15.75" customHeight="1"/>
  <cols>
    <col min="1" max="1" width="4.7109375" style="910" customWidth="1"/>
    <col min="2" max="2" width="25.28125" style="531" customWidth="1"/>
    <col min="3" max="3" width="11.28125" style="532" bestFit="1" customWidth="1"/>
    <col min="4" max="4" width="10.140625" style="533" customWidth="1"/>
    <col min="5" max="5" width="9.7109375" style="911" customWidth="1"/>
    <col min="6" max="6" width="10.57421875" style="533" customWidth="1"/>
    <col min="7" max="7" width="9.421875" style="533" bestFit="1" customWidth="1"/>
    <col min="8" max="8" width="10.57421875" style="533" customWidth="1"/>
    <col min="9" max="16384" width="9.140625" style="535" customWidth="1"/>
  </cols>
  <sheetData>
    <row r="1" spans="1:8" ht="13.5" customHeight="1">
      <c r="A1" s="530"/>
      <c r="E1" s="533"/>
      <c r="F1" s="534"/>
      <c r="G1" s="1328"/>
      <c r="H1" s="1328" t="s">
        <v>306</v>
      </c>
    </row>
    <row r="2" spans="1:8" ht="13.5" customHeight="1">
      <c r="A2" s="530"/>
      <c r="E2" s="533"/>
      <c r="F2" s="534"/>
      <c r="H2" s="1328" t="s">
        <v>307</v>
      </c>
    </row>
    <row r="3" spans="1:8" ht="17.25" customHeight="1">
      <c r="A3" s="1401" t="s">
        <v>308</v>
      </c>
      <c r="B3" s="1401"/>
      <c r="C3" s="1401"/>
      <c r="D3" s="1401"/>
      <c r="E3" s="1401"/>
      <c r="F3" s="1401"/>
      <c r="G3" s="1401"/>
      <c r="H3" s="1401"/>
    </row>
    <row r="4" spans="1:5" ht="13.5" customHeight="1">
      <c r="A4" s="530"/>
      <c r="E4" s="533"/>
    </row>
    <row r="5" spans="1:8" ht="14.25" customHeight="1">
      <c r="A5" s="1350" t="s">
        <v>309</v>
      </c>
      <c r="B5" s="1350"/>
      <c r="C5" s="1350"/>
      <c r="D5" s="1350"/>
      <c r="E5" s="1350"/>
      <c r="F5" s="1350"/>
      <c r="G5" s="1350"/>
      <c r="H5" s="1350"/>
    </row>
    <row r="6" spans="1:8" ht="15" customHeight="1">
      <c r="A6" s="1350" t="s">
        <v>310</v>
      </c>
      <c r="B6" s="1350"/>
      <c r="C6" s="1350"/>
      <c r="D6" s="1350"/>
      <c r="E6" s="1350"/>
      <c r="F6" s="1350"/>
      <c r="G6" s="1350"/>
      <c r="H6" s="1350"/>
    </row>
    <row r="7" spans="1:8" ht="12.75" customHeight="1">
      <c r="A7" s="1351" t="s">
        <v>311</v>
      </c>
      <c r="B7" s="1351"/>
      <c r="C7" s="1351"/>
      <c r="D7" s="1351"/>
      <c r="E7" s="1351"/>
      <c r="F7" s="1351"/>
      <c r="G7" s="1351"/>
      <c r="H7" s="1351"/>
    </row>
    <row r="8" spans="1:8" ht="12" customHeight="1">
      <c r="A8" s="1351" t="s">
        <v>312</v>
      </c>
      <c r="B8" s="1351"/>
      <c r="C8" s="1351"/>
      <c r="D8" s="1351"/>
      <c r="E8" s="1351"/>
      <c r="F8" s="1351"/>
      <c r="G8" s="1351"/>
      <c r="H8" s="1351"/>
    </row>
    <row r="9" spans="1:5" ht="16.5" customHeight="1" thickBot="1">
      <c r="A9" s="530"/>
      <c r="E9" s="533"/>
    </row>
    <row r="10" spans="1:8" ht="15" customHeight="1">
      <c r="A10" s="1393" t="s">
        <v>313</v>
      </c>
      <c r="B10" s="1396" t="s">
        <v>314</v>
      </c>
      <c r="C10" s="1396" t="s">
        <v>315</v>
      </c>
      <c r="D10" s="1396" t="s">
        <v>316</v>
      </c>
      <c r="E10" s="1396" t="s">
        <v>317</v>
      </c>
      <c r="F10" s="1396"/>
      <c r="G10" s="1396"/>
      <c r="H10" s="1402"/>
    </row>
    <row r="11" spans="1:8" ht="15" customHeight="1">
      <c r="A11" s="1394"/>
      <c r="B11" s="1397"/>
      <c r="C11" s="1397"/>
      <c r="D11" s="1397"/>
      <c r="E11" s="1397" t="s">
        <v>318</v>
      </c>
      <c r="F11" s="1391" t="s">
        <v>319</v>
      </c>
      <c r="G11" s="536" t="s">
        <v>320</v>
      </c>
      <c r="H11" s="1399" t="s">
        <v>321</v>
      </c>
    </row>
    <row r="12" spans="1:8" ht="19.5" customHeight="1">
      <c r="A12" s="1395"/>
      <c r="B12" s="1398"/>
      <c r="C12" s="1398"/>
      <c r="D12" s="1398"/>
      <c r="E12" s="1398"/>
      <c r="F12" s="1392"/>
      <c r="G12" s="537" t="s">
        <v>322</v>
      </c>
      <c r="H12" s="1400"/>
    </row>
    <row r="13" spans="1:8" ht="12.75" customHeight="1" thickBot="1">
      <c r="A13" s="538">
        <v>1</v>
      </c>
      <c r="B13" s="539">
        <v>2</v>
      </c>
      <c r="C13" s="539">
        <v>3</v>
      </c>
      <c r="D13" s="539">
        <v>4</v>
      </c>
      <c r="E13" s="539">
        <v>5</v>
      </c>
      <c r="F13" s="539">
        <v>6</v>
      </c>
      <c r="G13" s="539">
        <v>7</v>
      </c>
      <c r="H13" s="540">
        <v>8</v>
      </c>
    </row>
    <row r="14" spans="1:8" ht="14.25" customHeight="1" thickBot="1">
      <c r="A14" s="541"/>
      <c r="B14" s="1389" t="s">
        <v>323</v>
      </c>
      <c r="C14" s="1389"/>
      <c r="D14" s="1389"/>
      <c r="E14" s="1389"/>
      <c r="F14" s="1389"/>
      <c r="G14" s="1389"/>
      <c r="H14" s="542"/>
    </row>
    <row r="15" spans="1:8" ht="12" customHeight="1">
      <c r="A15" s="543"/>
      <c r="B15" s="544" t="s">
        <v>62</v>
      </c>
      <c r="C15" s="545"/>
      <c r="D15" s="546"/>
      <c r="E15" s="546"/>
      <c r="F15" s="546"/>
      <c r="G15" s="546"/>
      <c r="H15" s="547"/>
    </row>
    <row r="16" spans="1:8" s="553" customFormat="1" ht="12" customHeight="1">
      <c r="A16" s="548" t="s">
        <v>8</v>
      </c>
      <c r="B16" s="549" t="s">
        <v>92</v>
      </c>
      <c r="C16" s="550"/>
      <c r="D16" s="551">
        <f>SUM(D17:D17)</f>
        <v>310</v>
      </c>
      <c r="E16" s="551">
        <f>SUM(E17:E17)</f>
        <v>285</v>
      </c>
      <c r="F16" s="551">
        <f>SUM(F17:F17)</f>
        <v>240</v>
      </c>
      <c r="G16" s="551">
        <f>SUM(G17:G17)</f>
        <v>0</v>
      </c>
      <c r="H16" s="552"/>
    </row>
    <row r="17" spans="1:8" ht="12" customHeight="1">
      <c r="A17" s="554"/>
      <c r="B17" s="555" t="s">
        <v>324</v>
      </c>
      <c r="C17" s="556" t="s">
        <v>325</v>
      </c>
      <c r="D17" s="557">
        <v>310</v>
      </c>
      <c r="E17" s="557">
        <v>285</v>
      </c>
      <c r="F17" s="557">
        <v>240</v>
      </c>
      <c r="G17" s="557">
        <v>0</v>
      </c>
      <c r="H17" s="558">
        <v>2.2</v>
      </c>
    </row>
    <row r="18" spans="1:8" ht="12" customHeight="1">
      <c r="A18" s="548" t="s">
        <v>9</v>
      </c>
      <c r="B18" s="549" t="s">
        <v>326</v>
      </c>
      <c r="C18" s="559"/>
      <c r="D18" s="551">
        <f>SUM(D19:D22)</f>
        <v>2707</v>
      </c>
      <c r="E18" s="551">
        <f>SUM(E19:E22)</f>
        <v>2544</v>
      </c>
      <c r="F18" s="551">
        <f>SUM(F19:F22)</f>
        <v>2544</v>
      </c>
      <c r="G18" s="551">
        <f>SUM(G19:G22)</f>
        <v>0</v>
      </c>
      <c r="H18" s="552"/>
    </row>
    <row r="19" spans="1:8" ht="12" customHeight="1">
      <c r="A19" s="560"/>
      <c r="B19" s="561" t="s">
        <v>327</v>
      </c>
      <c r="C19" s="562" t="s">
        <v>328</v>
      </c>
      <c r="D19" s="563" t="s">
        <v>235</v>
      </c>
      <c r="E19" s="563" t="s">
        <v>235</v>
      </c>
      <c r="F19" s="563" t="s">
        <v>235</v>
      </c>
      <c r="G19" s="563"/>
      <c r="H19" s="564" t="s">
        <v>329</v>
      </c>
    </row>
    <row r="20" spans="1:8" ht="12" customHeight="1">
      <c r="A20" s="565"/>
      <c r="B20" s="566"/>
      <c r="C20" s="562" t="s">
        <v>330</v>
      </c>
      <c r="D20" s="563">
        <v>455</v>
      </c>
      <c r="E20" s="563">
        <v>455</v>
      </c>
      <c r="F20" s="563">
        <v>455</v>
      </c>
      <c r="G20" s="563"/>
      <c r="H20" s="564">
        <v>0.35</v>
      </c>
    </row>
    <row r="21" spans="1:8" ht="12" customHeight="1">
      <c r="A21" s="565"/>
      <c r="B21" s="566"/>
      <c r="C21" s="562" t="s">
        <v>331</v>
      </c>
      <c r="D21" s="563">
        <v>754</v>
      </c>
      <c r="E21" s="563">
        <v>754</v>
      </c>
      <c r="F21" s="563">
        <v>754</v>
      </c>
      <c r="G21" s="563"/>
      <c r="H21" s="564">
        <v>1.7</v>
      </c>
    </row>
    <row r="22" spans="1:8" ht="12.75" customHeight="1">
      <c r="A22" s="554"/>
      <c r="B22" s="555" t="s">
        <v>324</v>
      </c>
      <c r="C22" s="556" t="s">
        <v>332</v>
      </c>
      <c r="D22" s="557">
        <v>1498</v>
      </c>
      <c r="E22" s="557">
        <v>1335</v>
      </c>
      <c r="F22" s="557">
        <v>1335</v>
      </c>
      <c r="G22" s="557">
        <v>0</v>
      </c>
      <c r="H22" s="558">
        <v>1.2</v>
      </c>
    </row>
    <row r="23" spans="1:8" ht="12.75" customHeight="1">
      <c r="A23" s="548" t="s">
        <v>333</v>
      </c>
      <c r="B23" s="549" t="s">
        <v>110</v>
      </c>
      <c r="C23" s="559"/>
      <c r="D23" s="551">
        <f>SUM(D24)</f>
        <v>150</v>
      </c>
      <c r="E23" s="551">
        <f>SUM(E24)</f>
        <v>110</v>
      </c>
      <c r="F23" s="551">
        <f>SUM(F24)</f>
        <v>0</v>
      </c>
      <c r="G23" s="551">
        <f>SUM(G24)</f>
        <v>0</v>
      </c>
      <c r="H23" s="552"/>
    </row>
    <row r="24" spans="1:8" ht="12.75" customHeight="1">
      <c r="A24" s="567"/>
      <c r="B24" s="568" t="s">
        <v>324</v>
      </c>
      <c r="C24" s="569" t="s">
        <v>334</v>
      </c>
      <c r="D24" s="570">
        <v>150</v>
      </c>
      <c r="E24" s="570">
        <v>110</v>
      </c>
      <c r="F24" s="570">
        <v>0</v>
      </c>
      <c r="G24" s="570">
        <v>0</v>
      </c>
      <c r="H24" s="571">
        <v>0.45</v>
      </c>
    </row>
    <row r="25" spans="1:8" ht="12.75" customHeight="1">
      <c r="A25" s="548" t="s">
        <v>335</v>
      </c>
      <c r="B25" s="549" t="s">
        <v>23</v>
      </c>
      <c r="C25" s="559"/>
      <c r="D25" s="551">
        <f>SUM(D26:D27)</f>
        <v>248</v>
      </c>
      <c r="E25" s="551">
        <f>SUM(E26:E27)</f>
        <v>173</v>
      </c>
      <c r="F25" s="551">
        <f>SUM(F26:F27)</f>
        <v>165</v>
      </c>
      <c r="G25" s="551">
        <f>SUM(G26:G27)</f>
        <v>0</v>
      </c>
      <c r="H25" s="552"/>
    </row>
    <row r="26" spans="1:8" ht="12.75" customHeight="1">
      <c r="A26" s="554"/>
      <c r="B26" s="555" t="s">
        <v>324</v>
      </c>
      <c r="C26" s="556" t="s">
        <v>336</v>
      </c>
      <c r="D26" s="557">
        <v>100</v>
      </c>
      <c r="E26" s="557">
        <v>82</v>
      </c>
      <c r="F26" s="557">
        <v>74</v>
      </c>
      <c r="G26" s="557">
        <v>0</v>
      </c>
      <c r="H26" s="558">
        <v>0.7</v>
      </c>
    </row>
    <row r="27" spans="1:8" ht="12.75" customHeight="1">
      <c r="A27" s="572"/>
      <c r="B27" s="573"/>
      <c r="C27" s="574" t="s">
        <v>337</v>
      </c>
      <c r="D27" s="575">
        <v>148</v>
      </c>
      <c r="E27" s="575">
        <v>91</v>
      </c>
      <c r="F27" s="575">
        <v>91</v>
      </c>
      <c r="G27" s="575">
        <v>0</v>
      </c>
      <c r="H27" s="576">
        <v>2.5</v>
      </c>
    </row>
    <row r="28" spans="1:8" ht="12.75" customHeight="1">
      <c r="A28" s="548" t="s">
        <v>338</v>
      </c>
      <c r="B28" s="549" t="s">
        <v>24</v>
      </c>
      <c r="C28" s="559"/>
      <c r="D28" s="551">
        <f>SUM(D29)</f>
        <v>550</v>
      </c>
      <c r="E28" s="551">
        <f>SUM(E29)</f>
        <v>100</v>
      </c>
      <c r="F28" s="551">
        <f>SUM(F29)</f>
        <v>0</v>
      </c>
      <c r="G28" s="551">
        <f>SUM(G29)</f>
        <v>0</v>
      </c>
      <c r="H28" s="552"/>
    </row>
    <row r="29" spans="1:8" ht="12.75" customHeight="1">
      <c r="A29" s="567"/>
      <c r="B29" s="577" t="s">
        <v>324</v>
      </c>
      <c r="C29" s="569" t="s">
        <v>339</v>
      </c>
      <c r="D29" s="570">
        <v>550</v>
      </c>
      <c r="E29" s="570">
        <v>100</v>
      </c>
      <c r="F29" s="570">
        <v>0</v>
      </c>
      <c r="G29" s="570">
        <v>0</v>
      </c>
      <c r="H29" s="571">
        <v>0.7</v>
      </c>
    </row>
    <row r="30" spans="1:8" ht="12.75" customHeight="1">
      <c r="A30" s="548" t="s">
        <v>340</v>
      </c>
      <c r="B30" s="549" t="s">
        <v>25</v>
      </c>
      <c r="C30" s="559"/>
      <c r="D30" s="551">
        <f>SUM(D31:D54)</f>
        <v>546590</v>
      </c>
      <c r="E30" s="551">
        <f>SUM(E31:E54)</f>
        <v>325759</v>
      </c>
      <c r="F30" s="551">
        <f>SUM(F31:F54)</f>
        <v>114206</v>
      </c>
      <c r="G30" s="551">
        <f>SUM(G31:G54)</f>
        <v>101320</v>
      </c>
      <c r="H30" s="578"/>
    </row>
    <row r="31" spans="1:8" ht="12.75" customHeight="1">
      <c r="A31" s="560"/>
      <c r="B31" s="561" t="s">
        <v>327</v>
      </c>
      <c r="C31" s="562" t="s">
        <v>341</v>
      </c>
      <c r="D31" s="563" t="s">
        <v>342</v>
      </c>
      <c r="E31" s="563" t="s">
        <v>343</v>
      </c>
      <c r="F31" s="563" t="s">
        <v>343</v>
      </c>
      <c r="G31" s="563"/>
      <c r="H31" s="564" t="s">
        <v>329</v>
      </c>
    </row>
    <row r="32" spans="1:8" ht="12.75" customHeight="1">
      <c r="A32" s="560"/>
      <c r="B32" s="561"/>
      <c r="C32" s="579" t="s">
        <v>344</v>
      </c>
      <c r="D32" s="563" t="s">
        <v>345</v>
      </c>
      <c r="E32" s="563" t="s">
        <v>346</v>
      </c>
      <c r="F32" s="563" t="s">
        <v>346</v>
      </c>
      <c r="G32" s="563"/>
      <c r="H32" s="564" t="s">
        <v>347</v>
      </c>
    </row>
    <row r="33" spans="1:8" ht="12.75" customHeight="1">
      <c r="A33" s="560"/>
      <c r="B33" s="561"/>
      <c r="C33" s="580" t="s">
        <v>348</v>
      </c>
      <c r="D33" s="563" t="s">
        <v>349</v>
      </c>
      <c r="E33" s="563" t="s">
        <v>350</v>
      </c>
      <c r="F33" s="563" t="s">
        <v>350</v>
      </c>
      <c r="G33" s="563"/>
      <c r="H33" s="564" t="s">
        <v>351</v>
      </c>
    </row>
    <row r="34" spans="1:8" ht="12.75" customHeight="1">
      <c r="A34" s="560"/>
      <c r="B34" s="561"/>
      <c r="C34" s="580" t="s">
        <v>352</v>
      </c>
      <c r="D34" s="563" t="s">
        <v>353</v>
      </c>
      <c r="E34" s="563" t="s">
        <v>353</v>
      </c>
      <c r="F34" s="563" t="s">
        <v>353</v>
      </c>
      <c r="G34" s="563"/>
      <c r="H34" s="564" t="s">
        <v>354</v>
      </c>
    </row>
    <row r="35" spans="1:8" ht="12.75" customHeight="1">
      <c r="A35" s="554"/>
      <c r="B35" s="555" t="s">
        <v>355</v>
      </c>
      <c r="C35" s="556" t="s">
        <v>356</v>
      </c>
      <c r="D35" s="557">
        <v>630</v>
      </c>
      <c r="E35" s="557">
        <v>630</v>
      </c>
      <c r="F35" s="557">
        <v>600</v>
      </c>
      <c r="G35" s="557">
        <v>30</v>
      </c>
      <c r="H35" s="558">
        <v>0.4</v>
      </c>
    </row>
    <row r="36" spans="1:8" ht="12.75" customHeight="1">
      <c r="A36" s="554"/>
      <c r="B36" s="581"/>
      <c r="C36" s="556" t="s">
        <v>357</v>
      </c>
      <c r="D36" s="557">
        <v>3550</v>
      </c>
      <c r="E36" s="557">
        <v>3000</v>
      </c>
      <c r="F36" s="557">
        <v>2900</v>
      </c>
      <c r="G36" s="557"/>
      <c r="H36" s="558">
        <v>0.3</v>
      </c>
    </row>
    <row r="37" spans="1:8" ht="12.75" customHeight="1">
      <c r="A37" s="554"/>
      <c r="B37" s="581"/>
      <c r="C37" s="556" t="s">
        <v>358</v>
      </c>
      <c r="D37" s="557">
        <v>2800</v>
      </c>
      <c r="E37" s="557">
        <v>1800</v>
      </c>
      <c r="F37" s="557">
        <v>1750</v>
      </c>
      <c r="G37" s="557"/>
      <c r="H37" s="558">
        <v>0.5</v>
      </c>
    </row>
    <row r="38" spans="1:8" ht="12.75" customHeight="1">
      <c r="A38" s="554"/>
      <c r="B38" s="581"/>
      <c r="C38" s="556" t="s">
        <v>339</v>
      </c>
      <c r="D38" s="557">
        <v>9000</v>
      </c>
      <c r="E38" s="557">
        <v>2900</v>
      </c>
      <c r="F38" s="557">
        <v>2700</v>
      </c>
      <c r="G38" s="557"/>
      <c r="H38" s="558">
        <v>0.4</v>
      </c>
    </row>
    <row r="39" spans="1:8" ht="12.75" customHeight="1">
      <c r="A39" s="554"/>
      <c r="B39" s="581"/>
      <c r="C39" s="556" t="s">
        <v>359</v>
      </c>
      <c r="D39" s="557">
        <v>18500</v>
      </c>
      <c r="E39" s="557">
        <v>3350</v>
      </c>
      <c r="F39" s="557">
        <v>330</v>
      </c>
      <c r="G39" s="557"/>
      <c r="H39" s="558">
        <v>0.6</v>
      </c>
    </row>
    <row r="40" spans="1:8" ht="12.75" customHeight="1">
      <c r="A40" s="554"/>
      <c r="B40" s="555" t="s">
        <v>324</v>
      </c>
      <c r="C40" s="556" t="s">
        <v>360</v>
      </c>
      <c r="D40" s="557">
        <v>200</v>
      </c>
      <c r="E40" s="557">
        <v>180</v>
      </c>
      <c r="F40" s="557">
        <v>165</v>
      </c>
      <c r="G40" s="557">
        <v>0</v>
      </c>
      <c r="H40" s="558">
        <v>1.2</v>
      </c>
    </row>
    <row r="41" spans="1:8" ht="12.75" customHeight="1">
      <c r="A41" s="554"/>
      <c r="B41" s="555"/>
      <c r="C41" s="556" t="s">
        <v>361</v>
      </c>
      <c r="D41" s="557">
        <v>223</v>
      </c>
      <c r="E41" s="557">
        <v>60</v>
      </c>
      <c r="F41" s="557">
        <v>60</v>
      </c>
      <c r="G41" s="557">
        <v>0</v>
      </c>
      <c r="H41" s="558">
        <v>0.9</v>
      </c>
    </row>
    <row r="42" spans="1:8" ht="12.75" customHeight="1">
      <c r="A42" s="554"/>
      <c r="B42" s="555"/>
      <c r="C42" s="556" t="s">
        <v>362</v>
      </c>
      <c r="D42" s="557">
        <v>60000</v>
      </c>
      <c r="E42" s="557">
        <v>57900</v>
      </c>
      <c r="F42" s="557">
        <v>0</v>
      </c>
      <c r="G42" s="557">
        <v>0</v>
      </c>
      <c r="H42" s="558">
        <v>0.18</v>
      </c>
    </row>
    <row r="43" spans="1:8" ht="12.75" customHeight="1">
      <c r="A43" s="554"/>
      <c r="B43" s="555"/>
      <c r="C43" s="556" t="s">
        <v>363</v>
      </c>
      <c r="D43" s="557">
        <v>71400</v>
      </c>
      <c r="E43" s="557">
        <v>64100</v>
      </c>
      <c r="F43" s="557">
        <v>25000</v>
      </c>
      <c r="G43" s="557">
        <v>0</v>
      </c>
      <c r="H43" s="558" t="s">
        <v>364</v>
      </c>
    </row>
    <row r="44" spans="1:8" ht="12.75" customHeight="1">
      <c r="A44" s="554"/>
      <c r="B44" s="555"/>
      <c r="C44" s="556" t="s">
        <v>365</v>
      </c>
      <c r="D44" s="557">
        <v>131250</v>
      </c>
      <c r="E44" s="557">
        <v>116200</v>
      </c>
      <c r="F44" s="557">
        <v>71200</v>
      </c>
      <c r="G44" s="557">
        <v>40000</v>
      </c>
      <c r="H44" s="558" t="s">
        <v>366</v>
      </c>
    </row>
    <row r="45" spans="1:8" ht="12.75" customHeight="1">
      <c r="A45" s="554"/>
      <c r="B45" s="555"/>
      <c r="C45" s="556" t="s">
        <v>356</v>
      </c>
      <c r="D45" s="557">
        <v>52000</v>
      </c>
      <c r="E45" s="557">
        <v>6000</v>
      </c>
      <c r="F45" s="557">
        <v>4000</v>
      </c>
      <c r="G45" s="557">
        <v>0</v>
      </c>
      <c r="H45" s="558">
        <v>0.5</v>
      </c>
    </row>
    <row r="46" spans="1:8" ht="12.75" customHeight="1">
      <c r="A46" s="554"/>
      <c r="B46" s="555"/>
      <c r="C46" s="556" t="s">
        <v>367</v>
      </c>
      <c r="D46" s="557">
        <v>53000</v>
      </c>
      <c r="E46" s="557">
        <v>19000</v>
      </c>
      <c r="F46" s="557">
        <v>5000</v>
      </c>
      <c r="G46" s="557">
        <v>14000</v>
      </c>
      <c r="H46" s="558">
        <v>0.65</v>
      </c>
    </row>
    <row r="47" spans="1:8" ht="12.75" customHeight="1">
      <c r="A47" s="554"/>
      <c r="B47" s="555"/>
      <c r="C47" s="556" t="s">
        <v>368</v>
      </c>
      <c r="D47" s="557">
        <v>47000</v>
      </c>
      <c r="E47" s="557">
        <v>3400</v>
      </c>
      <c r="F47" s="557">
        <v>0</v>
      </c>
      <c r="G47" s="557">
        <v>3400</v>
      </c>
      <c r="H47" s="558">
        <v>0.7</v>
      </c>
    </row>
    <row r="48" spans="1:8" ht="12.75" customHeight="1">
      <c r="A48" s="554"/>
      <c r="B48" s="555"/>
      <c r="C48" s="556" t="s">
        <v>369</v>
      </c>
      <c r="D48" s="557">
        <v>15680</v>
      </c>
      <c r="E48" s="557">
        <v>9678</v>
      </c>
      <c r="F48" s="557">
        <v>0</v>
      </c>
      <c r="G48" s="557">
        <v>9678</v>
      </c>
      <c r="H48" s="558">
        <v>0.85</v>
      </c>
    </row>
    <row r="49" spans="1:8" ht="12.75" customHeight="1">
      <c r="A49" s="554"/>
      <c r="B49" s="555"/>
      <c r="C49" s="556" t="s">
        <v>370</v>
      </c>
      <c r="D49" s="557">
        <v>16300</v>
      </c>
      <c r="E49" s="557">
        <v>7012</v>
      </c>
      <c r="F49" s="557">
        <v>0</v>
      </c>
      <c r="G49" s="557">
        <v>7012</v>
      </c>
      <c r="H49" s="558">
        <v>1.1</v>
      </c>
    </row>
    <row r="50" spans="1:8" ht="12.75" customHeight="1">
      <c r="A50" s="554"/>
      <c r="B50" s="555"/>
      <c r="C50" s="556" t="s">
        <v>371</v>
      </c>
      <c r="D50" s="557">
        <v>350</v>
      </c>
      <c r="E50" s="557">
        <v>295</v>
      </c>
      <c r="F50" s="557">
        <v>295</v>
      </c>
      <c r="G50" s="557">
        <v>0</v>
      </c>
      <c r="H50" s="558">
        <v>1.15</v>
      </c>
    </row>
    <row r="51" spans="1:8" ht="12.75" customHeight="1">
      <c r="A51" s="554"/>
      <c r="B51" s="555"/>
      <c r="C51" s="556" t="s">
        <v>372</v>
      </c>
      <c r="D51" s="557">
        <v>60000</v>
      </c>
      <c r="E51" s="557">
        <v>27200</v>
      </c>
      <c r="F51" s="557">
        <v>0</v>
      </c>
      <c r="G51" s="557">
        <v>27200</v>
      </c>
      <c r="H51" s="558">
        <v>3.8</v>
      </c>
    </row>
    <row r="52" spans="1:8" ht="12.75" customHeight="1">
      <c r="A52" s="554"/>
      <c r="B52" s="555"/>
      <c r="C52" s="556" t="s">
        <v>373</v>
      </c>
      <c r="D52" s="557">
        <v>500</v>
      </c>
      <c r="E52" s="557">
        <v>500</v>
      </c>
      <c r="F52" s="557">
        <v>206</v>
      </c>
      <c r="G52" s="557">
        <v>0</v>
      </c>
      <c r="H52" s="558">
        <v>0.6</v>
      </c>
    </row>
    <row r="53" spans="1:8" ht="12.75" customHeight="1">
      <c r="A53" s="554"/>
      <c r="B53" s="555"/>
      <c r="C53" s="556" t="s">
        <v>374</v>
      </c>
      <c r="D53" s="557">
        <v>2663</v>
      </c>
      <c r="E53" s="557">
        <v>1820</v>
      </c>
      <c r="F53" s="557">
        <v>0</v>
      </c>
      <c r="G53" s="557">
        <v>0</v>
      </c>
      <c r="H53" s="558">
        <v>0.16</v>
      </c>
    </row>
    <row r="54" spans="1:8" ht="12.75" customHeight="1">
      <c r="A54" s="567"/>
      <c r="B54" s="568"/>
      <c r="C54" s="569" t="s">
        <v>375</v>
      </c>
      <c r="D54" s="570">
        <v>1544</v>
      </c>
      <c r="E54" s="570">
        <v>734</v>
      </c>
      <c r="F54" s="570">
        <v>0</v>
      </c>
      <c r="G54" s="570">
        <v>0</v>
      </c>
      <c r="H54" s="571">
        <v>0.2</v>
      </c>
    </row>
    <row r="55" spans="1:8" ht="12.75" customHeight="1">
      <c r="A55" s="548" t="s">
        <v>376</v>
      </c>
      <c r="B55" s="549" t="s">
        <v>26</v>
      </c>
      <c r="C55" s="559"/>
      <c r="D55" s="551">
        <f>SUM(D56:D56)</f>
        <v>500</v>
      </c>
      <c r="E55" s="551">
        <f>SUM(E56:E56)</f>
        <v>500</v>
      </c>
      <c r="F55" s="551">
        <f>SUM(F56:F56)</f>
        <v>72</v>
      </c>
      <c r="G55" s="551">
        <f>SUM(G56:G56)</f>
        <v>0</v>
      </c>
      <c r="H55" s="582"/>
    </row>
    <row r="56" spans="1:8" ht="12.75" customHeight="1">
      <c r="A56" s="572"/>
      <c r="B56" s="573" t="s">
        <v>324</v>
      </c>
      <c r="C56" s="574" t="s">
        <v>373</v>
      </c>
      <c r="D56" s="575">
        <v>500</v>
      </c>
      <c r="E56" s="575">
        <v>500</v>
      </c>
      <c r="F56" s="575">
        <v>72</v>
      </c>
      <c r="G56" s="575">
        <v>0</v>
      </c>
      <c r="H56" s="576">
        <v>0.6</v>
      </c>
    </row>
    <row r="57" spans="1:8" ht="12.75" customHeight="1">
      <c r="A57" s="548" t="s">
        <v>377</v>
      </c>
      <c r="B57" s="549" t="s">
        <v>59</v>
      </c>
      <c r="C57" s="559"/>
      <c r="D57" s="551">
        <f>SUM(D58:D60)</f>
        <v>1407</v>
      </c>
      <c r="E57" s="551">
        <f>SUM(E58:E60)</f>
        <v>1407</v>
      </c>
      <c r="F57" s="551">
        <f>SUM(F58:F60)</f>
        <v>1407</v>
      </c>
      <c r="G57" s="551">
        <f>SUM(G58:G60)</f>
        <v>0</v>
      </c>
      <c r="H57" s="578"/>
    </row>
    <row r="58" spans="1:8" ht="12.75" customHeight="1">
      <c r="A58" s="560"/>
      <c r="B58" s="561" t="s">
        <v>327</v>
      </c>
      <c r="C58" s="562" t="s">
        <v>378</v>
      </c>
      <c r="D58" s="563">
        <v>164</v>
      </c>
      <c r="E58" s="563">
        <v>164</v>
      </c>
      <c r="F58" s="563">
        <v>164</v>
      </c>
      <c r="G58" s="563"/>
      <c r="H58" s="564">
        <v>0.1</v>
      </c>
    </row>
    <row r="59" spans="1:8" ht="12.75" customHeight="1">
      <c r="A59" s="560"/>
      <c r="B59" s="561"/>
      <c r="C59" s="562" t="s">
        <v>330</v>
      </c>
      <c r="D59" s="563">
        <v>187</v>
      </c>
      <c r="E59" s="563">
        <v>187</v>
      </c>
      <c r="F59" s="563">
        <v>187</v>
      </c>
      <c r="G59" s="563"/>
      <c r="H59" s="564" t="s">
        <v>379</v>
      </c>
    </row>
    <row r="60" spans="1:8" ht="12.75" customHeight="1" thickBot="1">
      <c r="A60" s="560"/>
      <c r="B60" s="561"/>
      <c r="C60" s="562" t="s">
        <v>331</v>
      </c>
      <c r="D60" s="563">
        <v>1056</v>
      </c>
      <c r="E60" s="563">
        <v>1056</v>
      </c>
      <c r="F60" s="563">
        <v>1056</v>
      </c>
      <c r="G60" s="563"/>
      <c r="H60" s="564">
        <v>1.6</v>
      </c>
    </row>
    <row r="61" spans="1:8" ht="12.75" customHeight="1" thickBot="1">
      <c r="A61" s="541"/>
      <c r="B61" s="583" t="s">
        <v>165</v>
      </c>
      <c r="C61" s="584"/>
      <c r="D61" s="585">
        <f>D16+D18+D23+D25+D28+D30+D55+D57</f>
        <v>552462</v>
      </c>
      <c r="E61" s="585">
        <f>E16+E18+E23+E25+E28+E30+E55+E57</f>
        <v>330878</v>
      </c>
      <c r="F61" s="585">
        <f>F16+F18+F23+F25+F28+F30+F55+F57</f>
        <v>118634</v>
      </c>
      <c r="G61" s="585">
        <f>G16+G18+G23+G25+G28+G30+G55+G57</f>
        <v>101320</v>
      </c>
      <c r="H61" s="310">
        <f>H16+H18+H23+H25+H28+H30+H55+H57</f>
        <v>0</v>
      </c>
    </row>
    <row r="62" spans="1:8" ht="12.75" customHeight="1">
      <c r="A62" s="543"/>
      <c r="B62" s="544" t="s">
        <v>63</v>
      </c>
      <c r="C62" s="545"/>
      <c r="D62" s="586"/>
      <c r="E62" s="586"/>
      <c r="F62" s="586"/>
      <c r="G62" s="586"/>
      <c r="H62" s="587"/>
    </row>
    <row r="63" spans="1:8" ht="12.75" customHeight="1">
      <c r="A63" s="548" t="s">
        <v>8</v>
      </c>
      <c r="B63" s="549" t="s">
        <v>176</v>
      </c>
      <c r="C63" s="559"/>
      <c r="D63" s="551">
        <f>SUM(D64:D64)</f>
        <v>100</v>
      </c>
      <c r="E63" s="551">
        <f>SUM(E64:E64)</f>
        <v>65</v>
      </c>
      <c r="F63" s="551">
        <f>SUM(F64:F64)</f>
        <v>60</v>
      </c>
      <c r="G63" s="551">
        <f>SUM(G64:G64)</f>
        <v>0</v>
      </c>
      <c r="H63" s="578"/>
    </row>
    <row r="64" spans="1:8" ht="12.75" customHeight="1">
      <c r="A64" s="567"/>
      <c r="B64" s="568" t="s">
        <v>324</v>
      </c>
      <c r="C64" s="569" t="s">
        <v>363</v>
      </c>
      <c r="D64" s="570">
        <v>100</v>
      </c>
      <c r="E64" s="570">
        <v>65</v>
      </c>
      <c r="F64" s="570">
        <v>60</v>
      </c>
      <c r="G64" s="570">
        <v>0</v>
      </c>
      <c r="H64" s="571">
        <v>1.5</v>
      </c>
    </row>
    <row r="65" spans="1:8" ht="12.75" customHeight="1">
      <c r="A65" s="588" t="s">
        <v>9</v>
      </c>
      <c r="B65" s="589" t="s">
        <v>29</v>
      </c>
      <c r="C65" s="590"/>
      <c r="D65" s="591">
        <f>SUM(D66:D66)</f>
        <v>262</v>
      </c>
      <c r="E65" s="591">
        <f>SUM(E66:E66)</f>
        <v>54</v>
      </c>
      <c r="F65" s="591">
        <f>SUM(F66:F66)</f>
        <v>54</v>
      </c>
      <c r="G65" s="591">
        <f>SUM(G66:G66)</f>
        <v>0</v>
      </c>
      <c r="H65" s="592"/>
    </row>
    <row r="66" spans="1:8" ht="12.75" customHeight="1">
      <c r="A66" s="567"/>
      <c r="B66" s="568" t="s">
        <v>324</v>
      </c>
      <c r="C66" s="569" t="s">
        <v>337</v>
      </c>
      <c r="D66" s="570">
        <v>262</v>
      </c>
      <c r="E66" s="570">
        <v>54</v>
      </c>
      <c r="F66" s="570">
        <v>54</v>
      </c>
      <c r="G66" s="570">
        <v>0</v>
      </c>
      <c r="H66" s="571">
        <v>3</v>
      </c>
    </row>
    <row r="67" spans="1:8" ht="12.75" customHeight="1">
      <c r="A67" s="548" t="s">
        <v>333</v>
      </c>
      <c r="B67" s="549" t="s">
        <v>43</v>
      </c>
      <c r="C67" s="559"/>
      <c r="D67" s="551">
        <f>SUM(D68)</f>
        <v>431</v>
      </c>
      <c r="E67" s="551">
        <f>SUM(E68)</f>
        <v>431</v>
      </c>
      <c r="F67" s="551">
        <f>SUM(F68)</f>
        <v>431</v>
      </c>
      <c r="G67" s="551">
        <f>SUM(G68)</f>
        <v>0</v>
      </c>
      <c r="H67" s="578"/>
    </row>
    <row r="68" spans="1:8" ht="12.75" customHeight="1" thickBot="1">
      <c r="A68" s="560"/>
      <c r="B68" s="561" t="s">
        <v>327</v>
      </c>
      <c r="C68" s="562" t="s">
        <v>330</v>
      </c>
      <c r="D68" s="563">
        <v>431</v>
      </c>
      <c r="E68" s="563">
        <v>431</v>
      </c>
      <c r="F68" s="563">
        <v>431</v>
      </c>
      <c r="G68" s="563"/>
      <c r="H68" s="564">
        <v>1.15</v>
      </c>
    </row>
    <row r="69" spans="1:8" ht="12.75" customHeight="1">
      <c r="A69" s="593" t="s">
        <v>335</v>
      </c>
      <c r="B69" s="594" t="s">
        <v>49</v>
      </c>
      <c r="C69" s="595"/>
      <c r="D69" s="596">
        <f>SUM(D70)</f>
        <v>1300</v>
      </c>
      <c r="E69" s="596">
        <f>SUM(E70)</f>
        <v>1287</v>
      </c>
      <c r="F69" s="596">
        <f>SUM(F70)</f>
        <v>1287</v>
      </c>
      <c r="G69" s="596">
        <f>SUM(G70)</f>
        <v>0</v>
      </c>
      <c r="H69" s="597"/>
    </row>
    <row r="70" spans="1:8" ht="12.75" customHeight="1">
      <c r="A70" s="567"/>
      <c r="B70" s="568" t="s">
        <v>324</v>
      </c>
      <c r="C70" s="569" t="s">
        <v>380</v>
      </c>
      <c r="D70" s="570">
        <v>1300</v>
      </c>
      <c r="E70" s="570">
        <v>1287</v>
      </c>
      <c r="F70" s="570">
        <v>1287</v>
      </c>
      <c r="G70" s="570">
        <v>0</v>
      </c>
      <c r="H70" s="571">
        <v>0.7</v>
      </c>
    </row>
    <row r="71" spans="1:8" ht="12.75" customHeight="1">
      <c r="A71" s="548" t="s">
        <v>338</v>
      </c>
      <c r="B71" s="549" t="s">
        <v>191</v>
      </c>
      <c r="C71" s="559"/>
      <c r="D71" s="551">
        <f>SUM(D72)</f>
        <v>195</v>
      </c>
      <c r="E71" s="551">
        <f>SUM(E72)</f>
        <v>3</v>
      </c>
      <c r="F71" s="551">
        <f>SUM(F72)</f>
        <v>3</v>
      </c>
      <c r="G71" s="551">
        <f>SUM(G72)</f>
        <v>0</v>
      </c>
      <c r="H71" s="578"/>
    </row>
    <row r="72" spans="1:8" ht="12.75" customHeight="1">
      <c r="A72" s="567"/>
      <c r="B72" s="577" t="s">
        <v>324</v>
      </c>
      <c r="C72" s="569" t="s">
        <v>337</v>
      </c>
      <c r="D72" s="570">
        <v>195</v>
      </c>
      <c r="E72" s="570">
        <v>3</v>
      </c>
      <c r="F72" s="570">
        <v>3</v>
      </c>
      <c r="G72" s="570">
        <v>0</v>
      </c>
      <c r="H72" s="571">
        <v>4</v>
      </c>
    </row>
    <row r="73" spans="1:8" ht="12.75" customHeight="1">
      <c r="A73" s="548"/>
      <c r="B73" s="549" t="s">
        <v>44</v>
      </c>
      <c r="C73" s="559"/>
      <c r="D73" s="551">
        <f>SUM(D74:D75)</f>
        <v>551</v>
      </c>
      <c r="E73" s="551">
        <f>SUM(E74:E75)</f>
        <v>543</v>
      </c>
      <c r="F73" s="551">
        <f>SUM(F74:F75)</f>
        <v>543</v>
      </c>
      <c r="G73" s="551">
        <f>SUM(G74:G75)</f>
        <v>0</v>
      </c>
      <c r="H73" s="578"/>
    </row>
    <row r="74" spans="1:8" ht="12.75" customHeight="1">
      <c r="A74" s="560"/>
      <c r="B74" s="561" t="s">
        <v>327</v>
      </c>
      <c r="C74" s="562" t="s">
        <v>378</v>
      </c>
      <c r="D74" s="563">
        <v>61</v>
      </c>
      <c r="E74" s="563">
        <v>61</v>
      </c>
      <c r="F74" s="563">
        <v>61</v>
      </c>
      <c r="G74" s="563"/>
      <c r="H74" s="564">
        <v>0.15</v>
      </c>
    </row>
    <row r="75" spans="1:8" ht="12.75" customHeight="1" thickBot="1">
      <c r="A75" s="598"/>
      <c r="B75" s="599" t="s">
        <v>324</v>
      </c>
      <c r="C75" s="590" t="s">
        <v>381</v>
      </c>
      <c r="D75" s="600">
        <v>490</v>
      </c>
      <c r="E75" s="600">
        <v>482</v>
      </c>
      <c r="F75" s="600">
        <v>482</v>
      </c>
      <c r="G75" s="600">
        <v>0</v>
      </c>
      <c r="H75" s="592">
        <v>0.7</v>
      </c>
    </row>
    <row r="76" spans="1:8" s="553" customFormat="1" ht="12.75" customHeight="1" thickBot="1">
      <c r="A76" s="541"/>
      <c r="B76" s="583" t="s">
        <v>167</v>
      </c>
      <c r="C76" s="601"/>
      <c r="D76" s="602">
        <f>D63+D65+D67+D69+D71+D73</f>
        <v>2839</v>
      </c>
      <c r="E76" s="602">
        <f>E63+E65+E67+E69+E71+E73</f>
        <v>2383</v>
      </c>
      <c r="F76" s="602">
        <f>F63+F65+F67+F69+F71+F73</f>
        <v>2378</v>
      </c>
      <c r="G76" s="602">
        <f>G63+G65+G67+G69+G71+G73</f>
        <v>0</v>
      </c>
      <c r="H76" s="603"/>
    </row>
    <row r="77" spans="1:8" ht="12.75" customHeight="1">
      <c r="A77" s="604"/>
      <c r="B77" s="605" t="s">
        <v>60</v>
      </c>
      <c r="C77" s="606"/>
      <c r="D77" s="607"/>
      <c r="E77" s="607"/>
      <c r="F77" s="607"/>
      <c r="G77" s="607"/>
      <c r="H77" s="608"/>
    </row>
    <row r="78" spans="1:8" ht="12.75" customHeight="1">
      <c r="A78" s="548"/>
      <c r="B78" s="549" t="s">
        <v>87</v>
      </c>
      <c r="C78" s="559"/>
      <c r="D78" s="551">
        <f>D79</f>
        <v>3400</v>
      </c>
      <c r="E78" s="551">
        <f>E79</f>
        <v>3397</v>
      </c>
      <c r="F78" s="551">
        <f>F79</f>
        <v>3397</v>
      </c>
      <c r="G78" s="551">
        <f>G79</f>
        <v>0</v>
      </c>
      <c r="H78" s="578"/>
    </row>
    <row r="79" spans="1:8" ht="12.75" customHeight="1" thickBot="1">
      <c r="A79" s="609"/>
      <c r="B79" s="610" t="s">
        <v>324</v>
      </c>
      <c r="C79" s="569" t="s">
        <v>362</v>
      </c>
      <c r="D79" s="570">
        <v>3400</v>
      </c>
      <c r="E79" s="570">
        <v>3397</v>
      </c>
      <c r="F79" s="570">
        <v>3397</v>
      </c>
      <c r="G79" s="570">
        <v>0</v>
      </c>
      <c r="H79" s="571">
        <v>0.6</v>
      </c>
    </row>
    <row r="80" spans="1:8" ht="12.75" customHeight="1" thickBot="1">
      <c r="A80" s="611"/>
      <c r="B80" s="612" t="s">
        <v>166</v>
      </c>
      <c r="C80" s="613"/>
      <c r="D80" s="614">
        <f>D78</f>
        <v>3400</v>
      </c>
      <c r="E80" s="614">
        <f>E78</f>
        <v>3397</v>
      </c>
      <c r="F80" s="614">
        <f>F78</f>
        <v>3397</v>
      </c>
      <c r="G80" s="614">
        <f>G78</f>
        <v>0</v>
      </c>
      <c r="H80" s="615"/>
    </row>
    <row r="81" spans="1:8" s="553" customFormat="1" ht="12.75" customHeight="1" thickBot="1">
      <c r="A81" s="541" t="s">
        <v>206</v>
      </c>
      <c r="B81" s="583" t="s">
        <v>382</v>
      </c>
      <c r="C81" s="601"/>
      <c r="D81" s="585">
        <f>D61+D76+D80</f>
        <v>558701</v>
      </c>
      <c r="E81" s="585">
        <f>E61+E76+E80</f>
        <v>336658</v>
      </c>
      <c r="F81" s="585">
        <f>F61+F76+F80</f>
        <v>124409</v>
      </c>
      <c r="G81" s="585">
        <f>G61+G76+G80</f>
        <v>101320</v>
      </c>
      <c r="H81" s="603"/>
    </row>
    <row r="82" spans="1:8" ht="12.75" customHeight="1" thickBot="1">
      <c r="A82" s="541"/>
      <c r="B82" s="1389" t="s">
        <v>383</v>
      </c>
      <c r="C82" s="1389"/>
      <c r="D82" s="1389"/>
      <c r="E82" s="1389"/>
      <c r="F82" s="1389"/>
      <c r="G82" s="1389"/>
      <c r="H82" s="364"/>
    </row>
    <row r="83" spans="1:8" ht="12.75" customHeight="1" thickBot="1">
      <c r="A83" s="572"/>
      <c r="B83" s="589" t="s">
        <v>62</v>
      </c>
      <c r="C83" s="574"/>
      <c r="D83" s="575"/>
      <c r="E83" s="575"/>
      <c r="F83" s="575"/>
      <c r="G83" s="575"/>
      <c r="H83" s="576"/>
    </row>
    <row r="84" spans="1:8" ht="12.75" customHeight="1" thickBot="1">
      <c r="A84" s="541"/>
      <c r="B84" s="583" t="s">
        <v>165</v>
      </c>
      <c r="C84" s="584"/>
      <c r="D84" s="602">
        <v>0</v>
      </c>
      <c r="E84" s="602">
        <v>0</v>
      </c>
      <c r="F84" s="602">
        <v>0</v>
      </c>
      <c r="G84" s="602">
        <v>0</v>
      </c>
      <c r="H84" s="616"/>
    </row>
    <row r="85" spans="1:8" ht="12.75" customHeight="1" thickBot="1">
      <c r="A85" s="543"/>
      <c r="B85" s="544" t="s">
        <v>63</v>
      </c>
      <c r="C85" s="545"/>
      <c r="D85" s="586"/>
      <c r="E85" s="586"/>
      <c r="F85" s="586"/>
      <c r="G85" s="586"/>
      <c r="H85" s="587"/>
    </row>
    <row r="86" spans="1:8" ht="12.75" customHeight="1">
      <c r="A86" s="593" t="s">
        <v>8</v>
      </c>
      <c r="B86" s="594" t="s">
        <v>384</v>
      </c>
      <c r="C86" s="595"/>
      <c r="D86" s="596">
        <f>D87</f>
        <v>200</v>
      </c>
      <c r="E86" s="596">
        <f>E87</f>
        <v>157</v>
      </c>
      <c r="F86" s="596">
        <f>F87</f>
        <v>157</v>
      </c>
      <c r="G86" s="596">
        <f>G87</f>
        <v>0</v>
      </c>
      <c r="H86" s="597"/>
    </row>
    <row r="87" spans="1:8" ht="12.75" customHeight="1" thickBot="1">
      <c r="A87" s="609"/>
      <c r="B87" s="617" t="s">
        <v>385</v>
      </c>
      <c r="C87" s="618" t="s">
        <v>386</v>
      </c>
      <c r="D87" s="619">
        <v>200</v>
      </c>
      <c r="E87" s="619">
        <v>157</v>
      </c>
      <c r="F87" s="619">
        <v>157</v>
      </c>
      <c r="G87" s="619"/>
      <c r="H87" s="620" t="s">
        <v>387</v>
      </c>
    </row>
    <row r="88" spans="1:8" ht="12.75" customHeight="1">
      <c r="A88" s="604"/>
      <c r="B88" s="605" t="s">
        <v>388</v>
      </c>
      <c r="C88" s="606"/>
      <c r="D88" s="621">
        <f>D86</f>
        <v>200</v>
      </c>
      <c r="E88" s="621">
        <f>E86</f>
        <v>157</v>
      </c>
      <c r="F88" s="621">
        <f>F86</f>
        <v>157</v>
      </c>
      <c r="G88" s="621">
        <f>G86</f>
        <v>0</v>
      </c>
      <c r="H88" s="608"/>
    </row>
    <row r="89" spans="1:8" ht="12.75" customHeight="1">
      <c r="A89" s="622"/>
      <c r="B89" s="623" t="s">
        <v>60</v>
      </c>
      <c r="C89" s="624"/>
      <c r="D89" s="625"/>
      <c r="E89" s="625"/>
      <c r="F89" s="625"/>
      <c r="G89" s="625"/>
      <c r="H89" s="626"/>
    </row>
    <row r="90" spans="1:8" ht="12.75" customHeight="1" thickBot="1">
      <c r="A90" s="611"/>
      <c r="B90" s="612" t="s">
        <v>166</v>
      </c>
      <c r="C90" s="613"/>
      <c r="D90" s="551">
        <v>0</v>
      </c>
      <c r="E90" s="551">
        <v>0</v>
      </c>
      <c r="F90" s="551">
        <v>0</v>
      </c>
      <c r="G90" s="551">
        <v>0</v>
      </c>
      <c r="H90" s="615"/>
    </row>
    <row r="91" spans="1:9" ht="13.5" thickBot="1">
      <c r="A91" s="541" t="s">
        <v>389</v>
      </c>
      <c r="B91" s="583" t="s">
        <v>382</v>
      </c>
      <c r="C91" s="584"/>
      <c r="D91" s="602">
        <f>D84+D88+D90</f>
        <v>200</v>
      </c>
      <c r="E91" s="602">
        <f>E84+E88+E90</f>
        <v>157</v>
      </c>
      <c r="F91" s="602">
        <f>F84+F88+F90</f>
        <v>157</v>
      </c>
      <c r="G91" s="602">
        <f>G84+G88+G90</f>
        <v>0</v>
      </c>
      <c r="H91" s="616"/>
      <c r="I91" s="627"/>
    </row>
    <row r="92" spans="1:8" ht="13.5" thickBot="1">
      <c r="A92" s="588"/>
      <c r="B92" s="1385" t="s">
        <v>390</v>
      </c>
      <c r="C92" s="1385"/>
      <c r="D92" s="1385"/>
      <c r="E92" s="1385"/>
      <c r="F92" s="1385"/>
      <c r="G92" s="1385"/>
      <c r="H92" s="628"/>
    </row>
    <row r="93" spans="1:8" ht="12.75">
      <c r="A93" s="604"/>
      <c r="B93" s="605" t="s">
        <v>62</v>
      </c>
      <c r="C93" s="629"/>
      <c r="D93" s="630"/>
      <c r="E93" s="630"/>
      <c r="F93" s="630"/>
      <c r="G93" s="630"/>
      <c r="H93" s="631"/>
    </row>
    <row r="94" spans="1:8" ht="12.75">
      <c r="A94" s="548" t="s">
        <v>8</v>
      </c>
      <c r="B94" s="549" t="s">
        <v>34</v>
      </c>
      <c r="C94" s="550"/>
      <c r="D94" s="632">
        <f>SUM(D95:D96)</f>
        <v>35687</v>
      </c>
      <c r="E94" s="632">
        <f>SUM(E95:E96)</f>
        <v>26772</v>
      </c>
      <c r="F94" s="632">
        <f>SUM(F95:F96)</f>
        <v>26772</v>
      </c>
      <c r="G94" s="632">
        <f>SUM(G95:G96)</f>
        <v>0</v>
      </c>
      <c r="H94" s="633"/>
    </row>
    <row r="95" spans="1:8" ht="12.75">
      <c r="A95" s="572"/>
      <c r="B95" s="573" t="s">
        <v>324</v>
      </c>
      <c r="C95" s="574" t="s">
        <v>391</v>
      </c>
      <c r="D95" s="634">
        <v>3687</v>
      </c>
      <c r="E95" s="634">
        <v>772</v>
      </c>
      <c r="F95" s="634">
        <v>772</v>
      </c>
      <c r="G95" s="634">
        <v>0</v>
      </c>
      <c r="H95" s="635">
        <v>0.15</v>
      </c>
    </row>
    <row r="96" spans="1:8" ht="12.75">
      <c r="A96" s="567"/>
      <c r="B96" s="568" t="s">
        <v>303</v>
      </c>
      <c r="C96" s="569" t="s">
        <v>392</v>
      </c>
      <c r="D96" s="274">
        <v>32000</v>
      </c>
      <c r="E96" s="274">
        <v>26000</v>
      </c>
      <c r="F96" s="274">
        <v>26000</v>
      </c>
      <c r="G96" s="274"/>
      <c r="H96" s="636">
        <v>0.1</v>
      </c>
    </row>
    <row r="97" spans="1:8" ht="12.75">
      <c r="A97" s="588" t="s">
        <v>9</v>
      </c>
      <c r="B97" s="637" t="s">
        <v>91</v>
      </c>
      <c r="C97" s="590"/>
      <c r="D97" s="638">
        <f>D98</f>
        <v>1800</v>
      </c>
      <c r="E97" s="638">
        <f>E98</f>
        <v>1465</v>
      </c>
      <c r="F97" s="638">
        <f>F98</f>
        <v>1465</v>
      </c>
      <c r="G97" s="638">
        <f>G98</f>
        <v>0</v>
      </c>
      <c r="H97" s="639"/>
    </row>
    <row r="98" spans="1:8" ht="12.75">
      <c r="A98" s="567"/>
      <c r="B98" s="568" t="s">
        <v>324</v>
      </c>
      <c r="C98" s="569" t="s">
        <v>393</v>
      </c>
      <c r="D98" s="274">
        <v>1800</v>
      </c>
      <c r="E98" s="274">
        <v>1465</v>
      </c>
      <c r="F98" s="274">
        <v>1465</v>
      </c>
      <c r="G98" s="274">
        <v>0</v>
      </c>
      <c r="H98" s="636">
        <v>0.05</v>
      </c>
    </row>
    <row r="99" spans="1:8" ht="12.75">
      <c r="A99" s="548" t="s">
        <v>333</v>
      </c>
      <c r="B99" s="549" t="s">
        <v>22</v>
      </c>
      <c r="C99" s="640"/>
      <c r="D99" s="551">
        <f>SUM(D100)</f>
        <v>5000</v>
      </c>
      <c r="E99" s="551">
        <f>SUM(E100)</f>
        <v>2500</v>
      </c>
      <c r="F99" s="551">
        <f>SUM(F100)</f>
        <v>2500</v>
      </c>
      <c r="G99" s="551">
        <f>SUM(G100)</f>
        <v>0</v>
      </c>
      <c r="H99" s="578"/>
    </row>
    <row r="100" spans="1:8" ht="12.75">
      <c r="A100" s="567"/>
      <c r="B100" s="568" t="s">
        <v>303</v>
      </c>
      <c r="C100" s="569" t="s">
        <v>392</v>
      </c>
      <c r="D100" s="570">
        <v>5000</v>
      </c>
      <c r="E100" s="570">
        <v>2500</v>
      </c>
      <c r="F100" s="570">
        <v>2500</v>
      </c>
      <c r="G100" s="570"/>
      <c r="H100" s="571">
        <v>0.1</v>
      </c>
    </row>
    <row r="101" spans="1:8" ht="12.75">
      <c r="A101" s="548" t="s">
        <v>335</v>
      </c>
      <c r="B101" s="549" t="s">
        <v>110</v>
      </c>
      <c r="C101" s="559"/>
      <c r="D101" s="551">
        <f>SUM(D102)</f>
        <v>55</v>
      </c>
      <c r="E101" s="551">
        <f>SUM(E102)</f>
        <v>55</v>
      </c>
      <c r="F101" s="551">
        <f>SUM(F102)</f>
        <v>55</v>
      </c>
      <c r="G101" s="551">
        <f>SUM(G102)</f>
        <v>0</v>
      </c>
      <c r="H101" s="578"/>
    </row>
    <row r="102" spans="1:8" ht="12.75">
      <c r="A102" s="567"/>
      <c r="B102" s="568" t="s">
        <v>327</v>
      </c>
      <c r="C102" s="569" t="s">
        <v>330</v>
      </c>
      <c r="D102" s="570">
        <v>55</v>
      </c>
      <c r="E102" s="570">
        <v>55</v>
      </c>
      <c r="F102" s="570">
        <v>55</v>
      </c>
      <c r="G102" s="570"/>
      <c r="H102" s="571">
        <v>0.25</v>
      </c>
    </row>
    <row r="103" spans="1:8" ht="12.75">
      <c r="A103" s="548" t="s">
        <v>338</v>
      </c>
      <c r="B103" s="549" t="s">
        <v>23</v>
      </c>
      <c r="C103" s="640"/>
      <c r="D103" s="551">
        <f>SUM(D104:D106)</f>
        <v>191051</v>
      </c>
      <c r="E103" s="551">
        <f>SUM(E104:E106)</f>
        <v>140889</v>
      </c>
      <c r="F103" s="551">
        <f>SUM(F104:F106)</f>
        <v>140889</v>
      </c>
      <c r="G103" s="551">
        <f>SUM(G104:G106)</f>
        <v>0</v>
      </c>
      <c r="H103" s="578"/>
    </row>
    <row r="104" spans="1:8" ht="12.75">
      <c r="A104" s="572"/>
      <c r="B104" s="573" t="s">
        <v>324</v>
      </c>
      <c r="C104" s="574" t="s">
        <v>394</v>
      </c>
      <c r="D104" s="575">
        <v>88320</v>
      </c>
      <c r="E104" s="575">
        <v>74879</v>
      </c>
      <c r="F104" s="575">
        <v>74879</v>
      </c>
      <c r="G104" s="575">
        <v>0</v>
      </c>
      <c r="H104" s="576" t="s">
        <v>395</v>
      </c>
    </row>
    <row r="105" spans="1:8" ht="12.75">
      <c r="A105" s="572"/>
      <c r="B105" s="641"/>
      <c r="C105" s="574" t="s">
        <v>396</v>
      </c>
      <c r="D105" s="575">
        <v>57731</v>
      </c>
      <c r="E105" s="575">
        <v>40010</v>
      </c>
      <c r="F105" s="575">
        <v>40010</v>
      </c>
      <c r="G105" s="575">
        <v>0</v>
      </c>
      <c r="H105" s="576" t="s">
        <v>397</v>
      </c>
    </row>
    <row r="106" spans="1:8" ht="12.75">
      <c r="A106" s="567"/>
      <c r="B106" s="568" t="s">
        <v>303</v>
      </c>
      <c r="C106" s="569" t="s">
        <v>392</v>
      </c>
      <c r="D106" s="570">
        <v>45000</v>
      </c>
      <c r="E106" s="570">
        <v>26000</v>
      </c>
      <c r="F106" s="570">
        <v>26000</v>
      </c>
      <c r="G106" s="570"/>
      <c r="H106" s="571">
        <v>0.15</v>
      </c>
    </row>
    <row r="107" spans="1:8" ht="12.75">
      <c r="A107" s="548" t="s">
        <v>340</v>
      </c>
      <c r="B107" s="549" t="s">
        <v>131</v>
      </c>
      <c r="C107" s="640"/>
      <c r="D107" s="642">
        <f>SUM(D108)</f>
        <v>14</v>
      </c>
      <c r="E107" s="642">
        <f>SUM(E108)</f>
        <v>14</v>
      </c>
      <c r="F107" s="642">
        <f>SUM(F108)</f>
        <v>14</v>
      </c>
      <c r="G107" s="642">
        <f>SUM(G108)</f>
        <v>0</v>
      </c>
      <c r="H107" s="643"/>
    </row>
    <row r="108" spans="1:8" ht="12.75">
      <c r="A108" s="588"/>
      <c r="B108" s="573" t="s">
        <v>327</v>
      </c>
      <c r="C108" s="644" t="s">
        <v>330</v>
      </c>
      <c r="D108" s="645">
        <v>14</v>
      </c>
      <c r="E108" s="645">
        <v>14</v>
      </c>
      <c r="F108" s="645">
        <v>14</v>
      </c>
      <c r="G108" s="645"/>
      <c r="H108" s="646">
        <v>0.55</v>
      </c>
    </row>
    <row r="109" spans="1:8" ht="12.75">
      <c r="A109" s="548" t="s">
        <v>376</v>
      </c>
      <c r="B109" s="549" t="s">
        <v>25</v>
      </c>
      <c r="C109" s="640"/>
      <c r="D109" s="642">
        <f>D110</f>
        <v>3000</v>
      </c>
      <c r="E109" s="642">
        <f>E110</f>
        <v>2500</v>
      </c>
      <c r="F109" s="642">
        <f>F110</f>
        <v>2500</v>
      </c>
      <c r="G109" s="642">
        <f>G110</f>
        <v>0</v>
      </c>
      <c r="H109" s="643"/>
    </row>
    <row r="110" spans="1:8" ht="12.75">
      <c r="A110" s="647"/>
      <c r="B110" s="568" t="s">
        <v>303</v>
      </c>
      <c r="C110" s="648" t="s">
        <v>392</v>
      </c>
      <c r="D110" s="649">
        <v>3000</v>
      </c>
      <c r="E110" s="649">
        <v>2500</v>
      </c>
      <c r="F110" s="649">
        <v>2500</v>
      </c>
      <c r="G110" s="649"/>
      <c r="H110" s="650">
        <v>0.15</v>
      </c>
    </row>
    <row r="111" spans="1:8" ht="12.75">
      <c r="A111" s="548" t="s">
        <v>377</v>
      </c>
      <c r="B111" s="549" t="s">
        <v>398</v>
      </c>
      <c r="C111" s="559"/>
      <c r="D111" s="551">
        <f>SUM(D112:D113)</f>
        <v>2044</v>
      </c>
      <c r="E111" s="551">
        <f>SUM(E112:E113)</f>
        <v>1829</v>
      </c>
      <c r="F111" s="551">
        <f>SUM(F112:F113)</f>
        <v>1829</v>
      </c>
      <c r="G111" s="551">
        <f>SUM(G112:G113)</f>
        <v>0</v>
      </c>
      <c r="H111" s="578"/>
    </row>
    <row r="112" spans="1:8" ht="12.75">
      <c r="A112" s="554"/>
      <c r="B112" s="555" t="s">
        <v>324</v>
      </c>
      <c r="C112" s="556" t="s">
        <v>399</v>
      </c>
      <c r="D112" s="557">
        <v>166</v>
      </c>
      <c r="E112" s="557">
        <v>126</v>
      </c>
      <c r="F112" s="557">
        <v>126</v>
      </c>
      <c r="G112" s="557">
        <v>0</v>
      </c>
      <c r="H112" s="558">
        <v>0.15</v>
      </c>
    </row>
    <row r="113" spans="1:8" ht="13.5" thickBot="1">
      <c r="A113" s="609"/>
      <c r="B113" s="617"/>
      <c r="C113" s="618" t="s">
        <v>391</v>
      </c>
      <c r="D113" s="619">
        <v>1878</v>
      </c>
      <c r="E113" s="619">
        <v>1703</v>
      </c>
      <c r="F113" s="619">
        <v>1703</v>
      </c>
      <c r="G113" s="619">
        <v>0</v>
      </c>
      <c r="H113" s="620">
        <v>0.25</v>
      </c>
    </row>
    <row r="114" spans="1:8" ht="12" customHeight="1" thickBot="1">
      <c r="A114" s="541"/>
      <c r="B114" s="651" t="s">
        <v>165</v>
      </c>
      <c r="C114" s="601"/>
      <c r="D114" s="652">
        <f>D94+D97+D99+D101+D103+D107+D109+D111</f>
        <v>238651</v>
      </c>
      <c r="E114" s="652">
        <f>E94+E97+E99+E101+E103+E107+E109+E111</f>
        <v>176024</v>
      </c>
      <c r="F114" s="652">
        <f>F94+F97+F99+F101+F103+F107+F109+F111</f>
        <v>176024</v>
      </c>
      <c r="G114" s="652">
        <f>G94+G97+G99+G101+G103+G107+G109+G111</f>
        <v>0</v>
      </c>
      <c r="H114" s="364"/>
    </row>
    <row r="115" spans="1:8" ht="12.75">
      <c r="A115" s="543"/>
      <c r="B115" s="544" t="s">
        <v>63</v>
      </c>
      <c r="C115" s="653"/>
      <c r="D115" s="654"/>
      <c r="E115" s="654"/>
      <c r="F115" s="654"/>
      <c r="G115" s="654"/>
      <c r="H115" s="655"/>
    </row>
    <row r="116" spans="1:8" ht="12.75">
      <c r="A116" s="548" t="s">
        <v>8</v>
      </c>
      <c r="B116" s="549" t="s">
        <v>30</v>
      </c>
      <c r="C116" s="640"/>
      <c r="D116" s="551">
        <f>SUM(D117:D119)</f>
        <v>2500</v>
      </c>
      <c r="E116" s="551">
        <f>SUM(E117:E119)</f>
        <v>378</v>
      </c>
      <c r="F116" s="551">
        <f>SUM(F117:F119)</f>
        <v>378</v>
      </c>
      <c r="G116" s="551">
        <f>SUM(G117:G119)</f>
        <v>0</v>
      </c>
      <c r="H116" s="578"/>
    </row>
    <row r="117" spans="1:8" ht="12.75">
      <c r="A117" s="554"/>
      <c r="B117" s="555" t="s">
        <v>385</v>
      </c>
      <c r="C117" s="556" t="s">
        <v>400</v>
      </c>
      <c r="D117" s="656">
        <v>500</v>
      </c>
      <c r="E117" s="656">
        <v>121</v>
      </c>
      <c r="F117" s="656">
        <v>121</v>
      </c>
      <c r="G117" s="656"/>
      <c r="H117" s="657">
        <v>0.25</v>
      </c>
    </row>
    <row r="118" spans="1:8" ht="12.75">
      <c r="A118" s="572"/>
      <c r="B118" s="573"/>
      <c r="C118" s="574" t="s">
        <v>401</v>
      </c>
      <c r="D118" s="658">
        <v>1000</v>
      </c>
      <c r="E118" s="658">
        <v>135</v>
      </c>
      <c r="F118" s="658">
        <v>135</v>
      </c>
      <c r="G118" s="658"/>
      <c r="H118" s="659">
        <v>0.4</v>
      </c>
    </row>
    <row r="119" spans="1:8" ht="12.75">
      <c r="A119" s="567"/>
      <c r="B119" s="660"/>
      <c r="C119" s="569" t="s">
        <v>402</v>
      </c>
      <c r="D119" s="661">
        <v>1000</v>
      </c>
      <c r="E119" s="661">
        <v>122</v>
      </c>
      <c r="F119" s="661">
        <v>122</v>
      </c>
      <c r="G119" s="661"/>
      <c r="H119" s="662">
        <v>0.65</v>
      </c>
    </row>
    <row r="120" spans="1:8" ht="12.75">
      <c r="A120" s="565" t="s">
        <v>403</v>
      </c>
      <c r="B120" s="566" t="s">
        <v>112</v>
      </c>
      <c r="C120" s="562"/>
      <c r="D120" s="663">
        <f>SUM(D121:D121)</f>
        <v>1000</v>
      </c>
      <c r="E120" s="663">
        <f>SUM(E121:E121)</f>
        <v>385</v>
      </c>
      <c r="F120" s="663">
        <f>SUM(F121:F121)</f>
        <v>377</v>
      </c>
      <c r="G120" s="663">
        <f>SUM(G121:G121)</f>
        <v>8</v>
      </c>
      <c r="H120" s="664"/>
    </row>
    <row r="121" spans="1:8" ht="13.5" thickBot="1">
      <c r="A121" s="554"/>
      <c r="B121" s="555" t="s">
        <v>324</v>
      </c>
      <c r="C121" s="556" t="s">
        <v>336</v>
      </c>
      <c r="D121" s="656">
        <v>1000</v>
      </c>
      <c r="E121" s="656">
        <v>385</v>
      </c>
      <c r="F121" s="656">
        <v>377</v>
      </c>
      <c r="G121" s="656">
        <v>8</v>
      </c>
      <c r="H121" s="657" t="s">
        <v>404</v>
      </c>
    </row>
    <row r="122" spans="1:8" ht="13.5" thickBot="1">
      <c r="A122" s="541"/>
      <c r="B122" s="651" t="s">
        <v>167</v>
      </c>
      <c r="C122" s="665"/>
      <c r="D122" s="652">
        <f>D116+D120</f>
        <v>3500</v>
      </c>
      <c r="E122" s="652">
        <f>E116+E120</f>
        <v>763</v>
      </c>
      <c r="F122" s="652">
        <f>F116+F120</f>
        <v>755</v>
      </c>
      <c r="G122" s="652">
        <f>G116+G120</f>
        <v>8</v>
      </c>
      <c r="H122" s="364"/>
    </row>
    <row r="123" spans="1:8" ht="12.75">
      <c r="A123" s="647"/>
      <c r="B123" s="666" t="s">
        <v>60</v>
      </c>
      <c r="C123" s="667"/>
      <c r="D123" s="668"/>
      <c r="E123" s="668"/>
      <c r="F123" s="668"/>
      <c r="G123" s="668"/>
      <c r="H123" s="669"/>
    </row>
    <row r="124" spans="1:8" ht="12.75">
      <c r="A124" s="588" t="s">
        <v>8</v>
      </c>
      <c r="B124" s="670" t="s">
        <v>105</v>
      </c>
      <c r="C124" s="671"/>
      <c r="D124" s="638">
        <f>SUM(D125)</f>
        <v>48</v>
      </c>
      <c r="E124" s="638">
        <f>SUM(E125)</f>
        <v>48</v>
      </c>
      <c r="F124" s="638">
        <f>SUM(F125)</f>
        <v>48</v>
      </c>
      <c r="G124" s="638">
        <f>SUM(G125)</f>
        <v>0</v>
      </c>
      <c r="H124" s="628"/>
    </row>
    <row r="125" spans="1:8" ht="13.5" thickBot="1">
      <c r="A125" s="609"/>
      <c r="B125" s="672" t="s">
        <v>355</v>
      </c>
      <c r="C125" s="673" t="s">
        <v>405</v>
      </c>
      <c r="D125" s="674">
        <v>48</v>
      </c>
      <c r="E125" s="674">
        <v>48</v>
      </c>
      <c r="F125" s="674">
        <v>48</v>
      </c>
      <c r="G125" s="674"/>
      <c r="H125" s="675"/>
    </row>
    <row r="126" spans="1:8" ht="13.5" thickBot="1">
      <c r="A126" s="541"/>
      <c r="B126" s="651" t="s">
        <v>166</v>
      </c>
      <c r="C126" s="665"/>
      <c r="D126" s="652">
        <f>SUM(D124)</f>
        <v>48</v>
      </c>
      <c r="E126" s="652">
        <f>SUM(E124)</f>
        <v>48</v>
      </c>
      <c r="F126" s="652">
        <f>SUM(F124)</f>
        <v>48</v>
      </c>
      <c r="G126" s="652">
        <f>SUM(G124)</f>
        <v>0</v>
      </c>
      <c r="H126" s="364"/>
    </row>
    <row r="127" spans="1:8" ht="13.5" thickBot="1">
      <c r="A127" s="541" t="s">
        <v>406</v>
      </c>
      <c r="B127" s="583" t="s">
        <v>382</v>
      </c>
      <c r="C127" s="665"/>
      <c r="D127" s="652">
        <f>D114+D122+D126</f>
        <v>242199</v>
      </c>
      <c r="E127" s="652">
        <f>E114+E122+E126</f>
        <v>176835</v>
      </c>
      <c r="F127" s="652">
        <f>F114+F122+F126</f>
        <v>176827</v>
      </c>
      <c r="G127" s="652">
        <f>G114+G122+G126</f>
        <v>8</v>
      </c>
      <c r="H127" s="364"/>
    </row>
    <row r="128" spans="1:8" ht="12.75">
      <c r="A128" s="543"/>
      <c r="B128" s="1380" t="s">
        <v>407</v>
      </c>
      <c r="C128" s="1380"/>
      <c r="D128" s="1380"/>
      <c r="E128" s="1380"/>
      <c r="F128" s="1380"/>
      <c r="G128" s="1380"/>
      <c r="H128" s="655"/>
    </row>
    <row r="129" spans="1:8" ht="12.75">
      <c r="A129" s="622"/>
      <c r="B129" s="623" t="s">
        <v>62</v>
      </c>
      <c r="C129" s="676"/>
      <c r="D129" s="677"/>
      <c r="E129" s="677"/>
      <c r="F129" s="677"/>
      <c r="G129" s="677"/>
      <c r="H129" s="678"/>
    </row>
    <row r="130" spans="1:8" ht="13.5" customHeight="1">
      <c r="A130" s="679" t="s">
        <v>8</v>
      </c>
      <c r="B130" s="549" t="s">
        <v>34</v>
      </c>
      <c r="C130" s="559"/>
      <c r="D130" s="680">
        <f>SUM(D131:D132)</f>
        <v>68</v>
      </c>
      <c r="E130" s="680">
        <f>SUM(E131:E132)</f>
        <v>33</v>
      </c>
      <c r="F130" s="680">
        <f>SUM(F131:F132)</f>
        <v>33</v>
      </c>
      <c r="G130" s="680">
        <f>SUM(G131:G132)</f>
        <v>0</v>
      </c>
      <c r="H130" s="681"/>
    </row>
    <row r="131" spans="1:8" ht="13.5" customHeight="1">
      <c r="A131" s="682"/>
      <c r="B131" s="555" t="s">
        <v>324</v>
      </c>
      <c r="C131" s="556" t="s">
        <v>380</v>
      </c>
      <c r="D131" s="656">
        <v>18</v>
      </c>
      <c r="E131" s="656">
        <v>18</v>
      </c>
      <c r="F131" s="656">
        <v>18</v>
      </c>
      <c r="G131" s="656">
        <v>0</v>
      </c>
      <c r="H131" s="683">
        <v>0.3</v>
      </c>
    </row>
    <row r="132" spans="1:8" ht="13.5" customHeight="1">
      <c r="A132" s="684"/>
      <c r="B132" s="568"/>
      <c r="C132" s="569" t="s">
        <v>408</v>
      </c>
      <c r="D132" s="661">
        <v>50</v>
      </c>
      <c r="E132" s="661">
        <v>15</v>
      </c>
      <c r="F132" s="661">
        <v>15</v>
      </c>
      <c r="G132" s="661">
        <v>0</v>
      </c>
      <c r="H132" s="636">
        <v>1.6</v>
      </c>
    </row>
    <row r="133" spans="1:8" ht="12.75">
      <c r="A133" s="548" t="s">
        <v>9</v>
      </c>
      <c r="B133" s="549" t="s">
        <v>409</v>
      </c>
      <c r="C133" s="640"/>
      <c r="D133" s="551">
        <f>SUM(D134:D145)</f>
        <v>4022</v>
      </c>
      <c r="E133" s="551">
        <f>SUM(E134:E145)</f>
        <v>1294</v>
      </c>
      <c r="F133" s="551">
        <f>SUM(F134:F145)</f>
        <v>1177</v>
      </c>
      <c r="G133" s="551">
        <f>SUM(G134:G145)</f>
        <v>111</v>
      </c>
      <c r="H133" s="578"/>
    </row>
    <row r="134" spans="1:8" ht="12.75">
      <c r="A134" s="554"/>
      <c r="B134" s="555" t="s">
        <v>385</v>
      </c>
      <c r="C134" s="556" t="s">
        <v>410</v>
      </c>
      <c r="D134" s="656">
        <v>25</v>
      </c>
      <c r="E134" s="656">
        <v>2</v>
      </c>
      <c r="F134" s="656"/>
      <c r="G134" s="656">
        <v>2</v>
      </c>
      <c r="H134" s="683">
        <v>3.8</v>
      </c>
    </row>
    <row r="135" spans="1:8" ht="12.75">
      <c r="A135" s="554"/>
      <c r="B135" s="555"/>
      <c r="C135" s="556" t="s">
        <v>361</v>
      </c>
      <c r="D135" s="656">
        <v>1100</v>
      </c>
      <c r="E135" s="656">
        <v>159</v>
      </c>
      <c r="F135" s="656">
        <v>159</v>
      </c>
      <c r="G135" s="656"/>
      <c r="H135" s="683">
        <v>3.5</v>
      </c>
    </row>
    <row r="136" spans="1:8" ht="12.75">
      <c r="A136" s="554"/>
      <c r="B136" s="555"/>
      <c r="C136" s="556" t="s">
        <v>361</v>
      </c>
      <c r="D136" s="656">
        <v>500</v>
      </c>
      <c r="E136" s="656">
        <v>237</v>
      </c>
      <c r="F136" s="656">
        <v>237</v>
      </c>
      <c r="G136" s="656"/>
      <c r="H136" s="683">
        <v>3</v>
      </c>
    </row>
    <row r="137" spans="1:8" ht="12.75">
      <c r="A137" s="572"/>
      <c r="B137" s="573" t="s">
        <v>355</v>
      </c>
      <c r="C137" s="574" t="s">
        <v>411</v>
      </c>
      <c r="D137" s="658">
        <v>119</v>
      </c>
      <c r="E137" s="658">
        <v>18</v>
      </c>
      <c r="F137" s="658">
        <v>0</v>
      </c>
      <c r="G137" s="658">
        <v>18</v>
      </c>
      <c r="H137" s="635">
        <v>3</v>
      </c>
    </row>
    <row r="138" spans="1:8" ht="12.75">
      <c r="A138" s="572"/>
      <c r="B138" s="573"/>
      <c r="C138" s="574" t="s">
        <v>368</v>
      </c>
      <c r="D138" s="658">
        <v>100</v>
      </c>
      <c r="E138" s="658">
        <v>56</v>
      </c>
      <c r="F138" s="658">
        <v>0</v>
      </c>
      <c r="G138" s="658">
        <v>56</v>
      </c>
      <c r="H138" s="635">
        <v>3</v>
      </c>
    </row>
    <row r="139" spans="1:8" ht="12.75">
      <c r="A139" s="572"/>
      <c r="B139" s="573"/>
      <c r="C139" s="574" t="s">
        <v>412</v>
      </c>
      <c r="D139" s="658">
        <v>300</v>
      </c>
      <c r="E139" s="658">
        <v>148</v>
      </c>
      <c r="F139" s="658">
        <v>122</v>
      </c>
      <c r="G139" s="658">
        <v>26</v>
      </c>
      <c r="H139" s="635">
        <v>1</v>
      </c>
    </row>
    <row r="140" spans="1:8" ht="12.75">
      <c r="A140" s="572"/>
      <c r="B140" s="573" t="s">
        <v>324</v>
      </c>
      <c r="C140" s="574" t="s">
        <v>325</v>
      </c>
      <c r="D140" s="658">
        <v>40</v>
      </c>
      <c r="E140" s="658">
        <v>10</v>
      </c>
      <c r="F140" s="658">
        <v>5</v>
      </c>
      <c r="G140" s="658">
        <v>5</v>
      </c>
      <c r="H140" s="635" t="s">
        <v>413</v>
      </c>
    </row>
    <row r="141" spans="1:8" ht="12.75">
      <c r="A141" s="572"/>
      <c r="B141" s="573"/>
      <c r="C141" s="574" t="s">
        <v>414</v>
      </c>
      <c r="D141" s="658">
        <v>250</v>
      </c>
      <c r="E141" s="658">
        <v>59</v>
      </c>
      <c r="F141" s="658">
        <v>49</v>
      </c>
      <c r="G141" s="658">
        <v>4</v>
      </c>
      <c r="H141" s="635" t="s">
        <v>415</v>
      </c>
    </row>
    <row r="142" spans="1:8" ht="12.75">
      <c r="A142" s="572"/>
      <c r="B142" s="573"/>
      <c r="C142" s="574" t="s">
        <v>416</v>
      </c>
      <c r="D142" s="658">
        <v>50</v>
      </c>
      <c r="E142" s="658">
        <v>7</v>
      </c>
      <c r="F142" s="658">
        <v>7</v>
      </c>
      <c r="G142" s="658">
        <v>0</v>
      </c>
      <c r="H142" s="635">
        <v>0.75</v>
      </c>
    </row>
    <row r="143" spans="1:8" ht="12.75">
      <c r="A143" s="572"/>
      <c r="B143" s="573"/>
      <c r="C143" s="574" t="s">
        <v>369</v>
      </c>
      <c r="D143" s="658">
        <v>970</v>
      </c>
      <c r="E143" s="658">
        <v>247</v>
      </c>
      <c r="F143" s="658">
        <v>247</v>
      </c>
      <c r="G143" s="658">
        <v>0</v>
      </c>
      <c r="H143" s="635">
        <v>1.8</v>
      </c>
    </row>
    <row r="144" spans="1:8" ht="12.75">
      <c r="A144" s="572"/>
      <c r="B144" s="573"/>
      <c r="C144" s="574" t="s">
        <v>381</v>
      </c>
      <c r="D144" s="658">
        <v>3</v>
      </c>
      <c r="E144" s="658">
        <v>3</v>
      </c>
      <c r="F144" s="658">
        <v>3</v>
      </c>
      <c r="G144" s="658">
        <v>0</v>
      </c>
      <c r="H144" s="635">
        <v>1.5</v>
      </c>
    </row>
    <row r="145" spans="1:8" ht="12.75">
      <c r="A145" s="572"/>
      <c r="B145" s="573"/>
      <c r="C145" s="574" t="s">
        <v>412</v>
      </c>
      <c r="D145" s="658">
        <v>565</v>
      </c>
      <c r="E145" s="658">
        <v>348</v>
      </c>
      <c r="F145" s="658">
        <v>348</v>
      </c>
      <c r="G145" s="658">
        <v>0</v>
      </c>
      <c r="H145" s="635">
        <v>1.6</v>
      </c>
    </row>
    <row r="146" spans="1:8" ht="12.75">
      <c r="A146" s="548" t="s">
        <v>333</v>
      </c>
      <c r="B146" s="549" t="s">
        <v>417</v>
      </c>
      <c r="C146" s="559"/>
      <c r="D146" s="680">
        <f>SUM(D147)</f>
        <v>2</v>
      </c>
      <c r="E146" s="680">
        <f>SUM(E147)</f>
        <v>2</v>
      </c>
      <c r="F146" s="680">
        <f>SUM(F147)</f>
        <v>0</v>
      </c>
      <c r="G146" s="680">
        <f>SUM(G147)</f>
        <v>2</v>
      </c>
      <c r="H146" s="685"/>
    </row>
    <row r="147" spans="1:8" ht="12.75">
      <c r="A147" s="567"/>
      <c r="B147" s="568" t="s">
        <v>278</v>
      </c>
      <c r="C147" s="569" t="s">
        <v>418</v>
      </c>
      <c r="D147" s="661">
        <v>2</v>
      </c>
      <c r="E147" s="661">
        <v>2</v>
      </c>
      <c r="F147" s="661">
        <v>0</v>
      </c>
      <c r="G147" s="661">
        <v>2</v>
      </c>
      <c r="H147" s="662">
        <v>7</v>
      </c>
    </row>
    <row r="148" spans="1:8" ht="12.75">
      <c r="A148" s="588" t="s">
        <v>335</v>
      </c>
      <c r="B148" s="589" t="s">
        <v>419</v>
      </c>
      <c r="C148" s="590"/>
      <c r="D148" s="686">
        <f>SUM(D149:D151)</f>
        <v>406</v>
      </c>
      <c r="E148" s="686">
        <f>SUM(E149:E151)</f>
        <v>406</v>
      </c>
      <c r="F148" s="686">
        <f>SUM(F149:F151)</f>
        <v>405</v>
      </c>
      <c r="G148" s="686">
        <f>SUM(G149:G151)</f>
        <v>1</v>
      </c>
      <c r="H148" s="687"/>
    </row>
    <row r="149" spans="1:8" ht="12.75">
      <c r="A149" s="688"/>
      <c r="B149" s="555" t="s">
        <v>278</v>
      </c>
      <c r="C149" s="556" t="s">
        <v>418</v>
      </c>
      <c r="D149" s="656">
        <v>1</v>
      </c>
      <c r="E149" s="656">
        <v>1</v>
      </c>
      <c r="F149" s="656">
        <v>0</v>
      </c>
      <c r="G149" s="656">
        <v>1</v>
      </c>
      <c r="H149" s="657">
        <v>7</v>
      </c>
    </row>
    <row r="150" spans="1:8" ht="12.75">
      <c r="A150" s="572"/>
      <c r="B150" s="573" t="s">
        <v>324</v>
      </c>
      <c r="C150" s="574" t="s">
        <v>381</v>
      </c>
      <c r="D150" s="658">
        <v>14</v>
      </c>
      <c r="E150" s="658">
        <v>14</v>
      </c>
      <c r="F150" s="658">
        <v>14</v>
      </c>
      <c r="G150" s="658">
        <v>0</v>
      </c>
      <c r="H150" s="659" t="s">
        <v>420</v>
      </c>
    </row>
    <row r="151" spans="1:8" ht="12.75">
      <c r="A151" s="567"/>
      <c r="B151" s="568" t="s">
        <v>303</v>
      </c>
      <c r="C151" s="569" t="s">
        <v>421</v>
      </c>
      <c r="D151" s="661">
        <v>391</v>
      </c>
      <c r="E151" s="661">
        <v>391</v>
      </c>
      <c r="F151" s="661">
        <v>391</v>
      </c>
      <c r="G151" s="661"/>
      <c r="H151" s="662">
        <v>0.8</v>
      </c>
    </row>
    <row r="152" spans="1:8" ht="12.75">
      <c r="A152" s="548" t="s">
        <v>338</v>
      </c>
      <c r="B152" s="549" t="s">
        <v>422</v>
      </c>
      <c r="C152" s="559"/>
      <c r="D152" s="680">
        <f>SUM(D153:D154)</f>
        <v>751</v>
      </c>
      <c r="E152" s="680">
        <f>SUM(E153:E154)</f>
        <v>690</v>
      </c>
      <c r="F152" s="680">
        <f>SUM(F153:F154)</f>
        <v>690</v>
      </c>
      <c r="G152" s="680">
        <f>SUM(G153:G154)</f>
        <v>0</v>
      </c>
      <c r="H152" s="685"/>
    </row>
    <row r="153" spans="1:8" ht="12.75">
      <c r="A153" s="554"/>
      <c r="B153" s="555" t="s">
        <v>303</v>
      </c>
      <c r="C153" s="556" t="s">
        <v>423</v>
      </c>
      <c r="D153" s="656">
        <v>680</v>
      </c>
      <c r="E153" s="656">
        <v>619</v>
      </c>
      <c r="F153" s="656">
        <v>619</v>
      </c>
      <c r="G153" s="656"/>
      <c r="H153" s="657">
        <v>1.5</v>
      </c>
    </row>
    <row r="154" spans="1:8" ht="12.75">
      <c r="A154" s="567"/>
      <c r="B154" s="568"/>
      <c r="C154" s="569" t="s">
        <v>424</v>
      </c>
      <c r="D154" s="661">
        <v>71</v>
      </c>
      <c r="E154" s="661">
        <v>71</v>
      </c>
      <c r="F154" s="661">
        <v>71</v>
      </c>
      <c r="G154" s="661"/>
      <c r="H154" s="662">
        <v>1.5</v>
      </c>
    </row>
    <row r="155" spans="1:8" ht="12.75">
      <c r="A155" s="548" t="s">
        <v>340</v>
      </c>
      <c r="B155" s="549" t="s">
        <v>425</v>
      </c>
      <c r="C155" s="559"/>
      <c r="D155" s="680">
        <f>D156</f>
        <v>18</v>
      </c>
      <c r="E155" s="680">
        <f>E156</f>
        <v>18</v>
      </c>
      <c r="F155" s="680">
        <f>F156</f>
        <v>18</v>
      </c>
      <c r="G155" s="680">
        <f>G156</f>
        <v>0</v>
      </c>
      <c r="H155" s="685"/>
    </row>
    <row r="156" spans="1:8" ht="12.75">
      <c r="A156" s="567"/>
      <c r="B156" s="568" t="s">
        <v>324</v>
      </c>
      <c r="C156" s="569" t="s">
        <v>381</v>
      </c>
      <c r="D156" s="661">
        <v>18</v>
      </c>
      <c r="E156" s="661">
        <v>18</v>
      </c>
      <c r="F156" s="661">
        <v>18</v>
      </c>
      <c r="G156" s="661">
        <v>0</v>
      </c>
      <c r="H156" s="662">
        <v>2</v>
      </c>
    </row>
    <row r="157" spans="1:8" ht="12.75">
      <c r="A157" s="689" t="s">
        <v>376</v>
      </c>
      <c r="B157" s="690" t="s">
        <v>426</v>
      </c>
      <c r="C157" s="559"/>
      <c r="D157" s="690">
        <f>SUM(D158:D162)</f>
        <v>1053</v>
      </c>
      <c r="E157" s="690">
        <f>SUM(E158:E162)</f>
        <v>371</v>
      </c>
      <c r="F157" s="690">
        <f>SUM(F158:F162)</f>
        <v>314</v>
      </c>
      <c r="G157" s="690">
        <f>SUM(G158:G162)</f>
        <v>3</v>
      </c>
      <c r="H157" s="691"/>
    </row>
    <row r="158" spans="1:8" ht="12.75">
      <c r="A158" s="692"/>
      <c r="B158" s="555" t="s">
        <v>385</v>
      </c>
      <c r="C158" s="556" t="s">
        <v>369</v>
      </c>
      <c r="D158" s="656">
        <v>300</v>
      </c>
      <c r="E158" s="656">
        <v>56</v>
      </c>
      <c r="F158" s="656">
        <v>56</v>
      </c>
      <c r="G158" s="656"/>
      <c r="H158" s="683">
        <v>1.7</v>
      </c>
    </row>
    <row r="159" spans="1:8" ht="12.75">
      <c r="A159" s="692"/>
      <c r="B159" s="555"/>
      <c r="C159" s="556" t="s">
        <v>334</v>
      </c>
      <c r="D159" s="656">
        <v>300</v>
      </c>
      <c r="E159" s="656">
        <v>233</v>
      </c>
      <c r="F159" s="656">
        <v>233</v>
      </c>
      <c r="G159" s="656"/>
      <c r="H159" s="683">
        <v>0.3</v>
      </c>
    </row>
    <row r="160" spans="1:8" ht="12.75">
      <c r="A160" s="693"/>
      <c r="B160" s="555" t="s">
        <v>278</v>
      </c>
      <c r="C160" s="574" t="s">
        <v>381</v>
      </c>
      <c r="D160" s="658">
        <v>60</v>
      </c>
      <c r="E160" s="658">
        <v>54</v>
      </c>
      <c r="F160" s="658">
        <v>0</v>
      </c>
      <c r="G160" s="658">
        <v>0</v>
      </c>
      <c r="H160" s="635">
        <v>0.3</v>
      </c>
    </row>
    <row r="161" spans="1:8" ht="12.75">
      <c r="A161" s="693"/>
      <c r="B161" s="573" t="s">
        <v>324</v>
      </c>
      <c r="C161" s="574" t="s">
        <v>427</v>
      </c>
      <c r="D161" s="658">
        <v>3</v>
      </c>
      <c r="E161" s="658">
        <v>3</v>
      </c>
      <c r="F161" s="658">
        <v>0</v>
      </c>
      <c r="G161" s="658">
        <v>3</v>
      </c>
      <c r="H161" s="635">
        <v>3</v>
      </c>
    </row>
    <row r="162" spans="1:8" ht="12.75">
      <c r="A162" s="694"/>
      <c r="B162" s="568"/>
      <c r="C162" s="569" t="s">
        <v>368</v>
      </c>
      <c r="D162" s="661">
        <v>390</v>
      </c>
      <c r="E162" s="661">
        <v>25</v>
      </c>
      <c r="F162" s="661">
        <v>25</v>
      </c>
      <c r="G162" s="661">
        <v>0</v>
      </c>
      <c r="H162" s="636">
        <v>1.4</v>
      </c>
    </row>
    <row r="163" spans="1:8" ht="12.75">
      <c r="A163" s="565" t="s">
        <v>377</v>
      </c>
      <c r="B163" s="566" t="s">
        <v>22</v>
      </c>
      <c r="C163" s="695"/>
      <c r="D163" s="696">
        <f>SUM(D164:D180)</f>
        <v>9352</v>
      </c>
      <c r="E163" s="696">
        <f>SUM(E164:E180)</f>
        <v>5469</v>
      </c>
      <c r="F163" s="696">
        <f>SUM(F164:F180)</f>
        <v>5241</v>
      </c>
      <c r="G163" s="696">
        <f>SUM(G164:G180)</f>
        <v>184</v>
      </c>
      <c r="H163" s="564"/>
    </row>
    <row r="164" spans="1:8" ht="12.75">
      <c r="A164" s="692"/>
      <c r="B164" s="555" t="s">
        <v>327</v>
      </c>
      <c r="C164" s="556" t="s">
        <v>334</v>
      </c>
      <c r="D164" s="656">
        <v>600</v>
      </c>
      <c r="E164" s="656">
        <v>600</v>
      </c>
      <c r="F164" s="656">
        <v>600</v>
      </c>
      <c r="G164" s="656"/>
      <c r="H164" s="657">
        <v>0.4</v>
      </c>
    </row>
    <row r="165" spans="1:8" ht="12.75">
      <c r="A165" s="692"/>
      <c r="B165" s="555" t="s">
        <v>278</v>
      </c>
      <c r="C165" s="556" t="s">
        <v>381</v>
      </c>
      <c r="D165" s="656">
        <v>50</v>
      </c>
      <c r="E165" s="656">
        <v>40</v>
      </c>
      <c r="F165" s="656">
        <v>0</v>
      </c>
      <c r="G165" s="656">
        <v>0</v>
      </c>
      <c r="H165" s="657">
        <v>0.4</v>
      </c>
    </row>
    <row r="166" spans="1:8" ht="12.75">
      <c r="A166" s="692"/>
      <c r="B166" s="697"/>
      <c r="C166" s="556" t="s">
        <v>428</v>
      </c>
      <c r="D166" s="656">
        <v>106</v>
      </c>
      <c r="E166" s="656">
        <v>106</v>
      </c>
      <c r="F166" s="656">
        <v>102</v>
      </c>
      <c r="G166" s="656">
        <v>0</v>
      </c>
      <c r="H166" s="657">
        <v>1</v>
      </c>
    </row>
    <row r="167" spans="1:8" ht="12.75">
      <c r="A167" s="692"/>
      <c r="B167" s="555"/>
      <c r="C167" s="556" t="s">
        <v>414</v>
      </c>
      <c r="D167" s="656">
        <v>168</v>
      </c>
      <c r="E167" s="656">
        <v>168</v>
      </c>
      <c r="F167" s="656">
        <v>168</v>
      </c>
      <c r="G167" s="656">
        <v>0</v>
      </c>
      <c r="H167" s="657">
        <v>1.3</v>
      </c>
    </row>
    <row r="168" spans="1:8" ht="12.75">
      <c r="A168" s="692"/>
      <c r="B168" s="698"/>
      <c r="C168" s="556" t="s">
        <v>361</v>
      </c>
      <c r="D168" s="656">
        <v>44</v>
      </c>
      <c r="E168" s="656">
        <v>44</v>
      </c>
      <c r="F168" s="656">
        <v>0</v>
      </c>
      <c r="G168" s="656">
        <v>44</v>
      </c>
      <c r="H168" s="657">
        <v>1.3</v>
      </c>
    </row>
    <row r="169" spans="1:8" ht="12.75">
      <c r="A169" s="692"/>
      <c r="B169" s="699"/>
      <c r="C169" s="556" t="s">
        <v>429</v>
      </c>
      <c r="D169" s="656">
        <v>140</v>
      </c>
      <c r="E169" s="656">
        <v>140</v>
      </c>
      <c r="F169" s="656">
        <v>0</v>
      </c>
      <c r="G169" s="656">
        <v>140</v>
      </c>
      <c r="H169" s="657">
        <v>2.5</v>
      </c>
    </row>
    <row r="170" spans="1:8" ht="12.75">
      <c r="A170" s="692"/>
      <c r="B170" s="700" t="s">
        <v>355</v>
      </c>
      <c r="C170" s="556" t="s">
        <v>428</v>
      </c>
      <c r="D170" s="656">
        <v>319</v>
      </c>
      <c r="E170" s="656">
        <v>319</v>
      </c>
      <c r="F170" s="656">
        <v>319</v>
      </c>
      <c r="G170" s="656"/>
      <c r="H170" s="657">
        <v>1</v>
      </c>
    </row>
    <row r="171" spans="1:8" ht="12.75">
      <c r="A171" s="692"/>
      <c r="B171" s="555" t="s">
        <v>324</v>
      </c>
      <c r="C171" s="556" t="s">
        <v>428</v>
      </c>
      <c r="D171" s="656">
        <v>800</v>
      </c>
      <c r="E171" s="656">
        <v>423</v>
      </c>
      <c r="F171" s="656">
        <v>423</v>
      </c>
      <c r="G171" s="656">
        <v>0</v>
      </c>
      <c r="H171" s="657">
        <v>0.2</v>
      </c>
    </row>
    <row r="172" spans="1:8" ht="12.75">
      <c r="A172" s="692"/>
      <c r="B172" s="697"/>
      <c r="C172" s="556" t="s">
        <v>408</v>
      </c>
      <c r="D172" s="656">
        <v>70</v>
      </c>
      <c r="E172" s="656">
        <v>16</v>
      </c>
      <c r="F172" s="656">
        <v>16</v>
      </c>
      <c r="G172" s="656">
        <v>0</v>
      </c>
      <c r="H172" s="657">
        <v>1.6</v>
      </c>
    </row>
    <row r="173" spans="1:8" ht="12.75">
      <c r="A173" s="701"/>
      <c r="B173" s="700"/>
      <c r="C173" s="562" t="s">
        <v>361</v>
      </c>
      <c r="D173" s="702">
        <v>400</v>
      </c>
      <c r="E173" s="702">
        <v>14</v>
      </c>
      <c r="F173" s="702">
        <v>14</v>
      </c>
      <c r="G173" s="702">
        <v>0</v>
      </c>
      <c r="H173" s="664">
        <v>2</v>
      </c>
    </row>
    <row r="174" spans="1:8" ht="12.75">
      <c r="A174" s="554"/>
      <c r="B174" s="555" t="s">
        <v>303</v>
      </c>
      <c r="C174" s="556" t="s">
        <v>430</v>
      </c>
      <c r="D174" s="656">
        <v>30</v>
      </c>
      <c r="E174" s="656">
        <v>20</v>
      </c>
      <c r="F174" s="656">
        <v>20</v>
      </c>
      <c r="G174" s="656"/>
      <c r="H174" s="657">
        <v>0.25</v>
      </c>
    </row>
    <row r="175" spans="1:8" ht="12.75">
      <c r="A175" s="572"/>
      <c r="B175" s="573"/>
      <c r="C175" s="574" t="s">
        <v>421</v>
      </c>
      <c r="D175" s="658">
        <v>955</v>
      </c>
      <c r="E175" s="658">
        <v>955</v>
      </c>
      <c r="F175" s="658">
        <v>955</v>
      </c>
      <c r="G175" s="658"/>
      <c r="H175" s="659">
        <v>0.2</v>
      </c>
    </row>
    <row r="176" spans="1:8" ht="12.75">
      <c r="A176" s="572"/>
      <c r="B176" s="573"/>
      <c r="C176" s="574" t="s">
        <v>431</v>
      </c>
      <c r="D176" s="658">
        <v>96</v>
      </c>
      <c r="E176" s="658">
        <v>66</v>
      </c>
      <c r="F176" s="658">
        <v>66</v>
      </c>
      <c r="G176" s="658"/>
      <c r="H176" s="659">
        <v>0.5</v>
      </c>
    </row>
    <row r="177" spans="1:8" ht="12.75">
      <c r="A177" s="572"/>
      <c r="B177" s="573"/>
      <c r="C177" s="574" t="s">
        <v>432</v>
      </c>
      <c r="D177" s="658">
        <v>400</v>
      </c>
      <c r="E177" s="658">
        <v>370</v>
      </c>
      <c r="F177" s="658">
        <v>370</v>
      </c>
      <c r="G177" s="658"/>
      <c r="H177" s="659">
        <v>0.3</v>
      </c>
    </row>
    <row r="178" spans="1:8" ht="12.75">
      <c r="A178" s="572"/>
      <c r="B178" s="573"/>
      <c r="C178" s="574" t="s">
        <v>433</v>
      </c>
      <c r="D178" s="658">
        <v>1240</v>
      </c>
      <c r="E178" s="658">
        <v>1240</v>
      </c>
      <c r="F178" s="658">
        <v>1240</v>
      </c>
      <c r="G178" s="658"/>
      <c r="H178" s="659">
        <v>0.8</v>
      </c>
    </row>
    <row r="179" spans="1:8" ht="12.75">
      <c r="A179" s="572"/>
      <c r="B179" s="573"/>
      <c r="C179" s="574" t="s">
        <v>434</v>
      </c>
      <c r="D179" s="658">
        <v>934</v>
      </c>
      <c r="E179" s="658">
        <v>832</v>
      </c>
      <c r="F179" s="658">
        <v>832</v>
      </c>
      <c r="G179" s="658"/>
      <c r="H179" s="659">
        <v>1</v>
      </c>
    </row>
    <row r="180" spans="1:8" ht="12.75">
      <c r="A180" s="572"/>
      <c r="B180" s="573"/>
      <c r="C180" s="574" t="s">
        <v>435</v>
      </c>
      <c r="D180" s="658">
        <v>3000</v>
      </c>
      <c r="E180" s="658">
        <v>116</v>
      </c>
      <c r="F180" s="658">
        <v>116</v>
      </c>
      <c r="G180" s="658"/>
      <c r="H180" s="659">
        <v>1.7</v>
      </c>
    </row>
    <row r="181" spans="1:8" ht="12.75">
      <c r="A181" s="548" t="s">
        <v>12</v>
      </c>
      <c r="B181" s="637" t="s">
        <v>436</v>
      </c>
      <c r="C181" s="703"/>
      <c r="D181" s="704">
        <f>SUM(D182:D200)</f>
        <v>3633</v>
      </c>
      <c r="E181" s="704">
        <f>SUM(E182:E200)</f>
        <v>1399</v>
      </c>
      <c r="F181" s="704">
        <f>SUM(F182:F200)</f>
        <v>1392</v>
      </c>
      <c r="G181" s="704">
        <f>SUM(G182:G200)</f>
        <v>0</v>
      </c>
      <c r="H181" s="705"/>
    </row>
    <row r="182" spans="1:8" ht="12.75">
      <c r="A182" s="554"/>
      <c r="B182" s="573" t="s">
        <v>385</v>
      </c>
      <c r="C182" s="574" t="s">
        <v>405</v>
      </c>
      <c r="D182" s="658">
        <v>50</v>
      </c>
      <c r="E182" s="658">
        <v>15</v>
      </c>
      <c r="F182" s="658">
        <v>15</v>
      </c>
      <c r="G182" s="658"/>
      <c r="H182" s="659">
        <v>1.5</v>
      </c>
    </row>
    <row r="183" spans="1:8" ht="12.75">
      <c r="A183" s="692"/>
      <c r="B183" s="699"/>
      <c r="C183" s="556" t="s">
        <v>437</v>
      </c>
      <c r="D183" s="656">
        <v>340</v>
      </c>
      <c r="E183" s="656">
        <v>174</v>
      </c>
      <c r="F183" s="656">
        <v>174</v>
      </c>
      <c r="G183" s="656"/>
      <c r="H183" s="657">
        <v>0.8</v>
      </c>
    </row>
    <row r="184" spans="1:8" ht="12.75">
      <c r="A184" s="554"/>
      <c r="B184" s="573"/>
      <c r="C184" s="574" t="s">
        <v>369</v>
      </c>
      <c r="D184" s="658">
        <v>60</v>
      </c>
      <c r="E184" s="658">
        <v>21</v>
      </c>
      <c r="F184" s="658">
        <v>21</v>
      </c>
      <c r="G184" s="658"/>
      <c r="H184" s="659">
        <v>1.8</v>
      </c>
    </row>
    <row r="185" spans="1:8" ht="12.75">
      <c r="A185" s="554"/>
      <c r="B185" s="573" t="s">
        <v>278</v>
      </c>
      <c r="C185" s="574" t="s">
        <v>330</v>
      </c>
      <c r="D185" s="658">
        <v>200</v>
      </c>
      <c r="E185" s="658">
        <v>64</v>
      </c>
      <c r="F185" s="658">
        <v>57</v>
      </c>
      <c r="G185" s="658">
        <v>0</v>
      </c>
      <c r="H185" s="659">
        <v>0.4</v>
      </c>
    </row>
    <row r="186" spans="1:8" ht="12.75">
      <c r="A186" s="554"/>
      <c r="B186" s="573" t="s">
        <v>355</v>
      </c>
      <c r="C186" s="574" t="s">
        <v>336</v>
      </c>
      <c r="D186" s="658">
        <v>17</v>
      </c>
      <c r="E186" s="658">
        <v>17</v>
      </c>
      <c r="F186" s="658">
        <v>17</v>
      </c>
      <c r="G186" s="658"/>
      <c r="H186" s="659">
        <v>0.4</v>
      </c>
    </row>
    <row r="187" spans="1:8" ht="12.75">
      <c r="A187" s="554"/>
      <c r="B187" s="573"/>
      <c r="C187" s="574" t="s">
        <v>414</v>
      </c>
      <c r="D187" s="658">
        <v>430</v>
      </c>
      <c r="E187" s="658">
        <v>35</v>
      </c>
      <c r="F187" s="658">
        <v>35</v>
      </c>
      <c r="G187" s="658"/>
      <c r="H187" s="659">
        <v>0.5</v>
      </c>
    </row>
    <row r="188" spans="1:8" ht="12.75">
      <c r="A188" s="554"/>
      <c r="B188" s="573"/>
      <c r="C188" s="574" t="s">
        <v>337</v>
      </c>
      <c r="D188" s="658">
        <v>390</v>
      </c>
      <c r="E188" s="658">
        <v>154</v>
      </c>
      <c r="F188" s="658">
        <v>154</v>
      </c>
      <c r="G188" s="658"/>
      <c r="H188" s="635">
        <v>0.7</v>
      </c>
    </row>
    <row r="189" spans="1:8" ht="12.75">
      <c r="A189" s="554"/>
      <c r="B189" s="573"/>
      <c r="C189" s="574" t="s">
        <v>438</v>
      </c>
      <c r="D189" s="658">
        <v>350</v>
      </c>
      <c r="E189" s="658">
        <v>163</v>
      </c>
      <c r="F189" s="658">
        <v>163</v>
      </c>
      <c r="G189" s="658"/>
      <c r="H189" s="635">
        <v>0.9</v>
      </c>
    </row>
    <row r="190" spans="1:8" ht="12.75">
      <c r="A190" s="554"/>
      <c r="B190" s="573"/>
      <c r="C190" s="574" t="s">
        <v>416</v>
      </c>
      <c r="D190" s="658">
        <v>100</v>
      </c>
      <c r="E190" s="658">
        <v>65</v>
      </c>
      <c r="F190" s="658">
        <v>65</v>
      </c>
      <c r="G190" s="658"/>
      <c r="H190" s="635">
        <v>0.9</v>
      </c>
    </row>
    <row r="191" spans="1:8" ht="12.75">
      <c r="A191" s="554"/>
      <c r="B191" s="573"/>
      <c r="C191" s="574" t="s">
        <v>361</v>
      </c>
      <c r="D191" s="658">
        <v>76</v>
      </c>
      <c r="E191" s="658">
        <v>28</v>
      </c>
      <c r="F191" s="658">
        <v>28</v>
      </c>
      <c r="G191" s="658"/>
      <c r="H191" s="635">
        <v>1</v>
      </c>
    </row>
    <row r="192" spans="1:8" ht="12.75">
      <c r="A192" s="554"/>
      <c r="B192" s="573"/>
      <c r="C192" s="574" t="s">
        <v>439</v>
      </c>
      <c r="D192" s="658">
        <v>25</v>
      </c>
      <c r="E192" s="658">
        <v>15</v>
      </c>
      <c r="F192" s="658">
        <v>15</v>
      </c>
      <c r="G192" s="658"/>
      <c r="H192" s="635">
        <v>2</v>
      </c>
    </row>
    <row r="193" spans="1:8" ht="12.75">
      <c r="A193" s="554"/>
      <c r="B193" s="573" t="s">
        <v>324</v>
      </c>
      <c r="C193" s="574" t="s">
        <v>336</v>
      </c>
      <c r="D193" s="658">
        <v>364</v>
      </c>
      <c r="E193" s="658">
        <v>149</v>
      </c>
      <c r="F193" s="658">
        <v>149</v>
      </c>
      <c r="G193" s="658">
        <v>0</v>
      </c>
      <c r="H193" s="659" t="s">
        <v>440</v>
      </c>
    </row>
    <row r="194" spans="1:8" ht="12.75">
      <c r="A194" s="554"/>
      <c r="B194" s="573"/>
      <c r="C194" s="574" t="s">
        <v>360</v>
      </c>
      <c r="D194" s="658">
        <v>120</v>
      </c>
      <c r="E194" s="658">
        <v>76</v>
      </c>
      <c r="F194" s="658">
        <v>76</v>
      </c>
      <c r="G194" s="658">
        <v>0</v>
      </c>
      <c r="H194" s="659">
        <v>1.6</v>
      </c>
    </row>
    <row r="195" spans="1:8" ht="12.75">
      <c r="A195" s="554"/>
      <c r="B195" s="573"/>
      <c r="C195" s="574" t="s">
        <v>414</v>
      </c>
      <c r="D195" s="658">
        <v>288</v>
      </c>
      <c r="E195" s="658">
        <v>113</v>
      </c>
      <c r="F195" s="658">
        <v>113</v>
      </c>
      <c r="G195" s="658">
        <v>0</v>
      </c>
      <c r="H195" s="659" t="s">
        <v>441</v>
      </c>
    </row>
    <row r="196" spans="1:8" ht="12.75">
      <c r="A196" s="554"/>
      <c r="B196" s="573"/>
      <c r="C196" s="574" t="s">
        <v>442</v>
      </c>
      <c r="D196" s="658">
        <v>340</v>
      </c>
      <c r="E196" s="658">
        <v>143</v>
      </c>
      <c r="F196" s="658">
        <v>143</v>
      </c>
      <c r="G196" s="658">
        <v>0</v>
      </c>
      <c r="H196" s="659" t="s">
        <v>443</v>
      </c>
    </row>
    <row r="197" spans="1:8" ht="12.75">
      <c r="A197" s="554"/>
      <c r="B197" s="573"/>
      <c r="C197" s="574" t="s">
        <v>334</v>
      </c>
      <c r="D197" s="658">
        <v>53</v>
      </c>
      <c r="E197" s="658">
        <v>46</v>
      </c>
      <c r="F197" s="658">
        <v>46</v>
      </c>
      <c r="G197" s="658">
        <v>0</v>
      </c>
      <c r="H197" s="659">
        <v>0.7</v>
      </c>
    </row>
    <row r="198" spans="1:8" ht="12.75">
      <c r="A198" s="554"/>
      <c r="B198" s="573"/>
      <c r="C198" s="574" t="s">
        <v>416</v>
      </c>
      <c r="D198" s="658">
        <v>158</v>
      </c>
      <c r="E198" s="658">
        <v>10</v>
      </c>
      <c r="F198" s="658">
        <v>10</v>
      </c>
      <c r="G198" s="658">
        <v>0</v>
      </c>
      <c r="H198" s="659" t="s">
        <v>444</v>
      </c>
    </row>
    <row r="199" spans="1:8" ht="14.25" customHeight="1">
      <c r="A199" s="554"/>
      <c r="B199" s="555" t="s">
        <v>303</v>
      </c>
      <c r="C199" s="556" t="s">
        <v>445</v>
      </c>
      <c r="D199" s="656">
        <v>170</v>
      </c>
      <c r="E199" s="656">
        <v>76</v>
      </c>
      <c r="F199" s="656">
        <v>76</v>
      </c>
      <c r="G199" s="656"/>
      <c r="H199" s="657">
        <v>0.4</v>
      </c>
    </row>
    <row r="200" spans="1:8" ht="14.25" customHeight="1">
      <c r="A200" s="554"/>
      <c r="B200" s="555"/>
      <c r="C200" s="706" t="s">
        <v>446</v>
      </c>
      <c r="D200" s="656">
        <v>102</v>
      </c>
      <c r="E200" s="656">
        <v>35</v>
      </c>
      <c r="F200" s="656">
        <v>35</v>
      </c>
      <c r="G200" s="656"/>
      <c r="H200" s="683">
        <v>1</v>
      </c>
    </row>
    <row r="201" spans="1:9" ht="12.75">
      <c r="A201" s="548" t="s">
        <v>447</v>
      </c>
      <c r="B201" s="549" t="s">
        <v>92</v>
      </c>
      <c r="C201" s="640"/>
      <c r="D201" s="551">
        <f>SUM(D202:D238)</f>
        <v>15549</v>
      </c>
      <c r="E201" s="551">
        <f>SUM(E202:E238)</f>
        <v>6868</v>
      </c>
      <c r="F201" s="551">
        <f>SUM(F202:F238)</f>
        <v>6691</v>
      </c>
      <c r="G201" s="551">
        <f>SUM(G202:G238)</f>
        <v>117</v>
      </c>
      <c r="H201" s="578"/>
      <c r="I201" s="707"/>
    </row>
    <row r="202" spans="1:9" ht="12.75">
      <c r="A202" s="554"/>
      <c r="B202" s="555" t="s">
        <v>385</v>
      </c>
      <c r="C202" s="708" t="s">
        <v>361</v>
      </c>
      <c r="D202" s="656">
        <v>1000</v>
      </c>
      <c r="E202" s="656">
        <v>100</v>
      </c>
      <c r="F202" s="656">
        <v>100</v>
      </c>
      <c r="G202" s="656"/>
      <c r="H202" s="657">
        <v>4</v>
      </c>
      <c r="I202" s="707"/>
    </row>
    <row r="203" spans="1:9" ht="12.75">
      <c r="A203" s="554"/>
      <c r="B203" s="555"/>
      <c r="C203" s="708" t="s">
        <v>416</v>
      </c>
      <c r="D203" s="656">
        <v>1923</v>
      </c>
      <c r="E203" s="656">
        <v>648</v>
      </c>
      <c r="F203" s="656">
        <v>648</v>
      </c>
      <c r="G203" s="656"/>
      <c r="H203" s="657">
        <v>1.9</v>
      </c>
      <c r="I203" s="707"/>
    </row>
    <row r="204" spans="1:9" ht="12.75">
      <c r="A204" s="554"/>
      <c r="B204" s="709"/>
      <c r="C204" s="708" t="s">
        <v>361</v>
      </c>
      <c r="D204" s="656">
        <v>1000</v>
      </c>
      <c r="E204" s="656">
        <v>202</v>
      </c>
      <c r="F204" s="656">
        <v>202</v>
      </c>
      <c r="G204" s="656"/>
      <c r="H204" s="657">
        <v>2.6</v>
      </c>
      <c r="I204" s="707"/>
    </row>
    <row r="205" spans="1:9" ht="12.75">
      <c r="A205" s="554"/>
      <c r="B205" s="709"/>
      <c r="C205" s="708" t="s">
        <v>367</v>
      </c>
      <c r="D205" s="656">
        <v>400</v>
      </c>
      <c r="E205" s="656">
        <v>272</v>
      </c>
      <c r="F205" s="656">
        <v>272</v>
      </c>
      <c r="G205" s="656"/>
      <c r="H205" s="657">
        <v>1.8</v>
      </c>
      <c r="I205" s="707"/>
    </row>
    <row r="206" spans="1:9" ht="12.75">
      <c r="A206" s="688"/>
      <c r="B206" s="555" t="s">
        <v>327</v>
      </c>
      <c r="C206" s="708" t="s">
        <v>416</v>
      </c>
      <c r="D206" s="656">
        <v>137</v>
      </c>
      <c r="E206" s="656">
        <v>137</v>
      </c>
      <c r="F206" s="656">
        <v>137</v>
      </c>
      <c r="G206" s="656"/>
      <c r="H206" s="657">
        <v>1.3</v>
      </c>
      <c r="I206" s="707"/>
    </row>
    <row r="207" spans="1:9" ht="12.75">
      <c r="A207" s="688"/>
      <c r="B207" s="555" t="s">
        <v>278</v>
      </c>
      <c r="C207" s="708" t="s">
        <v>380</v>
      </c>
      <c r="D207" s="656">
        <v>100</v>
      </c>
      <c r="E207" s="656">
        <v>80</v>
      </c>
      <c r="F207" s="656">
        <v>0</v>
      </c>
      <c r="G207" s="656">
        <v>0</v>
      </c>
      <c r="H207" s="657">
        <v>0.3</v>
      </c>
      <c r="I207" s="707"/>
    </row>
    <row r="208" spans="1:9" ht="12.75">
      <c r="A208" s="688"/>
      <c r="B208" s="555"/>
      <c r="C208" s="708" t="s">
        <v>360</v>
      </c>
      <c r="D208" s="656">
        <v>29</v>
      </c>
      <c r="E208" s="656">
        <v>29</v>
      </c>
      <c r="F208" s="656">
        <v>29</v>
      </c>
      <c r="G208" s="656">
        <v>0</v>
      </c>
      <c r="H208" s="657">
        <v>0.5</v>
      </c>
      <c r="I208" s="707"/>
    </row>
    <row r="209" spans="1:9" ht="12.75">
      <c r="A209" s="688"/>
      <c r="B209" s="555"/>
      <c r="C209" s="708" t="s">
        <v>325</v>
      </c>
      <c r="D209" s="656">
        <v>603</v>
      </c>
      <c r="E209" s="656">
        <v>603</v>
      </c>
      <c r="F209" s="656">
        <v>581</v>
      </c>
      <c r="G209" s="656">
        <v>0</v>
      </c>
      <c r="H209" s="657">
        <v>2</v>
      </c>
      <c r="I209" s="707"/>
    </row>
    <row r="210" spans="1:9" ht="12.75">
      <c r="A210" s="688"/>
      <c r="B210" s="555"/>
      <c r="C210" s="708" t="s">
        <v>414</v>
      </c>
      <c r="D210" s="656">
        <v>20</v>
      </c>
      <c r="E210" s="656">
        <v>20</v>
      </c>
      <c r="F210" s="656">
        <v>20</v>
      </c>
      <c r="G210" s="656">
        <v>0</v>
      </c>
      <c r="H210" s="657">
        <v>1.4</v>
      </c>
      <c r="I210" s="707"/>
    </row>
    <row r="211" spans="1:9" ht="12.75">
      <c r="A211" s="688"/>
      <c r="B211" s="555"/>
      <c r="C211" s="708" t="s">
        <v>337</v>
      </c>
      <c r="D211" s="656">
        <v>20</v>
      </c>
      <c r="E211" s="656">
        <v>20</v>
      </c>
      <c r="F211" s="656">
        <v>20</v>
      </c>
      <c r="G211" s="656">
        <v>0</v>
      </c>
      <c r="H211" s="657">
        <v>1.7</v>
      </c>
      <c r="I211" s="707"/>
    </row>
    <row r="212" spans="1:9" ht="12.75">
      <c r="A212" s="688"/>
      <c r="B212" s="555"/>
      <c r="C212" s="708" t="s">
        <v>368</v>
      </c>
      <c r="D212" s="656">
        <v>500</v>
      </c>
      <c r="E212" s="656">
        <v>280</v>
      </c>
      <c r="F212" s="656">
        <v>280</v>
      </c>
      <c r="G212" s="656">
        <v>0</v>
      </c>
      <c r="H212" s="657">
        <v>1</v>
      </c>
      <c r="I212" s="707"/>
    </row>
    <row r="213" spans="1:9" ht="12.75">
      <c r="A213" s="688"/>
      <c r="B213" s="555"/>
      <c r="C213" s="708" t="s">
        <v>361</v>
      </c>
      <c r="D213" s="656">
        <v>1000</v>
      </c>
      <c r="E213" s="656">
        <v>164</v>
      </c>
      <c r="F213" s="656">
        <v>164</v>
      </c>
      <c r="G213" s="656">
        <v>0</v>
      </c>
      <c r="H213" s="657">
        <v>1.7</v>
      </c>
      <c r="I213" s="707"/>
    </row>
    <row r="214" spans="1:9" ht="12.75">
      <c r="A214" s="688"/>
      <c r="B214" s="555"/>
      <c r="C214" s="708" t="s">
        <v>332</v>
      </c>
      <c r="D214" s="656">
        <v>26</v>
      </c>
      <c r="E214" s="656">
        <v>26</v>
      </c>
      <c r="F214" s="656">
        <v>0</v>
      </c>
      <c r="G214" s="656">
        <v>26</v>
      </c>
      <c r="H214" s="657">
        <v>2.4</v>
      </c>
      <c r="I214" s="707"/>
    </row>
    <row r="215" spans="1:9" ht="12.75">
      <c r="A215" s="688"/>
      <c r="B215" s="555" t="s">
        <v>355</v>
      </c>
      <c r="C215" s="708" t="s">
        <v>380</v>
      </c>
      <c r="D215" s="656">
        <v>100</v>
      </c>
      <c r="E215" s="656">
        <v>6</v>
      </c>
      <c r="F215" s="656">
        <v>6</v>
      </c>
      <c r="G215" s="656"/>
      <c r="H215" s="683">
        <v>0.3</v>
      </c>
      <c r="I215" s="707"/>
    </row>
    <row r="216" spans="1:9" ht="12.75">
      <c r="A216" s="688"/>
      <c r="B216" s="555"/>
      <c r="C216" s="708" t="s">
        <v>428</v>
      </c>
      <c r="D216" s="656">
        <v>245</v>
      </c>
      <c r="E216" s="656">
        <v>34</v>
      </c>
      <c r="F216" s="656">
        <v>34</v>
      </c>
      <c r="G216" s="656"/>
      <c r="H216" s="683">
        <v>0.5</v>
      </c>
      <c r="I216" s="707"/>
    </row>
    <row r="217" spans="1:9" ht="12.75">
      <c r="A217" s="688"/>
      <c r="B217" s="555"/>
      <c r="C217" s="708" t="s">
        <v>408</v>
      </c>
      <c r="D217" s="656">
        <v>336</v>
      </c>
      <c r="E217" s="656">
        <v>296</v>
      </c>
      <c r="F217" s="656">
        <v>294</v>
      </c>
      <c r="G217" s="656"/>
      <c r="H217" s="683">
        <v>0.9</v>
      </c>
      <c r="I217" s="707"/>
    </row>
    <row r="218" spans="1:9" ht="12.75">
      <c r="A218" s="688"/>
      <c r="B218" s="555"/>
      <c r="C218" s="708" t="s">
        <v>416</v>
      </c>
      <c r="D218" s="656">
        <v>708</v>
      </c>
      <c r="E218" s="656">
        <v>515</v>
      </c>
      <c r="F218" s="656">
        <v>515</v>
      </c>
      <c r="G218" s="656">
        <v>68</v>
      </c>
      <c r="H218" s="683">
        <v>2</v>
      </c>
      <c r="I218" s="707"/>
    </row>
    <row r="219" spans="1:9" ht="12.75">
      <c r="A219" s="688"/>
      <c r="B219" s="555"/>
      <c r="C219" s="708" t="s">
        <v>361</v>
      </c>
      <c r="D219" s="656">
        <v>297</v>
      </c>
      <c r="E219" s="656">
        <v>297</v>
      </c>
      <c r="F219" s="656">
        <v>280</v>
      </c>
      <c r="G219" s="656"/>
      <c r="H219" s="683">
        <v>2</v>
      </c>
      <c r="I219" s="707"/>
    </row>
    <row r="220" spans="1:9" ht="12.75">
      <c r="A220" s="688"/>
      <c r="B220" s="555"/>
      <c r="C220" s="708" t="s">
        <v>429</v>
      </c>
      <c r="D220" s="656">
        <v>1250</v>
      </c>
      <c r="E220" s="656">
        <v>800</v>
      </c>
      <c r="F220" s="656">
        <v>800</v>
      </c>
      <c r="G220" s="656"/>
      <c r="H220" s="683">
        <v>1.5</v>
      </c>
      <c r="I220" s="707"/>
    </row>
    <row r="221" spans="1:9" ht="12.75">
      <c r="A221" s="688"/>
      <c r="B221" s="555"/>
      <c r="C221" s="708" t="s">
        <v>367</v>
      </c>
      <c r="D221" s="656">
        <v>100</v>
      </c>
      <c r="E221" s="656">
        <v>54</v>
      </c>
      <c r="F221" s="656">
        <v>54</v>
      </c>
      <c r="G221" s="656"/>
      <c r="H221" s="683">
        <v>1</v>
      </c>
      <c r="I221" s="707"/>
    </row>
    <row r="222" spans="1:9" ht="12.75">
      <c r="A222" s="688"/>
      <c r="B222" s="555"/>
      <c r="C222" s="708" t="s">
        <v>368</v>
      </c>
      <c r="D222" s="656">
        <v>650</v>
      </c>
      <c r="E222" s="656">
        <v>179</v>
      </c>
      <c r="F222" s="656">
        <v>160</v>
      </c>
      <c r="G222" s="656">
        <v>19</v>
      </c>
      <c r="H222" s="683">
        <v>1</v>
      </c>
      <c r="I222" s="707"/>
    </row>
    <row r="223" spans="1:9" ht="12.75">
      <c r="A223" s="688"/>
      <c r="B223" s="555"/>
      <c r="C223" s="708" t="s">
        <v>369</v>
      </c>
      <c r="D223" s="656">
        <v>452</v>
      </c>
      <c r="E223" s="656">
        <v>406</v>
      </c>
      <c r="F223" s="656">
        <v>399</v>
      </c>
      <c r="G223" s="656"/>
      <c r="H223" s="683">
        <v>1.75</v>
      </c>
      <c r="I223" s="707"/>
    </row>
    <row r="224" spans="1:9" ht="12.75">
      <c r="A224" s="688"/>
      <c r="B224" s="555" t="s">
        <v>324</v>
      </c>
      <c r="C224" s="708" t="s">
        <v>448</v>
      </c>
      <c r="D224" s="656">
        <v>28</v>
      </c>
      <c r="E224" s="656">
        <v>11</v>
      </c>
      <c r="F224" s="656">
        <v>11</v>
      </c>
      <c r="G224" s="656">
        <v>0</v>
      </c>
      <c r="H224" s="657">
        <v>0.2</v>
      </c>
      <c r="I224" s="707"/>
    </row>
    <row r="225" spans="1:9" ht="12.75">
      <c r="A225" s="688"/>
      <c r="B225" s="555"/>
      <c r="C225" s="708" t="s">
        <v>414</v>
      </c>
      <c r="D225" s="656">
        <v>100</v>
      </c>
      <c r="E225" s="656">
        <v>7</v>
      </c>
      <c r="F225" s="656">
        <v>7</v>
      </c>
      <c r="G225" s="656">
        <v>0</v>
      </c>
      <c r="H225" s="657">
        <v>2</v>
      </c>
      <c r="I225" s="707"/>
    </row>
    <row r="226" spans="1:9" ht="12.75">
      <c r="A226" s="688"/>
      <c r="B226" s="555"/>
      <c r="C226" s="708" t="s">
        <v>361</v>
      </c>
      <c r="D226" s="656">
        <v>6</v>
      </c>
      <c r="E226" s="656">
        <v>0</v>
      </c>
      <c r="F226" s="656">
        <v>0</v>
      </c>
      <c r="G226" s="656">
        <v>0</v>
      </c>
      <c r="H226" s="657">
        <v>2.5</v>
      </c>
      <c r="I226" s="707"/>
    </row>
    <row r="227" spans="1:9" ht="12.75">
      <c r="A227" s="688"/>
      <c r="B227" s="555"/>
      <c r="C227" s="708" t="s">
        <v>368</v>
      </c>
      <c r="D227" s="656">
        <v>987</v>
      </c>
      <c r="E227" s="656">
        <v>320</v>
      </c>
      <c r="F227" s="656">
        <v>320</v>
      </c>
      <c r="G227" s="656">
        <v>0</v>
      </c>
      <c r="H227" s="657" t="s">
        <v>449</v>
      </c>
      <c r="I227" s="707"/>
    </row>
    <row r="228" spans="1:9" ht="12.75">
      <c r="A228" s="688"/>
      <c r="B228" s="555"/>
      <c r="C228" s="708" t="s">
        <v>369</v>
      </c>
      <c r="D228" s="656">
        <v>11</v>
      </c>
      <c r="E228" s="656">
        <v>7</v>
      </c>
      <c r="F228" s="656">
        <v>7</v>
      </c>
      <c r="G228" s="656">
        <v>0</v>
      </c>
      <c r="H228" s="657" t="s">
        <v>450</v>
      </c>
      <c r="I228" s="707"/>
    </row>
    <row r="229" spans="1:9" ht="12.75">
      <c r="A229" s="688"/>
      <c r="B229" s="555"/>
      <c r="C229" s="708" t="s">
        <v>451</v>
      </c>
      <c r="D229" s="656">
        <v>0</v>
      </c>
      <c r="E229" s="656">
        <v>18</v>
      </c>
      <c r="F229" s="656">
        <v>18</v>
      </c>
      <c r="G229" s="656">
        <v>0</v>
      </c>
      <c r="H229" s="657" t="s">
        <v>452</v>
      </c>
      <c r="I229" s="707"/>
    </row>
    <row r="230" spans="1:9" ht="12.75">
      <c r="A230" s="554"/>
      <c r="B230" s="555" t="s">
        <v>303</v>
      </c>
      <c r="C230" s="556" t="s">
        <v>453</v>
      </c>
      <c r="D230" s="656">
        <v>30</v>
      </c>
      <c r="E230" s="656">
        <v>27</v>
      </c>
      <c r="F230" s="656">
        <v>27</v>
      </c>
      <c r="G230" s="656"/>
      <c r="H230" s="657">
        <v>0.14</v>
      </c>
      <c r="I230" s="707"/>
    </row>
    <row r="231" spans="1:9" ht="12.75">
      <c r="A231" s="554"/>
      <c r="B231" s="555"/>
      <c r="C231" s="556" t="s">
        <v>445</v>
      </c>
      <c r="D231" s="656">
        <v>283</v>
      </c>
      <c r="E231" s="656">
        <v>283</v>
      </c>
      <c r="F231" s="656">
        <v>283</v>
      </c>
      <c r="G231" s="656"/>
      <c r="H231" s="657">
        <v>0.35</v>
      </c>
      <c r="I231" s="707"/>
    </row>
    <row r="232" spans="1:9" ht="12.75">
      <c r="A232" s="554"/>
      <c r="B232" s="555"/>
      <c r="C232" s="556" t="s">
        <v>423</v>
      </c>
      <c r="D232" s="656">
        <v>104</v>
      </c>
      <c r="E232" s="656">
        <v>91</v>
      </c>
      <c r="F232" s="656">
        <v>91</v>
      </c>
      <c r="G232" s="656"/>
      <c r="H232" s="657">
        <v>1.2</v>
      </c>
      <c r="I232" s="707"/>
    </row>
    <row r="233" spans="1:9" ht="12.75">
      <c r="A233" s="554"/>
      <c r="B233" s="555"/>
      <c r="C233" s="556" t="s">
        <v>431</v>
      </c>
      <c r="D233" s="656">
        <v>60</v>
      </c>
      <c r="E233" s="656">
        <v>14</v>
      </c>
      <c r="F233" s="656">
        <v>14</v>
      </c>
      <c r="G233" s="656"/>
      <c r="H233" s="657">
        <v>1.3</v>
      </c>
      <c r="I233" s="707"/>
    </row>
    <row r="234" spans="1:9" ht="12.75">
      <c r="A234" s="554"/>
      <c r="B234" s="555"/>
      <c r="C234" s="556" t="s">
        <v>454</v>
      </c>
      <c r="D234" s="656">
        <v>1541</v>
      </c>
      <c r="E234" s="656">
        <v>516</v>
      </c>
      <c r="F234" s="656">
        <v>516</v>
      </c>
      <c r="G234" s="656"/>
      <c r="H234" s="657">
        <v>1</v>
      </c>
      <c r="I234" s="707"/>
    </row>
    <row r="235" spans="1:8" ht="12.75">
      <c r="A235" s="554"/>
      <c r="B235" s="555"/>
      <c r="C235" s="556" t="s">
        <v>455</v>
      </c>
      <c r="D235" s="656">
        <v>120</v>
      </c>
      <c r="E235" s="656">
        <v>50</v>
      </c>
      <c r="F235" s="656">
        <v>50</v>
      </c>
      <c r="G235" s="656"/>
      <c r="H235" s="657">
        <v>1.8</v>
      </c>
    </row>
    <row r="236" spans="1:8" ht="12.75">
      <c r="A236" s="688"/>
      <c r="B236" s="555"/>
      <c r="C236" s="556" t="s">
        <v>456</v>
      </c>
      <c r="D236" s="656">
        <v>1300</v>
      </c>
      <c r="E236" s="656">
        <v>315</v>
      </c>
      <c r="F236" s="656">
        <v>315</v>
      </c>
      <c r="G236" s="656"/>
      <c r="H236" s="657">
        <v>2.2</v>
      </c>
    </row>
    <row r="237" spans="1:8" ht="12.75">
      <c r="A237" s="554"/>
      <c r="B237" s="555"/>
      <c r="C237" s="556" t="s">
        <v>457</v>
      </c>
      <c r="D237" s="656">
        <v>79</v>
      </c>
      <c r="E237" s="656">
        <v>37</v>
      </c>
      <c r="F237" s="656">
        <v>37</v>
      </c>
      <c r="G237" s="656"/>
      <c r="H237" s="657">
        <v>1.7</v>
      </c>
    </row>
    <row r="238" spans="1:8" ht="12.75">
      <c r="A238" s="567"/>
      <c r="B238" s="568"/>
      <c r="C238" s="569" t="s">
        <v>458</v>
      </c>
      <c r="D238" s="570">
        <v>4</v>
      </c>
      <c r="E238" s="570">
        <v>4</v>
      </c>
      <c r="F238" s="570"/>
      <c r="G238" s="570">
        <v>4</v>
      </c>
      <c r="H238" s="571">
        <v>6</v>
      </c>
    </row>
    <row r="239" spans="1:8" ht="12.75">
      <c r="A239" s="548" t="s">
        <v>459</v>
      </c>
      <c r="B239" s="549" t="s">
        <v>460</v>
      </c>
      <c r="C239" s="559"/>
      <c r="D239" s="551">
        <f>SUM(D240)</f>
        <v>280</v>
      </c>
      <c r="E239" s="551">
        <f>SUM(E240)</f>
        <v>229</v>
      </c>
      <c r="F239" s="551">
        <f>SUM(F240)</f>
        <v>229</v>
      </c>
      <c r="G239" s="551">
        <f>SUM(G240)</f>
        <v>0</v>
      </c>
      <c r="H239" s="578"/>
    </row>
    <row r="240" spans="1:8" ht="12.75">
      <c r="A240" s="567"/>
      <c r="B240" s="568" t="s">
        <v>355</v>
      </c>
      <c r="C240" s="569" t="s">
        <v>428</v>
      </c>
      <c r="D240" s="570">
        <v>280</v>
      </c>
      <c r="E240" s="570">
        <v>229</v>
      </c>
      <c r="F240" s="570">
        <v>229</v>
      </c>
      <c r="G240" s="570"/>
      <c r="H240" s="571">
        <v>0.3</v>
      </c>
    </row>
    <row r="241" spans="1:8" ht="12.75">
      <c r="A241" s="565" t="s">
        <v>461</v>
      </c>
      <c r="B241" s="566" t="s">
        <v>462</v>
      </c>
      <c r="C241" s="695"/>
      <c r="D241" s="696">
        <f>SUM(D242:D249)</f>
        <v>7097</v>
      </c>
      <c r="E241" s="696">
        <f>SUM(E242:E249)</f>
        <v>3459</v>
      </c>
      <c r="F241" s="696">
        <f>SUM(F242:F249)</f>
        <v>3448</v>
      </c>
      <c r="G241" s="696">
        <f>SUM(G242:G249)</f>
        <v>11</v>
      </c>
      <c r="H241" s="564"/>
    </row>
    <row r="242" spans="1:8" ht="12.75">
      <c r="A242" s="565"/>
      <c r="B242" s="555" t="s">
        <v>385</v>
      </c>
      <c r="C242" s="556" t="s">
        <v>416</v>
      </c>
      <c r="D242" s="656">
        <v>200</v>
      </c>
      <c r="E242" s="656">
        <v>9</v>
      </c>
      <c r="F242" s="656">
        <v>9</v>
      </c>
      <c r="G242" s="656"/>
      <c r="H242" s="657">
        <v>0.45</v>
      </c>
    </row>
    <row r="243" spans="1:8" ht="12.75">
      <c r="A243" s="565"/>
      <c r="B243" s="555"/>
      <c r="C243" s="556" t="s">
        <v>416</v>
      </c>
      <c r="D243" s="656">
        <v>245</v>
      </c>
      <c r="E243" s="656">
        <v>37</v>
      </c>
      <c r="F243" s="656">
        <v>37</v>
      </c>
      <c r="G243" s="656"/>
      <c r="H243" s="657">
        <v>0.6</v>
      </c>
    </row>
    <row r="244" spans="1:8" ht="12.75">
      <c r="A244" s="565"/>
      <c r="B244" s="555" t="s">
        <v>355</v>
      </c>
      <c r="C244" s="556" t="s">
        <v>448</v>
      </c>
      <c r="D244" s="656">
        <v>30</v>
      </c>
      <c r="E244" s="656">
        <v>23</v>
      </c>
      <c r="F244" s="656">
        <v>23</v>
      </c>
      <c r="G244" s="656"/>
      <c r="H244" s="657">
        <v>0.6</v>
      </c>
    </row>
    <row r="245" spans="1:8" ht="12.75">
      <c r="A245" s="565"/>
      <c r="B245" s="555"/>
      <c r="C245" s="556" t="s">
        <v>336</v>
      </c>
      <c r="D245" s="656">
        <v>20</v>
      </c>
      <c r="E245" s="656">
        <v>11</v>
      </c>
      <c r="F245" s="656">
        <v>11</v>
      </c>
      <c r="G245" s="656"/>
      <c r="H245" s="657">
        <v>0.9</v>
      </c>
    </row>
    <row r="246" spans="1:8" ht="12.75">
      <c r="A246" s="565"/>
      <c r="B246" s="555" t="s">
        <v>324</v>
      </c>
      <c r="C246" s="556" t="s">
        <v>416</v>
      </c>
      <c r="D246" s="656">
        <v>900</v>
      </c>
      <c r="E246" s="656">
        <v>27</v>
      </c>
      <c r="F246" s="656">
        <v>27</v>
      </c>
      <c r="G246" s="656">
        <v>0</v>
      </c>
      <c r="H246" s="657" t="s">
        <v>463</v>
      </c>
    </row>
    <row r="247" spans="1:8" ht="12.75">
      <c r="A247" s="554"/>
      <c r="B247" s="555" t="s">
        <v>303</v>
      </c>
      <c r="C247" s="556" t="s">
        <v>464</v>
      </c>
      <c r="D247" s="656">
        <v>332</v>
      </c>
      <c r="E247" s="656">
        <v>143</v>
      </c>
      <c r="F247" s="656">
        <v>132</v>
      </c>
      <c r="G247" s="656">
        <v>11</v>
      </c>
      <c r="H247" s="657">
        <v>0.5</v>
      </c>
    </row>
    <row r="248" spans="1:8" ht="12.75">
      <c r="A248" s="572"/>
      <c r="B248" s="573"/>
      <c r="C248" s="574" t="s">
        <v>454</v>
      </c>
      <c r="D248" s="658">
        <v>5355</v>
      </c>
      <c r="E248" s="658">
        <v>3195</v>
      </c>
      <c r="F248" s="658">
        <v>3195</v>
      </c>
      <c r="G248" s="658"/>
      <c r="H248" s="659">
        <v>1</v>
      </c>
    </row>
    <row r="249" spans="1:8" ht="12.75">
      <c r="A249" s="572"/>
      <c r="B249" s="573"/>
      <c r="C249" s="574" t="s">
        <v>432</v>
      </c>
      <c r="D249" s="575">
        <v>15</v>
      </c>
      <c r="E249" s="575">
        <v>14</v>
      </c>
      <c r="F249" s="575">
        <v>14</v>
      </c>
      <c r="G249" s="575"/>
      <c r="H249" s="576">
        <v>0.2</v>
      </c>
    </row>
    <row r="250" spans="1:8" ht="12.75">
      <c r="A250" s="548" t="s">
        <v>465</v>
      </c>
      <c r="B250" s="549" t="s">
        <v>71</v>
      </c>
      <c r="C250" s="640"/>
      <c r="D250" s="551">
        <f>SUM(D251:D270)</f>
        <v>9709</v>
      </c>
      <c r="E250" s="551">
        <f>SUM(E251:E270)</f>
        <v>3819</v>
      </c>
      <c r="F250" s="551">
        <f>SUM(F251:F270)</f>
        <v>3808</v>
      </c>
      <c r="G250" s="551">
        <f>SUM(G251:G270)</f>
        <v>0</v>
      </c>
      <c r="H250" s="578"/>
    </row>
    <row r="251" spans="1:8" ht="12.75">
      <c r="A251" s="554"/>
      <c r="B251" s="555" t="s">
        <v>385</v>
      </c>
      <c r="C251" s="556" t="s">
        <v>357</v>
      </c>
      <c r="D251" s="656">
        <v>150</v>
      </c>
      <c r="E251" s="656">
        <v>135</v>
      </c>
      <c r="F251" s="656">
        <v>135</v>
      </c>
      <c r="G251" s="656"/>
      <c r="H251" s="657">
        <v>0.9</v>
      </c>
    </row>
    <row r="252" spans="1:8" ht="12.75">
      <c r="A252" s="554"/>
      <c r="B252" s="555"/>
      <c r="C252" s="556" t="s">
        <v>416</v>
      </c>
      <c r="D252" s="557">
        <v>637</v>
      </c>
      <c r="E252" s="557">
        <v>481</v>
      </c>
      <c r="F252" s="557">
        <v>481</v>
      </c>
      <c r="G252" s="557"/>
      <c r="H252" s="558">
        <v>0.6</v>
      </c>
    </row>
    <row r="253" spans="1:8" ht="12.75">
      <c r="A253" s="692"/>
      <c r="B253" s="555" t="s">
        <v>278</v>
      </c>
      <c r="C253" s="556" t="s">
        <v>405</v>
      </c>
      <c r="D253" s="656">
        <v>214</v>
      </c>
      <c r="E253" s="656">
        <v>214</v>
      </c>
      <c r="F253" s="656">
        <v>214</v>
      </c>
      <c r="G253" s="557">
        <v>0</v>
      </c>
      <c r="H253" s="558">
        <v>0.6</v>
      </c>
    </row>
    <row r="254" spans="1:8" ht="12.75">
      <c r="A254" s="692"/>
      <c r="B254" s="555"/>
      <c r="C254" s="556" t="s">
        <v>361</v>
      </c>
      <c r="D254" s="656">
        <v>280</v>
      </c>
      <c r="E254" s="656">
        <v>20</v>
      </c>
      <c r="F254" s="656">
        <v>20</v>
      </c>
      <c r="G254" s="557">
        <v>0</v>
      </c>
      <c r="H254" s="558">
        <v>1</v>
      </c>
    </row>
    <row r="255" spans="1:8" ht="12.75">
      <c r="A255" s="692"/>
      <c r="B255" s="555"/>
      <c r="C255" s="556" t="s">
        <v>368</v>
      </c>
      <c r="D255" s="656">
        <v>450</v>
      </c>
      <c r="E255" s="656">
        <v>35</v>
      </c>
      <c r="F255" s="656">
        <v>35</v>
      </c>
      <c r="G255" s="557">
        <v>0</v>
      </c>
      <c r="H255" s="558">
        <v>0.5</v>
      </c>
    </row>
    <row r="256" spans="1:8" ht="12.75">
      <c r="A256" s="692"/>
      <c r="B256" s="555"/>
      <c r="C256" s="556" t="s">
        <v>369</v>
      </c>
      <c r="D256" s="656">
        <v>2300</v>
      </c>
      <c r="E256" s="656">
        <v>427</v>
      </c>
      <c r="F256" s="656">
        <v>427</v>
      </c>
      <c r="G256" s="557">
        <v>0</v>
      </c>
      <c r="H256" s="558">
        <v>1.2</v>
      </c>
    </row>
    <row r="257" spans="1:8" ht="12.75">
      <c r="A257" s="692"/>
      <c r="B257" s="555" t="s">
        <v>355</v>
      </c>
      <c r="C257" s="556" t="s">
        <v>408</v>
      </c>
      <c r="D257" s="656">
        <v>51</v>
      </c>
      <c r="E257" s="656">
        <v>51</v>
      </c>
      <c r="F257" s="656">
        <v>40</v>
      </c>
      <c r="G257" s="557"/>
      <c r="H257" s="558">
        <v>0.5</v>
      </c>
    </row>
    <row r="258" spans="1:8" ht="12.75">
      <c r="A258" s="692"/>
      <c r="B258" s="555" t="s">
        <v>324</v>
      </c>
      <c r="C258" s="556" t="s">
        <v>336</v>
      </c>
      <c r="D258" s="656">
        <v>60</v>
      </c>
      <c r="E258" s="656">
        <v>56</v>
      </c>
      <c r="F258" s="656">
        <v>56</v>
      </c>
      <c r="G258" s="557">
        <v>0</v>
      </c>
      <c r="H258" s="558">
        <v>0.4</v>
      </c>
    </row>
    <row r="259" spans="1:8" ht="12.75">
      <c r="A259" s="692"/>
      <c r="B259" s="555"/>
      <c r="C259" s="556" t="s">
        <v>325</v>
      </c>
      <c r="D259" s="656">
        <v>8</v>
      </c>
      <c r="E259" s="656">
        <v>5</v>
      </c>
      <c r="F259" s="656">
        <v>5</v>
      </c>
      <c r="G259" s="557">
        <v>0</v>
      </c>
      <c r="H259" s="558">
        <v>1</v>
      </c>
    </row>
    <row r="260" spans="1:8" ht="12.75">
      <c r="A260" s="692"/>
      <c r="B260" s="555"/>
      <c r="C260" s="556" t="s">
        <v>416</v>
      </c>
      <c r="D260" s="656">
        <v>50</v>
      </c>
      <c r="E260" s="656">
        <v>32</v>
      </c>
      <c r="F260" s="656">
        <v>32</v>
      </c>
      <c r="G260" s="557">
        <v>0</v>
      </c>
      <c r="H260" s="558">
        <v>0.55</v>
      </c>
    </row>
    <row r="261" spans="1:8" ht="12.75">
      <c r="A261" s="692"/>
      <c r="B261" s="555"/>
      <c r="C261" s="556" t="s">
        <v>466</v>
      </c>
      <c r="D261" s="656">
        <v>5</v>
      </c>
      <c r="E261" s="656">
        <v>5</v>
      </c>
      <c r="F261" s="656">
        <v>5</v>
      </c>
      <c r="G261" s="557">
        <v>0</v>
      </c>
      <c r="H261" s="558" t="s">
        <v>440</v>
      </c>
    </row>
    <row r="262" spans="1:8" ht="12.75">
      <c r="A262" s="692"/>
      <c r="B262" s="555"/>
      <c r="C262" s="556" t="s">
        <v>368</v>
      </c>
      <c r="D262" s="656">
        <v>680</v>
      </c>
      <c r="E262" s="656">
        <v>368</v>
      </c>
      <c r="F262" s="656">
        <v>368</v>
      </c>
      <c r="G262" s="557">
        <v>0</v>
      </c>
      <c r="H262" s="558" t="s">
        <v>467</v>
      </c>
    </row>
    <row r="263" spans="1:8" ht="12.75">
      <c r="A263" s="692"/>
      <c r="B263" s="555"/>
      <c r="C263" s="556" t="s">
        <v>468</v>
      </c>
      <c r="D263" s="656">
        <v>600</v>
      </c>
      <c r="E263" s="656">
        <v>176</v>
      </c>
      <c r="F263" s="656">
        <v>176</v>
      </c>
      <c r="G263" s="557">
        <v>0</v>
      </c>
      <c r="H263" s="558" t="s">
        <v>469</v>
      </c>
    </row>
    <row r="264" spans="1:8" ht="12.75">
      <c r="A264" s="692"/>
      <c r="B264" s="555"/>
      <c r="C264" s="556" t="s">
        <v>470</v>
      </c>
      <c r="D264" s="656">
        <v>1110</v>
      </c>
      <c r="E264" s="656">
        <v>320</v>
      </c>
      <c r="F264" s="656">
        <v>320</v>
      </c>
      <c r="G264" s="557">
        <v>0</v>
      </c>
      <c r="H264" s="558" t="s">
        <v>471</v>
      </c>
    </row>
    <row r="265" spans="1:8" ht="12.75">
      <c r="A265" s="692"/>
      <c r="B265" s="555"/>
      <c r="C265" s="556" t="s">
        <v>472</v>
      </c>
      <c r="D265" s="656">
        <v>300</v>
      </c>
      <c r="E265" s="656">
        <v>236</v>
      </c>
      <c r="F265" s="656">
        <v>236</v>
      </c>
      <c r="G265" s="557">
        <v>0</v>
      </c>
      <c r="H265" s="558">
        <v>0.4</v>
      </c>
    </row>
    <row r="266" spans="1:8" ht="12.75">
      <c r="A266" s="554"/>
      <c r="B266" s="555" t="s">
        <v>303</v>
      </c>
      <c r="C266" s="556" t="s">
        <v>453</v>
      </c>
      <c r="D266" s="656">
        <v>354</v>
      </c>
      <c r="E266" s="656">
        <v>354</v>
      </c>
      <c r="F266" s="656">
        <v>354</v>
      </c>
      <c r="G266" s="656"/>
      <c r="H266" s="558">
        <v>3</v>
      </c>
    </row>
    <row r="267" spans="1:8" ht="12.75">
      <c r="A267" s="554"/>
      <c r="B267" s="555"/>
      <c r="C267" s="556" t="s">
        <v>423</v>
      </c>
      <c r="D267" s="656">
        <v>337</v>
      </c>
      <c r="E267" s="656">
        <v>299</v>
      </c>
      <c r="F267" s="656">
        <v>299</v>
      </c>
      <c r="G267" s="656"/>
      <c r="H267" s="558">
        <v>0.7</v>
      </c>
    </row>
    <row r="268" spans="1:8" ht="12.75">
      <c r="A268" s="554"/>
      <c r="B268" s="555"/>
      <c r="C268" s="556" t="s">
        <v>473</v>
      </c>
      <c r="D268" s="656">
        <v>123</v>
      </c>
      <c r="E268" s="656">
        <v>123</v>
      </c>
      <c r="F268" s="656">
        <v>123</v>
      </c>
      <c r="G268" s="656"/>
      <c r="H268" s="558">
        <v>0.8</v>
      </c>
    </row>
    <row r="269" spans="1:8" ht="12.75">
      <c r="A269" s="554"/>
      <c r="B269" s="555"/>
      <c r="C269" s="556" t="s">
        <v>474</v>
      </c>
      <c r="D269" s="656">
        <v>150</v>
      </c>
      <c r="E269" s="656">
        <v>50</v>
      </c>
      <c r="F269" s="656">
        <v>50</v>
      </c>
      <c r="G269" s="656"/>
      <c r="H269" s="558">
        <v>0.9</v>
      </c>
    </row>
    <row r="270" spans="1:8" ht="12.75">
      <c r="A270" s="567"/>
      <c r="B270" s="568"/>
      <c r="C270" s="569" t="s">
        <v>475</v>
      </c>
      <c r="D270" s="570">
        <v>1850</v>
      </c>
      <c r="E270" s="570">
        <v>432</v>
      </c>
      <c r="F270" s="570">
        <v>432</v>
      </c>
      <c r="G270" s="570"/>
      <c r="H270" s="558">
        <v>0.8</v>
      </c>
    </row>
    <row r="271" spans="1:8" ht="12.75">
      <c r="A271" s="548" t="s">
        <v>476</v>
      </c>
      <c r="B271" s="549" t="s">
        <v>70</v>
      </c>
      <c r="C271" s="640"/>
      <c r="D271" s="551">
        <f>SUM(D272:D283)</f>
        <v>6237</v>
      </c>
      <c r="E271" s="551">
        <f>SUM(E272:E283)</f>
        <v>2974</v>
      </c>
      <c r="F271" s="551">
        <f>SUM(F272:F283)</f>
        <v>2924</v>
      </c>
      <c r="G271" s="551">
        <f>SUM(G272:G283)</f>
        <v>0</v>
      </c>
      <c r="H271" s="578"/>
    </row>
    <row r="272" spans="1:8" ht="12.75">
      <c r="A272" s="565"/>
      <c r="B272" s="555" t="s">
        <v>385</v>
      </c>
      <c r="C272" s="556" t="s">
        <v>416</v>
      </c>
      <c r="D272" s="656">
        <v>400</v>
      </c>
      <c r="E272" s="656">
        <v>200</v>
      </c>
      <c r="F272" s="656">
        <v>200</v>
      </c>
      <c r="G272" s="656"/>
      <c r="H272" s="657">
        <v>0.8</v>
      </c>
    </row>
    <row r="273" spans="1:8" ht="12.75">
      <c r="A273" s="565"/>
      <c r="B273" s="555"/>
      <c r="C273" s="556" t="s">
        <v>416</v>
      </c>
      <c r="D273" s="557">
        <v>561</v>
      </c>
      <c r="E273" s="557">
        <v>387</v>
      </c>
      <c r="F273" s="557">
        <v>387</v>
      </c>
      <c r="G273" s="557"/>
      <c r="H273" s="558">
        <v>0.6</v>
      </c>
    </row>
    <row r="274" spans="1:8" ht="12.75">
      <c r="A274" s="565"/>
      <c r="B274" s="555" t="s">
        <v>278</v>
      </c>
      <c r="C274" s="556" t="s">
        <v>405</v>
      </c>
      <c r="D274" s="656">
        <v>243</v>
      </c>
      <c r="E274" s="656">
        <v>243</v>
      </c>
      <c r="F274" s="656">
        <v>243</v>
      </c>
      <c r="G274" s="557">
        <v>0</v>
      </c>
      <c r="H274" s="657">
        <v>0.6</v>
      </c>
    </row>
    <row r="275" spans="1:8" ht="12.75">
      <c r="A275" s="565"/>
      <c r="B275" s="555"/>
      <c r="C275" s="556" t="s">
        <v>477</v>
      </c>
      <c r="D275" s="656">
        <v>64</v>
      </c>
      <c r="E275" s="656">
        <v>64</v>
      </c>
      <c r="F275" s="656">
        <v>64</v>
      </c>
      <c r="G275" s="557">
        <v>0</v>
      </c>
      <c r="H275" s="657">
        <v>3.3</v>
      </c>
    </row>
    <row r="276" spans="1:8" ht="12.75">
      <c r="A276" s="565"/>
      <c r="B276" s="555" t="s">
        <v>355</v>
      </c>
      <c r="C276" s="556" t="s">
        <v>428</v>
      </c>
      <c r="D276" s="656">
        <v>1730</v>
      </c>
      <c r="E276" s="656">
        <v>380</v>
      </c>
      <c r="F276" s="656">
        <v>330</v>
      </c>
      <c r="G276" s="557"/>
      <c r="H276" s="657">
        <v>0.2</v>
      </c>
    </row>
    <row r="277" spans="1:8" ht="12.75">
      <c r="A277" s="565"/>
      <c r="B277" s="555" t="s">
        <v>324</v>
      </c>
      <c r="C277" s="556" t="s">
        <v>325</v>
      </c>
      <c r="D277" s="656">
        <v>9</v>
      </c>
      <c r="E277" s="656">
        <v>5</v>
      </c>
      <c r="F277" s="656">
        <v>5</v>
      </c>
      <c r="G277" s="557">
        <v>0</v>
      </c>
      <c r="H277" s="657">
        <v>1</v>
      </c>
    </row>
    <row r="278" spans="1:8" ht="12.75">
      <c r="A278" s="565"/>
      <c r="B278" s="555"/>
      <c r="C278" s="556" t="s">
        <v>414</v>
      </c>
      <c r="D278" s="656">
        <v>9</v>
      </c>
      <c r="E278" s="656">
        <v>3</v>
      </c>
      <c r="F278" s="656">
        <v>3</v>
      </c>
      <c r="G278" s="557">
        <v>0</v>
      </c>
      <c r="H278" s="657">
        <v>1.5</v>
      </c>
    </row>
    <row r="279" spans="1:8" ht="12.75">
      <c r="A279" s="565"/>
      <c r="B279" s="555"/>
      <c r="C279" s="556" t="s">
        <v>466</v>
      </c>
      <c r="D279" s="656">
        <v>45</v>
      </c>
      <c r="E279" s="656">
        <v>45</v>
      </c>
      <c r="F279" s="656">
        <v>45</v>
      </c>
      <c r="G279" s="557">
        <v>0</v>
      </c>
      <c r="H279" s="657" t="s">
        <v>440</v>
      </c>
    </row>
    <row r="280" spans="1:8" ht="12.75">
      <c r="A280" s="565"/>
      <c r="B280" s="555"/>
      <c r="C280" s="556" t="s">
        <v>368</v>
      </c>
      <c r="D280" s="656">
        <v>400</v>
      </c>
      <c r="E280" s="656">
        <v>197</v>
      </c>
      <c r="F280" s="656">
        <v>197</v>
      </c>
      <c r="G280" s="557">
        <v>0</v>
      </c>
      <c r="H280" s="657">
        <v>0.7</v>
      </c>
    </row>
    <row r="281" spans="1:8" ht="12.75">
      <c r="A281" s="565"/>
      <c r="B281" s="555"/>
      <c r="C281" s="556" t="s">
        <v>373</v>
      </c>
      <c r="D281" s="656">
        <v>620</v>
      </c>
      <c r="E281" s="656">
        <v>394</v>
      </c>
      <c r="F281" s="656">
        <v>394</v>
      </c>
      <c r="G281" s="557">
        <v>0</v>
      </c>
      <c r="H281" s="657" t="s">
        <v>469</v>
      </c>
    </row>
    <row r="282" spans="1:8" ht="12.75">
      <c r="A282" s="554"/>
      <c r="B282" s="555" t="s">
        <v>303</v>
      </c>
      <c r="C282" s="556" t="s">
        <v>455</v>
      </c>
      <c r="D282" s="656">
        <v>656</v>
      </c>
      <c r="E282" s="656">
        <v>491</v>
      </c>
      <c r="F282" s="656">
        <v>491</v>
      </c>
      <c r="G282" s="656"/>
      <c r="H282" s="657">
        <v>2</v>
      </c>
    </row>
    <row r="283" spans="1:8" ht="12.75">
      <c r="A283" s="572"/>
      <c r="B283" s="573"/>
      <c r="C283" s="574" t="s">
        <v>478</v>
      </c>
      <c r="D283" s="658">
        <v>1500</v>
      </c>
      <c r="E283" s="658">
        <v>565</v>
      </c>
      <c r="F283" s="658">
        <v>565</v>
      </c>
      <c r="G283" s="658"/>
      <c r="H283" s="635">
        <v>1</v>
      </c>
    </row>
    <row r="284" spans="1:8" ht="12.75" customHeight="1">
      <c r="A284" s="710" t="s">
        <v>479</v>
      </c>
      <c r="B284" s="637" t="s">
        <v>106</v>
      </c>
      <c r="C284" s="703"/>
      <c r="D284" s="711">
        <f>SUM(D285:D289)</f>
        <v>3280</v>
      </c>
      <c r="E284" s="711">
        <f>SUM(E285:E289)</f>
        <v>1554</v>
      </c>
      <c r="F284" s="711">
        <f>SUM(F285:F289)</f>
        <v>299</v>
      </c>
      <c r="G284" s="711">
        <f>SUM(G285:G289)</f>
        <v>9</v>
      </c>
      <c r="H284" s="712"/>
    </row>
    <row r="285" spans="1:8" ht="12.75" customHeight="1">
      <c r="A285" s="572"/>
      <c r="B285" s="555" t="s">
        <v>385</v>
      </c>
      <c r="C285" s="556" t="s">
        <v>480</v>
      </c>
      <c r="D285" s="656">
        <v>390</v>
      </c>
      <c r="E285" s="656">
        <v>9</v>
      </c>
      <c r="F285" s="656"/>
      <c r="G285" s="656">
        <v>9</v>
      </c>
      <c r="H285" s="657">
        <v>2.5</v>
      </c>
    </row>
    <row r="286" spans="1:8" ht="12.75" customHeight="1">
      <c r="A286" s="572"/>
      <c r="B286" s="555" t="s">
        <v>327</v>
      </c>
      <c r="C286" s="556" t="s">
        <v>380</v>
      </c>
      <c r="D286" s="656">
        <v>5</v>
      </c>
      <c r="E286" s="656">
        <v>5</v>
      </c>
      <c r="F286" s="656">
        <v>5</v>
      </c>
      <c r="G286" s="656"/>
      <c r="H286" s="657">
        <v>0.15</v>
      </c>
    </row>
    <row r="287" spans="1:8" ht="12.75" customHeight="1">
      <c r="A287" s="572"/>
      <c r="B287" s="555" t="s">
        <v>355</v>
      </c>
      <c r="C287" s="556" t="s">
        <v>437</v>
      </c>
      <c r="D287" s="656">
        <v>830</v>
      </c>
      <c r="E287" s="656">
        <v>294</v>
      </c>
      <c r="F287" s="656">
        <v>294</v>
      </c>
      <c r="G287" s="656"/>
      <c r="H287" s="657">
        <v>0.2</v>
      </c>
    </row>
    <row r="288" spans="1:8" ht="12.75" customHeight="1">
      <c r="A288" s="554"/>
      <c r="B288" s="555" t="s">
        <v>324</v>
      </c>
      <c r="C288" s="556" t="s">
        <v>381</v>
      </c>
      <c r="D288" s="656">
        <v>885</v>
      </c>
      <c r="E288" s="656">
        <v>814</v>
      </c>
      <c r="F288" s="656">
        <v>0</v>
      </c>
      <c r="G288" s="656">
        <v>0</v>
      </c>
      <c r="H288" s="657">
        <v>0</v>
      </c>
    </row>
    <row r="289" spans="1:8" ht="12.75" customHeight="1">
      <c r="A289" s="567"/>
      <c r="B289" s="577"/>
      <c r="C289" s="569" t="s">
        <v>481</v>
      </c>
      <c r="D289" s="661">
        <v>1170</v>
      </c>
      <c r="E289" s="661">
        <v>432</v>
      </c>
      <c r="F289" s="661">
        <v>0</v>
      </c>
      <c r="G289" s="661">
        <v>0</v>
      </c>
      <c r="H289" s="662">
        <v>0</v>
      </c>
    </row>
    <row r="290" spans="1:8" ht="12.75" customHeight="1">
      <c r="A290" s="548" t="s">
        <v>482</v>
      </c>
      <c r="B290" s="549" t="s">
        <v>36</v>
      </c>
      <c r="C290" s="640"/>
      <c r="D290" s="551">
        <f>SUM(D291:D332)</f>
        <v>113777</v>
      </c>
      <c r="E290" s="551">
        <f>SUM(E291:E332)</f>
        <v>85084</v>
      </c>
      <c r="F290" s="551">
        <f>SUM(F291:F332)</f>
        <v>84539</v>
      </c>
      <c r="G290" s="551">
        <f>SUM(G291:G332)</f>
        <v>384</v>
      </c>
      <c r="H290" s="578"/>
    </row>
    <row r="291" spans="1:8" ht="12.75" customHeight="1">
      <c r="A291" s="565"/>
      <c r="B291" s="555" t="s">
        <v>385</v>
      </c>
      <c r="C291" s="556" t="s">
        <v>369</v>
      </c>
      <c r="D291" s="656">
        <v>800</v>
      </c>
      <c r="E291" s="656">
        <v>694</v>
      </c>
      <c r="F291" s="656">
        <v>694</v>
      </c>
      <c r="G291" s="656"/>
      <c r="H291" s="657">
        <v>1.3</v>
      </c>
    </row>
    <row r="292" spans="1:8" ht="12.75" customHeight="1">
      <c r="A292" s="565"/>
      <c r="B292" s="555"/>
      <c r="C292" s="556" t="s">
        <v>357</v>
      </c>
      <c r="D292" s="656">
        <v>750</v>
      </c>
      <c r="E292" s="656">
        <v>741</v>
      </c>
      <c r="F292" s="656">
        <v>741</v>
      </c>
      <c r="G292" s="656"/>
      <c r="H292" s="657">
        <v>1.2</v>
      </c>
    </row>
    <row r="293" spans="1:8" ht="12.75" customHeight="1">
      <c r="A293" s="565"/>
      <c r="B293" s="555"/>
      <c r="C293" s="556" t="s">
        <v>483</v>
      </c>
      <c r="D293" s="656">
        <v>290</v>
      </c>
      <c r="E293" s="656">
        <v>14</v>
      </c>
      <c r="F293" s="656">
        <v>14</v>
      </c>
      <c r="G293" s="656"/>
      <c r="H293" s="659">
        <v>1.7</v>
      </c>
    </row>
    <row r="294" spans="1:8" ht="12.75" customHeight="1">
      <c r="A294" s="692"/>
      <c r="B294" s="555" t="s">
        <v>327</v>
      </c>
      <c r="C294" s="556" t="s">
        <v>484</v>
      </c>
      <c r="D294" s="656">
        <v>166</v>
      </c>
      <c r="E294" s="656">
        <v>166</v>
      </c>
      <c r="F294" s="656">
        <v>166</v>
      </c>
      <c r="G294" s="656"/>
      <c r="H294" s="657">
        <v>0.7</v>
      </c>
    </row>
    <row r="295" spans="1:8" ht="12.75" customHeight="1">
      <c r="A295" s="692"/>
      <c r="B295" s="555" t="s">
        <v>278</v>
      </c>
      <c r="C295" s="556" t="s">
        <v>360</v>
      </c>
      <c r="D295" s="656">
        <v>541</v>
      </c>
      <c r="E295" s="656">
        <v>541</v>
      </c>
      <c r="F295" s="656">
        <v>519</v>
      </c>
      <c r="G295" s="656">
        <v>0</v>
      </c>
      <c r="H295" s="657">
        <v>0.5</v>
      </c>
    </row>
    <row r="296" spans="1:8" ht="12.75" customHeight="1">
      <c r="A296" s="692"/>
      <c r="B296" s="656"/>
      <c r="C296" s="556" t="s">
        <v>334</v>
      </c>
      <c r="D296" s="656">
        <v>1860</v>
      </c>
      <c r="E296" s="656">
        <v>1860</v>
      </c>
      <c r="F296" s="656">
        <v>1860</v>
      </c>
      <c r="G296" s="656">
        <v>0</v>
      </c>
      <c r="H296" s="657">
        <v>0.3</v>
      </c>
    </row>
    <row r="297" spans="1:8" ht="12.75" customHeight="1">
      <c r="A297" s="692"/>
      <c r="B297" s="656"/>
      <c r="C297" s="556" t="s">
        <v>356</v>
      </c>
      <c r="D297" s="656">
        <v>3200</v>
      </c>
      <c r="E297" s="656">
        <v>634</v>
      </c>
      <c r="F297" s="656">
        <v>634</v>
      </c>
      <c r="G297" s="656">
        <v>0</v>
      </c>
      <c r="H297" s="657">
        <v>0.5</v>
      </c>
    </row>
    <row r="298" spans="1:8" ht="12.75" customHeight="1">
      <c r="A298" s="692"/>
      <c r="B298" s="656"/>
      <c r="C298" s="556" t="s">
        <v>416</v>
      </c>
      <c r="D298" s="656">
        <v>22968</v>
      </c>
      <c r="E298" s="656">
        <v>22968</v>
      </c>
      <c r="F298" s="656">
        <v>22968</v>
      </c>
      <c r="G298" s="656">
        <v>0</v>
      </c>
      <c r="H298" s="657">
        <v>0.7</v>
      </c>
    </row>
    <row r="299" spans="1:8" ht="12.75" customHeight="1">
      <c r="A299" s="692"/>
      <c r="B299" s="656"/>
      <c r="C299" s="556" t="s">
        <v>368</v>
      </c>
      <c r="D299" s="656">
        <v>901</v>
      </c>
      <c r="E299" s="656">
        <v>465</v>
      </c>
      <c r="F299" s="656">
        <v>439</v>
      </c>
      <c r="G299" s="656">
        <v>0</v>
      </c>
      <c r="H299" s="657">
        <v>1</v>
      </c>
    </row>
    <row r="300" spans="1:8" ht="12.75" customHeight="1">
      <c r="A300" s="692"/>
      <c r="B300" s="656"/>
      <c r="C300" s="556" t="s">
        <v>361</v>
      </c>
      <c r="D300" s="656">
        <v>36815</v>
      </c>
      <c r="E300" s="656">
        <v>36815</v>
      </c>
      <c r="F300" s="656">
        <v>36815</v>
      </c>
      <c r="G300" s="656">
        <v>0</v>
      </c>
      <c r="H300" s="657">
        <v>0.85</v>
      </c>
    </row>
    <row r="301" spans="1:8" ht="12.75" customHeight="1">
      <c r="A301" s="692"/>
      <c r="B301" s="656"/>
      <c r="C301" s="556" t="s">
        <v>412</v>
      </c>
      <c r="D301" s="656">
        <v>500</v>
      </c>
      <c r="E301" s="656">
        <v>180</v>
      </c>
      <c r="F301" s="656">
        <v>180</v>
      </c>
      <c r="G301" s="656">
        <v>0</v>
      </c>
      <c r="H301" s="657">
        <v>0.6</v>
      </c>
    </row>
    <row r="302" spans="1:8" ht="12.75" customHeight="1">
      <c r="A302" s="692"/>
      <c r="B302" s="656"/>
      <c r="C302" s="556" t="s">
        <v>438</v>
      </c>
      <c r="D302" s="656">
        <v>460</v>
      </c>
      <c r="E302" s="656">
        <v>460</v>
      </c>
      <c r="F302" s="656">
        <v>460</v>
      </c>
      <c r="G302" s="656">
        <v>0</v>
      </c>
      <c r="H302" s="657">
        <v>1.3</v>
      </c>
    </row>
    <row r="303" spans="1:8" ht="12.75" customHeight="1">
      <c r="A303" s="692"/>
      <c r="B303" s="656"/>
      <c r="C303" s="556" t="s">
        <v>485</v>
      </c>
      <c r="D303" s="656">
        <v>1845</v>
      </c>
      <c r="E303" s="656">
        <v>970</v>
      </c>
      <c r="F303" s="656">
        <v>958</v>
      </c>
      <c r="G303" s="656">
        <v>0</v>
      </c>
      <c r="H303" s="657">
        <v>1.25</v>
      </c>
    </row>
    <row r="304" spans="1:8" ht="12.75" customHeight="1">
      <c r="A304" s="692"/>
      <c r="B304" s="656"/>
      <c r="C304" s="556" t="s">
        <v>486</v>
      </c>
      <c r="D304" s="656">
        <v>513</v>
      </c>
      <c r="E304" s="656">
        <v>513</v>
      </c>
      <c r="F304" s="656">
        <v>513</v>
      </c>
      <c r="G304" s="656">
        <v>0</v>
      </c>
      <c r="H304" s="657">
        <v>0.7</v>
      </c>
    </row>
    <row r="305" spans="1:8" ht="12.75" customHeight="1">
      <c r="A305" s="692"/>
      <c r="B305" s="656"/>
      <c r="C305" s="556" t="s">
        <v>429</v>
      </c>
      <c r="D305" s="656">
        <v>39</v>
      </c>
      <c r="E305" s="656">
        <v>39</v>
      </c>
      <c r="F305" s="656">
        <v>38</v>
      </c>
      <c r="G305" s="656">
        <v>0</v>
      </c>
      <c r="H305" s="657">
        <v>2</v>
      </c>
    </row>
    <row r="306" spans="1:8" ht="12.75" customHeight="1">
      <c r="A306" s="692"/>
      <c r="B306" s="555" t="s">
        <v>355</v>
      </c>
      <c r="C306" s="556" t="s">
        <v>442</v>
      </c>
      <c r="D306" s="656">
        <v>1800</v>
      </c>
      <c r="E306" s="656">
        <v>910</v>
      </c>
      <c r="F306" s="656">
        <v>910</v>
      </c>
      <c r="G306" s="656"/>
      <c r="H306" s="657">
        <v>0.6</v>
      </c>
    </row>
    <row r="307" spans="1:8" ht="12.75" customHeight="1">
      <c r="A307" s="692"/>
      <c r="B307" s="555"/>
      <c r="C307" s="556" t="s">
        <v>438</v>
      </c>
      <c r="D307" s="656">
        <v>1000</v>
      </c>
      <c r="E307" s="656">
        <v>369</v>
      </c>
      <c r="F307" s="656"/>
      <c r="G307" s="656">
        <v>369</v>
      </c>
      <c r="H307" s="657">
        <v>1</v>
      </c>
    </row>
    <row r="308" spans="1:8" ht="12.75" customHeight="1">
      <c r="A308" s="692"/>
      <c r="B308" s="555"/>
      <c r="C308" s="556" t="s">
        <v>334</v>
      </c>
      <c r="D308" s="656">
        <v>1020</v>
      </c>
      <c r="E308" s="656">
        <v>1020</v>
      </c>
      <c r="F308" s="656">
        <v>1020</v>
      </c>
      <c r="G308" s="656"/>
      <c r="H308" s="657">
        <v>0.2</v>
      </c>
    </row>
    <row r="309" spans="1:8" ht="12.75" customHeight="1">
      <c r="A309" s="692"/>
      <c r="B309" s="555"/>
      <c r="C309" s="556" t="s">
        <v>408</v>
      </c>
      <c r="D309" s="656">
        <v>220</v>
      </c>
      <c r="E309" s="656">
        <v>120</v>
      </c>
      <c r="F309" s="656">
        <v>110</v>
      </c>
      <c r="G309" s="656"/>
      <c r="H309" s="657">
        <v>0</v>
      </c>
    </row>
    <row r="310" spans="1:8" ht="12.75" customHeight="1">
      <c r="A310" s="692"/>
      <c r="B310" s="555"/>
      <c r="C310" s="556" t="s">
        <v>362</v>
      </c>
      <c r="D310" s="656">
        <v>2715</v>
      </c>
      <c r="E310" s="656">
        <v>1516</v>
      </c>
      <c r="F310" s="656">
        <v>1516</v>
      </c>
      <c r="G310" s="656"/>
      <c r="H310" s="657">
        <v>0.1</v>
      </c>
    </row>
    <row r="311" spans="1:8" ht="12.75" customHeight="1">
      <c r="A311" s="692"/>
      <c r="B311" s="555"/>
      <c r="C311" s="556" t="s">
        <v>365</v>
      </c>
      <c r="D311" s="656">
        <v>3150</v>
      </c>
      <c r="E311" s="656">
        <v>2200</v>
      </c>
      <c r="F311" s="656">
        <v>2200</v>
      </c>
      <c r="G311" s="656"/>
      <c r="H311" s="683">
        <v>0.4</v>
      </c>
    </row>
    <row r="312" spans="1:8" ht="12.75" customHeight="1">
      <c r="A312" s="692"/>
      <c r="B312" s="656"/>
      <c r="C312" s="556" t="s">
        <v>367</v>
      </c>
      <c r="D312" s="656">
        <v>229</v>
      </c>
      <c r="E312" s="656">
        <v>125</v>
      </c>
      <c r="F312" s="656">
        <v>125</v>
      </c>
      <c r="G312" s="656"/>
      <c r="H312" s="657">
        <v>0.4</v>
      </c>
    </row>
    <row r="313" spans="1:8" ht="12.75" customHeight="1">
      <c r="A313" s="692"/>
      <c r="B313" s="656"/>
      <c r="C313" s="556" t="s">
        <v>368</v>
      </c>
      <c r="D313" s="656">
        <v>130</v>
      </c>
      <c r="E313" s="656">
        <v>89</v>
      </c>
      <c r="F313" s="656">
        <v>89</v>
      </c>
      <c r="G313" s="656"/>
      <c r="H313" s="657">
        <v>0.8</v>
      </c>
    </row>
    <row r="314" spans="1:8" ht="12.75" customHeight="1">
      <c r="A314" s="692"/>
      <c r="B314" s="656"/>
      <c r="C314" s="556" t="s">
        <v>369</v>
      </c>
      <c r="D314" s="656">
        <v>300</v>
      </c>
      <c r="E314" s="656">
        <v>105</v>
      </c>
      <c r="F314" s="656">
        <v>0</v>
      </c>
      <c r="G314" s="656">
        <v>15</v>
      </c>
      <c r="H314" s="657">
        <v>0.8</v>
      </c>
    </row>
    <row r="315" spans="1:8" ht="12.75" customHeight="1">
      <c r="A315" s="692"/>
      <c r="B315" s="656"/>
      <c r="C315" s="556" t="s">
        <v>381</v>
      </c>
      <c r="D315" s="656">
        <v>700</v>
      </c>
      <c r="E315" s="656">
        <v>605</v>
      </c>
      <c r="F315" s="656">
        <v>605</v>
      </c>
      <c r="G315" s="656"/>
      <c r="H315" s="657">
        <v>0.3</v>
      </c>
    </row>
    <row r="316" spans="1:8" ht="12.75" customHeight="1">
      <c r="A316" s="692"/>
      <c r="B316" s="656"/>
      <c r="C316" s="556" t="s">
        <v>481</v>
      </c>
      <c r="D316" s="656">
        <v>620</v>
      </c>
      <c r="E316" s="656">
        <v>300</v>
      </c>
      <c r="F316" s="656">
        <v>300</v>
      </c>
      <c r="G316" s="656"/>
      <c r="H316" s="657">
        <v>0.2</v>
      </c>
    </row>
    <row r="317" spans="1:8" ht="12.75" customHeight="1">
      <c r="A317" s="692"/>
      <c r="B317" s="656"/>
      <c r="C317" s="556" t="s">
        <v>468</v>
      </c>
      <c r="D317" s="656">
        <v>700</v>
      </c>
      <c r="E317" s="656">
        <v>700</v>
      </c>
      <c r="F317" s="656">
        <v>700</v>
      </c>
      <c r="G317" s="656"/>
      <c r="H317" s="657">
        <v>0.5</v>
      </c>
    </row>
    <row r="318" spans="1:8" ht="12.75" customHeight="1">
      <c r="A318" s="692"/>
      <c r="B318" s="656"/>
      <c r="C318" s="556" t="s">
        <v>357</v>
      </c>
      <c r="D318" s="656">
        <v>143</v>
      </c>
      <c r="E318" s="656">
        <v>121</v>
      </c>
      <c r="F318" s="656">
        <v>121</v>
      </c>
      <c r="G318" s="656"/>
      <c r="H318" s="657">
        <v>0.6</v>
      </c>
    </row>
    <row r="319" spans="1:8" ht="12.75" customHeight="1">
      <c r="A319" s="692"/>
      <c r="B319" s="555" t="s">
        <v>324</v>
      </c>
      <c r="C319" s="556" t="s">
        <v>412</v>
      </c>
      <c r="D319" s="656">
        <v>420</v>
      </c>
      <c r="E319" s="656">
        <v>248</v>
      </c>
      <c r="F319" s="656">
        <v>248</v>
      </c>
      <c r="G319" s="656">
        <v>0</v>
      </c>
      <c r="H319" s="657">
        <v>0.9</v>
      </c>
    </row>
    <row r="320" spans="1:8" ht="12.75" customHeight="1">
      <c r="A320" s="692"/>
      <c r="B320" s="555"/>
      <c r="C320" s="556" t="s">
        <v>470</v>
      </c>
      <c r="D320" s="656">
        <v>200</v>
      </c>
      <c r="E320" s="656">
        <v>122</v>
      </c>
      <c r="F320" s="656">
        <v>122</v>
      </c>
      <c r="G320" s="656">
        <v>0</v>
      </c>
      <c r="H320" s="657">
        <v>0.5</v>
      </c>
    </row>
    <row r="321" spans="1:8" ht="12.75" customHeight="1">
      <c r="A321" s="692"/>
      <c r="B321" s="656"/>
      <c r="C321" s="556" t="s">
        <v>357</v>
      </c>
      <c r="D321" s="656">
        <v>620</v>
      </c>
      <c r="E321" s="656">
        <v>402</v>
      </c>
      <c r="F321" s="656">
        <v>402</v>
      </c>
      <c r="G321" s="656">
        <v>0</v>
      </c>
      <c r="H321" s="657" t="s">
        <v>463</v>
      </c>
    </row>
    <row r="322" spans="1:8" ht="12.75" customHeight="1">
      <c r="A322" s="554"/>
      <c r="B322" s="555" t="s">
        <v>303</v>
      </c>
      <c r="C322" s="556" t="s">
        <v>445</v>
      </c>
      <c r="D322" s="656">
        <v>6063</v>
      </c>
      <c r="E322" s="656">
        <v>2289</v>
      </c>
      <c r="F322" s="656">
        <v>2289</v>
      </c>
      <c r="G322" s="656"/>
      <c r="H322" s="683">
        <v>0.3</v>
      </c>
    </row>
    <row r="323" spans="1:8" ht="12.75" customHeight="1">
      <c r="A323" s="554"/>
      <c r="B323" s="555"/>
      <c r="C323" s="556" t="s">
        <v>487</v>
      </c>
      <c r="D323" s="656">
        <v>221</v>
      </c>
      <c r="E323" s="656">
        <v>150</v>
      </c>
      <c r="F323" s="656">
        <v>150</v>
      </c>
      <c r="G323" s="656"/>
      <c r="H323" s="683">
        <v>1.1</v>
      </c>
    </row>
    <row r="324" spans="1:8" ht="12.75" customHeight="1">
      <c r="A324" s="554"/>
      <c r="B324" s="555"/>
      <c r="C324" s="556" t="s">
        <v>430</v>
      </c>
      <c r="D324" s="656">
        <v>650</v>
      </c>
      <c r="E324" s="656">
        <v>631</v>
      </c>
      <c r="F324" s="656">
        <v>631</v>
      </c>
      <c r="G324" s="656"/>
      <c r="H324" s="683">
        <v>0.1</v>
      </c>
    </row>
    <row r="325" spans="1:8" ht="12.75" customHeight="1">
      <c r="A325" s="554"/>
      <c r="B325" s="555"/>
      <c r="C325" s="556" t="s">
        <v>455</v>
      </c>
      <c r="D325" s="656">
        <v>6000</v>
      </c>
      <c r="E325" s="656">
        <v>1602</v>
      </c>
      <c r="F325" s="656">
        <v>1602</v>
      </c>
      <c r="G325" s="656"/>
      <c r="H325" s="683">
        <v>0.8</v>
      </c>
    </row>
    <row r="326" spans="1:8" ht="12.75" customHeight="1">
      <c r="A326" s="554"/>
      <c r="B326" s="555"/>
      <c r="C326" s="556" t="s">
        <v>488</v>
      </c>
      <c r="D326" s="656">
        <v>2000</v>
      </c>
      <c r="E326" s="656">
        <v>978</v>
      </c>
      <c r="F326" s="656">
        <v>978</v>
      </c>
      <c r="G326" s="656"/>
      <c r="H326" s="683">
        <v>1.35</v>
      </c>
    </row>
    <row r="327" spans="1:8" ht="12.75" customHeight="1">
      <c r="A327" s="554"/>
      <c r="B327" s="555"/>
      <c r="C327" s="556" t="s">
        <v>457</v>
      </c>
      <c r="D327" s="656">
        <v>4480</v>
      </c>
      <c r="E327" s="656">
        <v>1045</v>
      </c>
      <c r="F327" s="656">
        <v>1045</v>
      </c>
      <c r="G327" s="656"/>
      <c r="H327" s="683">
        <v>2.2</v>
      </c>
    </row>
    <row r="328" spans="1:8" ht="12.75" customHeight="1">
      <c r="A328" s="554"/>
      <c r="B328" s="555"/>
      <c r="C328" s="556" t="s">
        <v>489</v>
      </c>
      <c r="D328" s="656">
        <v>220</v>
      </c>
      <c r="E328" s="656">
        <v>189</v>
      </c>
      <c r="F328" s="656">
        <v>189</v>
      </c>
      <c r="G328" s="656"/>
      <c r="H328" s="657">
        <v>0.75</v>
      </c>
    </row>
    <row r="329" spans="1:8" ht="12.75" customHeight="1">
      <c r="A329" s="554"/>
      <c r="B329" s="555"/>
      <c r="C329" s="556" t="s">
        <v>490</v>
      </c>
      <c r="D329" s="656">
        <v>470</v>
      </c>
      <c r="E329" s="656">
        <v>409</v>
      </c>
      <c r="F329" s="656">
        <v>409</v>
      </c>
      <c r="G329" s="656"/>
      <c r="H329" s="657">
        <v>1.2</v>
      </c>
    </row>
    <row r="330" spans="1:8" ht="12.75" customHeight="1">
      <c r="A330" s="554"/>
      <c r="B330" s="555"/>
      <c r="C330" s="556" t="s">
        <v>491</v>
      </c>
      <c r="D330" s="656">
        <v>2845</v>
      </c>
      <c r="E330" s="656">
        <v>214</v>
      </c>
      <c r="F330" s="656">
        <v>214</v>
      </c>
      <c r="G330" s="656"/>
      <c r="H330" s="683">
        <v>2.2</v>
      </c>
    </row>
    <row r="331" spans="1:8" ht="12.75" customHeight="1">
      <c r="A331" s="554"/>
      <c r="B331" s="555"/>
      <c r="C331" s="556" t="s">
        <v>492</v>
      </c>
      <c r="D331" s="557">
        <v>2500</v>
      </c>
      <c r="E331" s="557">
        <v>1395</v>
      </c>
      <c r="F331" s="557">
        <v>1395</v>
      </c>
      <c r="G331" s="557"/>
      <c r="H331" s="558">
        <v>0.5</v>
      </c>
    </row>
    <row r="332" spans="1:8" ht="12.75" customHeight="1">
      <c r="A332" s="567"/>
      <c r="B332" s="568"/>
      <c r="C332" s="569" t="s">
        <v>493</v>
      </c>
      <c r="D332" s="570">
        <v>2713</v>
      </c>
      <c r="E332" s="570">
        <v>170</v>
      </c>
      <c r="F332" s="570">
        <v>170</v>
      </c>
      <c r="G332" s="570"/>
      <c r="H332" s="713">
        <v>2.4</v>
      </c>
    </row>
    <row r="333" spans="1:8" ht="12.75" customHeight="1">
      <c r="A333" s="710" t="s">
        <v>494</v>
      </c>
      <c r="B333" s="637" t="s">
        <v>110</v>
      </c>
      <c r="C333" s="703"/>
      <c r="D333" s="711">
        <f>SUM(D334:D343)</f>
        <v>2245</v>
      </c>
      <c r="E333" s="711">
        <f>SUM(E334:E343)</f>
        <v>1780</v>
      </c>
      <c r="F333" s="711">
        <f>SUM(F334:F343)</f>
        <v>1598</v>
      </c>
      <c r="G333" s="711">
        <f>SUM(G334:G343)</f>
        <v>0</v>
      </c>
      <c r="H333" s="714"/>
    </row>
    <row r="334" spans="1:8" ht="12.75" customHeight="1">
      <c r="A334" s="692"/>
      <c r="B334" s="555" t="s">
        <v>385</v>
      </c>
      <c r="C334" s="556" t="s">
        <v>380</v>
      </c>
      <c r="D334" s="656">
        <v>120</v>
      </c>
      <c r="E334" s="656">
        <v>106</v>
      </c>
      <c r="F334" s="656">
        <v>106</v>
      </c>
      <c r="G334" s="656"/>
      <c r="H334" s="657">
        <v>0.15</v>
      </c>
    </row>
    <row r="335" spans="1:8" ht="12.75" customHeight="1">
      <c r="A335" s="692"/>
      <c r="B335" s="555"/>
      <c r="C335" s="556" t="s">
        <v>356</v>
      </c>
      <c r="D335" s="656">
        <v>450</v>
      </c>
      <c r="E335" s="656">
        <v>290</v>
      </c>
      <c r="F335" s="656">
        <v>290</v>
      </c>
      <c r="G335" s="656"/>
      <c r="H335" s="657">
        <v>0.5</v>
      </c>
    </row>
    <row r="336" spans="1:8" ht="12.75" customHeight="1">
      <c r="A336" s="701"/>
      <c r="B336" s="561" t="s">
        <v>355</v>
      </c>
      <c r="C336" s="562" t="s">
        <v>380</v>
      </c>
      <c r="D336" s="702">
        <v>442</v>
      </c>
      <c r="E336" s="702">
        <v>327</v>
      </c>
      <c r="F336" s="702">
        <v>145</v>
      </c>
      <c r="G336" s="702"/>
      <c r="H336" s="664">
        <v>0.2</v>
      </c>
    </row>
    <row r="337" spans="1:8" ht="12.75" customHeight="1">
      <c r="A337" s="701"/>
      <c r="B337" s="561"/>
      <c r="C337" s="562" t="s">
        <v>405</v>
      </c>
      <c r="D337" s="702">
        <v>120</v>
      </c>
      <c r="E337" s="702">
        <v>76</v>
      </c>
      <c r="F337" s="702">
        <v>76</v>
      </c>
      <c r="G337" s="702"/>
      <c r="H337" s="664">
        <v>0.5</v>
      </c>
    </row>
    <row r="338" spans="1:8" ht="12.75" customHeight="1">
      <c r="A338" s="701"/>
      <c r="B338" s="561"/>
      <c r="C338" s="562" t="s">
        <v>495</v>
      </c>
      <c r="D338" s="702">
        <v>70</v>
      </c>
      <c r="E338" s="702">
        <v>50</v>
      </c>
      <c r="F338" s="702">
        <v>50</v>
      </c>
      <c r="G338" s="702"/>
      <c r="H338" s="664">
        <v>0.4</v>
      </c>
    </row>
    <row r="339" spans="1:8" ht="12.75" customHeight="1">
      <c r="A339" s="701"/>
      <c r="B339" s="561"/>
      <c r="C339" s="562" t="s">
        <v>371</v>
      </c>
      <c r="D339" s="702">
        <v>10</v>
      </c>
      <c r="E339" s="702">
        <v>8</v>
      </c>
      <c r="F339" s="702">
        <v>8</v>
      </c>
      <c r="G339" s="702"/>
      <c r="H339" s="664">
        <v>1.75</v>
      </c>
    </row>
    <row r="340" spans="1:8" ht="12.75" customHeight="1">
      <c r="A340" s="701"/>
      <c r="B340" s="702"/>
      <c r="C340" s="562" t="s">
        <v>496</v>
      </c>
      <c r="D340" s="702">
        <v>4</v>
      </c>
      <c r="E340" s="702">
        <v>3</v>
      </c>
      <c r="F340" s="702">
        <v>3</v>
      </c>
      <c r="G340" s="702"/>
      <c r="H340" s="664">
        <v>2</v>
      </c>
    </row>
    <row r="341" spans="1:8" ht="12.75" customHeight="1">
      <c r="A341" s="701"/>
      <c r="B341" s="702"/>
      <c r="C341" s="562" t="s">
        <v>497</v>
      </c>
      <c r="D341" s="702">
        <v>45</v>
      </c>
      <c r="E341" s="702">
        <v>38</v>
      </c>
      <c r="F341" s="702">
        <v>38</v>
      </c>
      <c r="G341" s="702"/>
      <c r="H341" s="664">
        <v>1</v>
      </c>
    </row>
    <row r="342" spans="1:8" ht="12.75" customHeight="1">
      <c r="A342" s="701"/>
      <c r="B342" s="702"/>
      <c r="C342" s="562" t="s">
        <v>498</v>
      </c>
      <c r="D342" s="702">
        <v>784</v>
      </c>
      <c r="E342" s="702">
        <v>682</v>
      </c>
      <c r="F342" s="702">
        <v>682</v>
      </c>
      <c r="G342" s="702"/>
      <c r="H342" s="664">
        <v>1.25</v>
      </c>
    </row>
    <row r="343" spans="1:8" ht="12.75" customHeight="1">
      <c r="A343" s="701"/>
      <c r="B343" s="555" t="s">
        <v>303</v>
      </c>
      <c r="C343" s="562" t="s">
        <v>445</v>
      </c>
      <c r="D343" s="702">
        <v>200</v>
      </c>
      <c r="E343" s="702">
        <v>200</v>
      </c>
      <c r="F343" s="702">
        <v>200</v>
      </c>
      <c r="G343" s="702"/>
      <c r="H343" s="664">
        <v>0.35</v>
      </c>
    </row>
    <row r="344" spans="1:8" ht="12.75" customHeight="1">
      <c r="A344" s="689" t="s">
        <v>499</v>
      </c>
      <c r="B344" s="549" t="s">
        <v>500</v>
      </c>
      <c r="C344" s="559"/>
      <c r="D344" s="680">
        <f>D345</f>
        <v>100</v>
      </c>
      <c r="E344" s="680">
        <f>E345</f>
        <v>69</v>
      </c>
      <c r="F344" s="680">
        <f>F345</f>
        <v>69</v>
      </c>
      <c r="G344" s="680">
        <f>G345</f>
        <v>0</v>
      </c>
      <c r="H344" s="685"/>
    </row>
    <row r="345" spans="1:8" ht="12.75" customHeight="1">
      <c r="A345" s="694"/>
      <c r="B345" s="568" t="s">
        <v>385</v>
      </c>
      <c r="C345" s="569" t="s">
        <v>380</v>
      </c>
      <c r="D345" s="661">
        <v>100</v>
      </c>
      <c r="E345" s="661">
        <v>69</v>
      </c>
      <c r="F345" s="661">
        <v>69</v>
      </c>
      <c r="G345" s="661"/>
      <c r="H345" s="662">
        <v>0.2</v>
      </c>
    </row>
    <row r="346" spans="1:8" ht="12.75" customHeight="1">
      <c r="A346" s="548" t="s">
        <v>501</v>
      </c>
      <c r="B346" s="549" t="s">
        <v>23</v>
      </c>
      <c r="C346" s="640"/>
      <c r="D346" s="551">
        <f>SUM(D347:D415)</f>
        <v>24137</v>
      </c>
      <c r="E346" s="551">
        <f>SUM(E347:E415)</f>
        <v>18871</v>
      </c>
      <c r="F346" s="551">
        <f>SUM(F347:F415)</f>
        <v>17592</v>
      </c>
      <c r="G346" s="551">
        <f>SUM(G347:G415)</f>
        <v>1131</v>
      </c>
      <c r="H346" s="578"/>
    </row>
    <row r="347" spans="1:8" ht="12.75" customHeight="1">
      <c r="A347" s="565"/>
      <c r="B347" s="555" t="s">
        <v>385</v>
      </c>
      <c r="C347" s="556" t="s">
        <v>361</v>
      </c>
      <c r="D347" s="557">
        <v>120</v>
      </c>
      <c r="E347" s="557">
        <v>3</v>
      </c>
      <c r="F347" s="557">
        <v>3</v>
      </c>
      <c r="G347" s="557"/>
      <c r="H347" s="558">
        <v>3</v>
      </c>
    </row>
    <row r="348" spans="1:8" ht="12.75" customHeight="1">
      <c r="A348" s="565"/>
      <c r="B348" s="555"/>
      <c r="C348" s="556" t="s">
        <v>367</v>
      </c>
      <c r="D348" s="557">
        <v>100</v>
      </c>
      <c r="E348" s="557">
        <v>47</v>
      </c>
      <c r="F348" s="557">
        <v>47</v>
      </c>
      <c r="G348" s="557"/>
      <c r="H348" s="558">
        <v>1.6</v>
      </c>
    </row>
    <row r="349" spans="1:8" ht="12.75" customHeight="1">
      <c r="A349" s="565"/>
      <c r="B349" s="555"/>
      <c r="C349" s="556" t="s">
        <v>405</v>
      </c>
      <c r="D349" s="557">
        <v>90</v>
      </c>
      <c r="E349" s="557">
        <v>11</v>
      </c>
      <c r="F349" s="557">
        <v>11</v>
      </c>
      <c r="G349" s="557"/>
      <c r="H349" s="558">
        <v>1.6</v>
      </c>
    </row>
    <row r="350" spans="1:8" ht="12.75" customHeight="1">
      <c r="A350" s="565"/>
      <c r="B350" s="555"/>
      <c r="C350" s="556" t="s">
        <v>408</v>
      </c>
      <c r="D350" s="557">
        <v>100</v>
      </c>
      <c r="E350" s="557">
        <v>25</v>
      </c>
      <c r="F350" s="557">
        <v>25</v>
      </c>
      <c r="G350" s="557"/>
      <c r="H350" s="558">
        <v>1.7</v>
      </c>
    </row>
    <row r="351" spans="1:8" ht="12.75" customHeight="1">
      <c r="A351" s="565"/>
      <c r="B351" s="555"/>
      <c r="C351" s="556" t="s">
        <v>408</v>
      </c>
      <c r="D351" s="557">
        <v>177</v>
      </c>
      <c r="E351" s="557">
        <v>103</v>
      </c>
      <c r="F351" s="557">
        <v>103</v>
      </c>
      <c r="G351" s="557"/>
      <c r="H351" s="558">
        <v>3</v>
      </c>
    </row>
    <row r="352" spans="1:8" ht="12.75" customHeight="1">
      <c r="A352" s="565"/>
      <c r="B352" s="555"/>
      <c r="C352" s="556" t="s">
        <v>408</v>
      </c>
      <c r="D352" s="557">
        <v>429</v>
      </c>
      <c r="E352" s="557">
        <v>379</v>
      </c>
      <c r="F352" s="557">
        <v>379</v>
      </c>
      <c r="G352" s="557"/>
      <c r="H352" s="558">
        <v>1.4</v>
      </c>
    </row>
    <row r="353" spans="1:8" ht="12.75" customHeight="1">
      <c r="A353" s="565"/>
      <c r="B353" s="555"/>
      <c r="C353" s="556" t="s">
        <v>369</v>
      </c>
      <c r="D353" s="557">
        <v>590</v>
      </c>
      <c r="E353" s="557">
        <v>377</v>
      </c>
      <c r="F353" s="557">
        <v>331</v>
      </c>
      <c r="G353" s="557"/>
      <c r="H353" s="558">
        <v>2.4</v>
      </c>
    </row>
    <row r="354" spans="1:8" ht="12.75" customHeight="1">
      <c r="A354" s="565"/>
      <c r="B354" s="555"/>
      <c r="C354" s="556" t="s">
        <v>502</v>
      </c>
      <c r="D354" s="557">
        <v>355</v>
      </c>
      <c r="E354" s="557">
        <v>256</v>
      </c>
      <c r="F354" s="557">
        <v>256</v>
      </c>
      <c r="G354" s="557"/>
      <c r="H354" s="558">
        <v>2.7</v>
      </c>
    </row>
    <row r="355" spans="1:8" ht="12.75" customHeight="1">
      <c r="A355" s="565"/>
      <c r="B355" s="555"/>
      <c r="C355" s="556" t="s">
        <v>503</v>
      </c>
      <c r="D355" s="557">
        <v>1020</v>
      </c>
      <c r="E355" s="557">
        <v>900</v>
      </c>
      <c r="F355" s="557"/>
      <c r="G355" s="557">
        <v>900</v>
      </c>
      <c r="H355" s="558">
        <v>3.7</v>
      </c>
    </row>
    <row r="356" spans="1:8" ht="12.75" customHeight="1">
      <c r="A356" s="565"/>
      <c r="B356" s="555"/>
      <c r="C356" s="556" t="s">
        <v>378</v>
      </c>
      <c r="D356" s="557">
        <v>200</v>
      </c>
      <c r="E356" s="557">
        <v>135</v>
      </c>
      <c r="F356" s="557">
        <v>135</v>
      </c>
      <c r="G356" s="557"/>
      <c r="H356" s="558">
        <v>0.25</v>
      </c>
    </row>
    <row r="357" spans="1:8" ht="12.75" customHeight="1">
      <c r="A357" s="565"/>
      <c r="B357" s="555" t="s">
        <v>327</v>
      </c>
      <c r="C357" s="556" t="s">
        <v>504</v>
      </c>
      <c r="D357" s="557">
        <v>45</v>
      </c>
      <c r="E357" s="557">
        <v>45</v>
      </c>
      <c r="F357" s="557">
        <v>45</v>
      </c>
      <c r="G357" s="557"/>
      <c r="H357" s="558">
        <v>0.6</v>
      </c>
    </row>
    <row r="358" spans="1:8" ht="12.75" customHeight="1">
      <c r="A358" s="565"/>
      <c r="B358" s="555"/>
      <c r="C358" s="556" t="s">
        <v>416</v>
      </c>
      <c r="D358" s="557">
        <v>28</v>
      </c>
      <c r="E358" s="557">
        <v>28</v>
      </c>
      <c r="F358" s="557">
        <v>28</v>
      </c>
      <c r="G358" s="557"/>
      <c r="H358" s="558">
        <v>1.4</v>
      </c>
    </row>
    <row r="359" spans="1:8" ht="12.75" customHeight="1">
      <c r="A359" s="565"/>
      <c r="B359" s="555"/>
      <c r="C359" s="556" t="s">
        <v>505</v>
      </c>
      <c r="D359" s="557">
        <v>7</v>
      </c>
      <c r="E359" s="557">
        <v>7</v>
      </c>
      <c r="F359" s="557">
        <v>7</v>
      </c>
      <c r="G359" s="557"/>
      <c r="H359" s="558">
        <v>0.4</v>
      </c>
    </row>
    <row r="360" spans="1:8" ht="12.75" customHeight="1">
      <c r="A360" s="565"/>
      <c r="B360" s="555" t="s">
        <v>278</v>
      </c>
      <c r="C360" s="556" t="s">
        <v>336</v>
      </c>
      <c r="D360" s="557">
        <v>552</v>
      </c>
      <c r="E360" s="557">
        <v>511</v>
      </c>
      <c r="F360" s="557">
        <v>481</v>
      </c>
      <c r="G360" s="557">
        <v>0</v>
      </c>
      <c r="H360" s="558">
        <v>0.5</v>
      </c>
    </row>
    <row r="361" spans="1:8" ht="12.75" customHeight="1">
      <c r="A361" s="565"/>
      <c r="B361" s="555"/>
      <c r="C361" s="556" t="s">
        <v>360</v>
      </c>
      <c r="D361" s="557">
        <v>69</v>
      </c>
      <c r="E361" s="557">
        <v>69</v>
      </c>
      <c r="F361" s="557">
        <v>69</v>
      </c>
      <c r="G361" s="557">
        <v>0</v>
      </c>
      <c r="H361" s="558">
        <v>0.5</v>
      </c>
    </row>
    <row r="362" spans="1:8" ht="12.75" customHeight="1">
      <c r="A362" s="565"/>
      <c r="B362" s="555"/>
      <c r="C362" s="556" t="s">
        <v>325</v>
      </c>
      <c r="D362" s="557">
        <v>200</v>
      </c>
      <c r="E362" s="557">
        <v>200</v>
      </c>
      <c r="F362" s="557">
        <v>200</v>
      </c>
      <c r="G362" s="557">
        <v>0</v>
      </c>
      <c r="H362" s="558">
        <v>0.9</v>
      </c>
    </row>
    <row r="363" spans="1:8" ht="12.75" customHeight="1">
      <c r="A363" s="565"/>
      <c r="B363" s="555"/>
      <c r="C363" s="556" t="s">
        <v>408</v>
      </c>
      <c r="D363" s="557">
        <v>657</v>
      </c>
      <c r="E363" s="557">
        <v>657</v>
      </c>
      <c r="F363" s="557">
        <v>649</v>
      </c>
      <c r="G363" s="557">
        <v>0</v>
      </c>
      <c r="H363" s="558">
        <v>1.5</v>
      </c>
    </row>
    <row r="364" spans="1:8" ht="12.75" customHeight="1">
      <c r="A364" s="565"/>
      <c r="B364" s="555"/>
      <c r="C364" s="556" t="s">
        <v>337</v>
      </c>
      <c r="D364" s="557">
        <v>155</v>
      </c>
      <c r="E364" s="557">
        <v>155</v>
      </c>
      <c r="F364" s="557">
        <v>155</v>
      </c>
      <c r="G364" s="557">
        <v>0</v>
      </c>
      <c r="H364" s="558">
        <v>1.2</v>
      </c>
    </row>
    <row r="365" spans="1:8" ht="12.75" customHeight="1">
      <c r="A365" s="565"/>
      <c r="B365" s="555"/>
      <c r="C365" s="556" t="s">
        <v>332</v>
      </c>
      <c r="D365" s="557">
        <v>2247</v>
      </c>
      <c r="E365" s="557">
        <v>2131</v>
      </c>
      <c r="F365" s="557">
        <v>2121</v>
      </c>
      <c r="G365" s="557">
        <v>0</v>
      </c>
      <c r="H365" s="715">
        <v>2</v>
      </c>
    </row>
    <row r="366" spans="1:8" ht="12.75" customHeight="1">
      <c r="A366" s="565"/>
      <c r="B366" s="555" t="s">
        <v>355</v>
      </c>
      <c r="C366" s="556" t="s">
        <v>414</v>
      </c>
      <c r="D366" s="557">
        <v>563</v>
      </c>
      <c r="E366" s="557">
        <v>528</v>
      </c>
      <c r="F366" s="557">
        <v>528</v>
      </c>
      <c r="G366" s="557"/>
      <c r="H366" s="715">
        <v>2</v>
      </c>
    </row>
    <row r="367" spans="1:8" ht="12.75" customHeight="1">
      <c r="A367" s="565"/>
      <c r="B367" s="555"/>
      <c r="C367" s="556" t="s">
        <v>337</v>
      </c>
      <c r="D367" s="557">
        <v>288</v>
      </c>
      <c r="E367" s="557">
        <v>285</v>
      </c>
      <c r="F367" s="557">
        <v>285</v>
      </c>
      <c r="G367" s="557"/>
      <c r="H367" s="715">
        <v>2.75</v>
      </c>
    </row>
    <row r="368" spans="1:8" ht="12.75" customHeight="1">
      <c r="A368" s="565"/>
      <c r="B368" s="555"/>
      <c r="C368" s="556" t="s">
        <v>380</v>
      </c>
      <c r="D368" s="557">
        <v>450</v>
      </c>
      <c r="E368" s="557">
        <v>297</v>
      </c>
      <c r="F368" s="557">
        <v>297</v>
      </c>
      <c r="G368" s="557"/>
      <c r="H368" s="715">
        <v>0.3</v>
      </c>
    </row>
    <row r="369" spans="1:8" ht="12.75" customHeight="1">
      <c r="A369" s="565"/>
      <c r="B369" s="555"/>
      <c r="C369" s="556" t="s">
        <v>506</v>
      </c>
      <c r="D369" s="557">
        <v>70</v>
      </c>
      <c r="E369" s="557">
        <v>45</v>
      </c>
      <c r="F369" s="557">
        <v>45</v>
      </c>
      <c r="G369" s="557"/>
      <c r="H369" s="715">
        <v>0.5</v>
      </c>
    </row>
    <row r="370" spans="1:8" ht="12.75" customHeight="1">
      <c r="A370" s="565"/>
      <c r="B370" s="555"/>
      <c r="C370" s="556" t="s">
        <v>428</v>
      </c>
      <c r="D370" s="557">
        <v>56</v>
      </c>
      <c r="E370" s="557">
        <v>35</v>
      </c>
      <c r="F370" s="557">
        <v>35</v>
      </c>
      <c r="G370" s="557"/>
      <c r="H370" s="715">
        <v>0.7</v>
      </c>
    </row>
    <row r="371" spans="1:8" ht="12.75" customHeight="1">
      <c r="A371" s="565"/>
      <c r="B371" s="555"/>
      <c r="C371" s="556" t="s">
        <v>405</v>
      </c>
      <c r="D371" s="557">
        <v>300</v>
      </c>
      <c r="E371" s="557">
        <v>259</v>
      </c>
      <c r="F371" s="557">
        <v>259</v>
      </c>
      <c r="G371" s="557"/>
      <c r="H371" s="715">
        <v>0.6</v>
      </c>
    </row>
    <row r="372" spans="1:8" ht="12.75" customHeight="1">
      <c r="A372" s="565"/>
      <c r="B372" s="555"/>
      <c r="C372" s="556" t="s">
        <v>408</v>
      </c>
      <c r="D372" s="557">
        <v>461</v>
      </c>
      <c r="E372" s="557">
        <v>336</v>
      </c>
      <c r="F372" s="557">
        <v>316</v>
      </c>
      <c r="G372" s="557"/>
      <c r="H372" s="715">
        <v>0.4</v>
      </c>
    </row>
    <row r="373" spans="1:8" ht="12.75" customHeight="1">
      <c r="A373" s="565"/>
      <c r="B373" s="555"/>
      <c r="C373" s="556" t="s">
        <v>416</v>
      </c>
      <c r="D373" s="557">
        <v>423</v>
      </c>
      <c r="E373" s="557">
        <v>367</v>
      </c>
      <c r="F373" s="557">
        <v>367</v>
      </c>
      <c r="G373" s="557"/>
      <c r="H373" s="715">
        <v>0.8</v>
      </c>
    </row>
    <row r="374" spans="1:8" ht="12.75" customHeight="1">
      <c r="A374" s="565"/>
      <c r="B374" s="555"/>
      <c r="C374" s="556" t="s">
        <v>503</v>
      </c>
      <c r="D374" s="557">
        <v>20</v>
      </c>
      <c r="E374" s="557">
        <v>18</v>
      </c>
      <c r="F374" s="557"/>
      <c r="G374" s="557">
        <v>18</v>
      </c>
      <c r="H374" s="715">
        <v>1.5</v>
      </c>
    </row>
    <row r="375" spans="1:8" ht="12.75" customHeight="1">
      <c r="A375" s="565"/>
      <c r="B375" s="555"/>
      <c r="C375" s="556" t="s">
        <v>418</v>
      </c>
      <c r="D375" s="557">
        <v>8</v>
      </c>
      <c r="E375" s="557">
        <v>8</v>
      </c>
      <c r="F375" s="557">
        <v>8</v>
      </c>
      <c r="G375" s="557"/>
      <c r="H375" s="715">
        <v>3.5</v>
      </c>
    </row>
    <row r="376" spans="1:8" ht="12.75" customHeight="1">
      <c r="A376" s="565"/>
      <c r="B376" s="555"/>
      <c r="C376" s="556" t="s">
        <v>356</v>
      </c>
      <c r="D376" s="557">
        <v>220</v>
      </c>
      <c r="E376" s="557">
        <v>168</v>
      </c>
      <c r="F376" s="557">
        <v>168</v>
      </c>
      <c r="G376" s="557"/>
      <c r="H376" s="558">
        <v>0.6</v>
      </c>
    </row>
    <row r="377" spans="1:8" ht="12.75" customHeight="1">
      <c r="A377" s="565"/>
      <c r="B377" s="555"/>
      <c r="C377" s="556" t="s">
        <v>368</v>
      </c>
      <c r="D377" s="557">
        <v>64</v>
      </c>
      <c r="E377" s="557">
        <v>64</v>
      </c>
      <c r="F377" s="557">
        <v>30</v>
      </c>
      <c r="G377" s="557"/>
      <c r="H377" s="558">
        <v>0.6</v>
      </c>
    </row>
    <row r="378" spans="1:8" ht="12.75" customHeight="1">
      <c r="A378" s="565"/>
      <c r="B378" s="555"/>
      <c r="C378" s="556" t="s">
        <v>369</v>
      </c>
      <c r="D378" s="557">
        <v>2355</v>
      </c>
      <c r="E378" s="557">
        <v>2262</v>
      </c>
      <c r="F378" s="557">
        <v>2262</v>
      </c>
      <c r="G378" s="557"/>
      <c r="H378" s="558">
        <v>1.75</v>
      </c>
    </row>
    <row r="379" spans="1:8" ht="12.75" customHeight="1">
      <c r="A379" s="565"/>
      <c r="B379" s="555"/>
      <c r="C379" s="556" t="s">
        <v>481</v>
      </c>
      <c r="D379" s="557">
        <v>150</v>
      </c>
      <c r="E379" s="557">
        <v>95</v>
      </c>
      <c r="F379" s="557">
        <v>95</v>
      </c>
      <c r="G379" s="557"/>
      <c r="H379" s="558">
        <v>0.6</v>
      </c>
    </row>
    <row r="380" spans="1:8" ht="12.75" customHeight="1">
      <c r="A380" s="565"/>
      <c r="B380" s="555"/>
      <c r="C380" s="556" t="s">
        <v>507</v>
      </c>
      <c r="D380" s="557">
        <v>32</v>
      </c>
      <c r="E380" s="557">
        <v>30</v>
      </c>
      <c r="F380" s="557">
        <v>30</v>
      </c>
      <c r="G380" s="557"/>
      <c r="H380" s="558">
        <v>1</v>
      </c>
    </row>
    <row r="381" spans="1:8" ht="12.75" customHeight="1">
      <c r="A381" s="565"/>
      <c r="B381" s="555" t="s">
        <v>324</v>
      </c>
      <c r="C381" s="556" t="s">
        <v>336</v>
      </c>
      <c r="D381" s="557">
        <v>400</v>
      </c>
      <c r="E381" s="557">
        <v>318</v>
      </c>
      <c r="F381" s="557">
        <v>318</v>
      </c>
      <c r="G381" s="557">
        <v>0</v>
      </c>
      <c r="H381" s="558" t="s">
        <v>508</v>
      </c>
    </row>
    <row r="382" spans="1:8" ht="12.75" customHeight="1">
      <c r="A382" s="565"/>
      <c r="B382" s="555"/>
      <c r="C382" s="556" t="s">
        <v>360</v>
      </c>
      <c r="D382" s="557">
        <v>839</v>
      </c>
      <c r="E382" s="557">
        <v>593</v>
      </c>
      <c r="F382" s="557">
        <v>593</v>
      </c>
      <c r="G382" s="557">
        <v>0</v>
      </c>
      <c r="H382" s="558" t="s">
        <v>509</v>
      </c>
    </row>
    <row r="383" spans="1:8" ht="12.75" customHeight="1">
      <c r="A383" s="565"/>
      <c r="B383" s="555"/>
      <c r="C383" s="556" t="s">
        <v>414</v>
      </c>
      <c r="D383" s="557">
        <v>500</v>
      </c>
      <c r="E383" s="557">
        <v>3</v>
      </c>
      <c r="F383" s="557">
        <v>3</v>
      </c>
      <c r="G383" s="557">
        <v>0</v>
      </c>
      <c r="H383" s="558">
        <v>1.8</v>
      </c>
    </row>
    <row r="384" spans="1:8" ht="12.75" customHeight="1">
      <c r="A384" s="565"/>
      <c r="B384" s="555"/>
      <c r="C384" s="556" t="s">
        <v>337</v>
      </c>
      <c r="D384" s="557">
        <v>250</v>
      </c>
      <c r="E384" s="557">
        <v>30</v>
      </c>
      <c r="F384" s="557">
        <v>30</v>
      </c>
      <c r="G384" s="557">
        <v>0</v>
      </c>
      <c r="H384" s="558">
        <v>2.5</v>
      </c>
    </row>
    <row r="385" spans="1:8" ht="12.75" customHeight="1">
      <c r="A385" s="565"/>
      <c r="B385" s="555"/>
      <c r="C385" s="556" t="s">
        <v>442</v>
      </c>
      <c r="D385" s="557">
        <v>110</v>
      </c>
      <c r="E385" s="557">
        <v>4</v>
      </c>
      <c r="F385" s="557">
        <v>4</v>
      </c>
      <c r="G385" s="557">
        <v>0</v>
      </c>
      <c r="H385" s="558">
        <v>2.4</v>
      </c>
    </row>
    <row r="386" spans="1:8" ht="12.75" customHeight="1">
      <c r="A386" s="565"/>
      <c r="B386" s="555"/>
      <c r="C386" s="556" t="s">
        <v>510</v>
      </c>
      <c r="D386" s="557">
        <v>133</v>
      </c>
      <c r="E386" s="557">
        <v>132</v>
      </c>
      <c r="F386" s="557">
        <v>132</v>
      </c>
      <c r="G386" s="557">
        <v>0</v>
      </c>
      <c r="H386" s="558" t="s">
        <v>511</v>
      </c>
    </row>
    <row r="387" spans="1:8" ht="12.75" customHeight="1">
      <c r="A387" s="565"/>
      <c r="B387" s="555"/>
      <c r="C387" s="556" t="s">
        <v>427</v>
      </c>
      <c r="D387" s="557">
        <v>31</v>
      </c>
      <c r="E387" s="557">
        <v>31</v>
      </c>
      <c r="F387" s="557">
        <v>31</v>
      </c>
      <c r="G387" s="557">
        <v>0</v>
      </c>
      <c r="H387" s="558" t="s">
        <v>512</v>
      </c>
    </row>
    <row r="388" spans="1:8" ht="12.75" customHeight="1">
      <c r="A388" s="565"/>
      <c r="B388" s="555"/>
      <c r="C388" s="556" t="s">
        <v>513</v>
      </c>
      <c r="D388" s="557">
        <v>200</v>
      </c>
      <c r="E388" s="557">
        <v>200</v>
      </c>
      <c r="F388" s="557">
        <v>200</v>
      </c>
      <c r="G388" s="557">
        <v>0</v>
      </c>
      <c r="H388" s="558" t="s">
        <v>514</v>
      </c>
    </row>
    <row r="389" spans="1:8" ht="12.75" customHeight="1">
      <c r="A389" s="565"/>
      <c r="B389" s="555"/>
      <c r="C389" s="556" t="s">
        <v>380</v>
      </c>
      <c r="D389" s="557">
        <v>200</v>
      </c>
      <c r="E389" s="557">
        <v>195</v>
      </c>
      <c r="F389" s="557">
        <v>195</v>
      </c>
      <c r="G389" s="557">
        <v>0</v>
      </c>
      <c r="H389" s="558">
        <v>0.14</v>
      </c>
    </row>
    <row r="390" spans="1:8" ht="12.75" customHeight="1">
      <c r="A390" s="565"/>
      <c r="B390" s="555"/>
      <c r="C390" s="556" t="s">
        <v>506</v>
      </c>
      <c r="D390" s="557">
        <v>104</v>
      </c>
      <c r="E390" s="557">
        <v>32</v>
      </c>
      <c r="F390" s="557">
        <v>32</v>
      </c>
      <c r="G390" s="557">
        <v>0</v>
      </c>
      <c r="H390" s="558">
        <v>0.25</v>
      </c>
    </row>
    <row r="391" spans="1:8" ht="12.75" customHeight="1">
      <c r="A391" s="565"/>
      <c r="B391" s="555"/>
      <c r="C391" s="556" t="s">
        <v>405</v>
      </c>
      <c r="D391" s="557">
        <v>100</v>
      </c>
      <c r="E391" s="557">
        <v>31</v>
      </c>
      <c r="F391" s="557">
        <v>31</v>
      </c>
      <c r="G391" s="557">
        <v>0</v>
      </c>
      <c r="H391" s="558">
        <v>0.7</v>
      </c>
    </row>
    <row r="392" spans="1:8" ht="12.75" customHeight="1">
      <c r="A392" s="565"/>
      <c r="B392" s="555"/>
      <c r="C392" s="556" t="s">
        <v>408</v>
      </c>
      <c r="D392" s="557">
        <v>515</v>
      </c>
      <c r="E392" s="557">
        <v>253</v>
      </c>
      <c r="F392" s="557">
        <v>253</v>
      </c>
      <c r="G392" s="557">
        <v>0</v>
      </c>
      <c r="H392" s="558" t="s">
        <v>515</v>
      </c>
    </row>
    <row r="393" spans="1:8" ht="12.75" customHeight="1">
      <c r="A393" s="565"/>
      <c r="B393" s="555"/>
      <c r="C393" s="556" t="s">
        <v>416</v>
      </c>
      <c r="D393" s="557">
        <v>60</v>
      </c>
      <c r="E393" s="557">
        <v>4</v>
      </c>
      <c r="F393" s="557">
        <v>4</v>
      </c>
      <c r="G393" s="557">
        <v>0</v>
      </c>
      <c r="H393" s="558" t="s">
        <v>452</v>
      </c>
    </row>
    <row r="394" spans="1:8" ht="12.75" customHeight="1">
      <c r="A394" s="565"/>
      <c r="B394" s="555"/>
      <c r="C394" s="556" t="s">
        <v>371</v>
      </c>
      <c r="D394" s="557">
        <v>100</v>
      </c>
      <c r="E394" s="557">
        <v>8</v>
      </c>
      <c r="F394" s="557">
        <v>8</v>
      </c>
      <c r="G394" s="557">
        <v>0</v>
      </c>
      <c r="H394" s="558" t="s">
        <v>452</v>
      </c>
    </row>
    <row r="395" spans="1:8" ht="12.75" customHeight="1">
      <c r="A395" s="565"/>
      <c r="B395" s="555"/>
      <c r="C395" s="556" t="s">
        <v>516</v>
      </c>
      <c r="D395" s="557">
        <v>0</v>
      </c>
      <c r="E395" s="557">
        <v>165</v>
      </c>
      <c r="F395" s="557">
        <v>165</v>
      </c>
      <c r="G395" s="557">
        <v>0</v>
      </c>
      <c r="H395" s="558" t="s">
        <v>452</v>
      </c>
    </row>
    <row r="396" spans="1:8" ht="12.75" customHeight="1">
      <c r="A396" s="565"/>
      <c r="B396" s="555"/>
      <c r="C396" s="556" t="s">
        <v>497</v>
      </c>
      <c r="D396" s="557">
        <v>0</v>
      </c>
      <c r="E396" s="557">
        <v>410</v>
      </c>
      <c r="F396" s="557">
        <v>410</v>
      </c>
      <c r="G396" s="557">
        <v>0</v>
      </c>
      <c r="H396" s="558" t="s">
        <v>452</v>
      </c>
    </row>
    <row r="397" spans="1:8" ht="12.75" customHeight="1">
      <c r="A397" s="565"/>
      <c r="B397" s="555"/>
      <c r="C397" s="556" t="s">
        <v>517</v>
      </c>
      <c r="D397" s="557">
        <v>101</v>
      </c>
      <c r="E397" s="557">
        <v>89</v>
      </c>
      <c r="F397" s="557">
        <v>89</v>
      </c>
      <c r="G397" s="557">
        <v>0</v>
      </c>
      <c r="H397" s="558" t="s">
        <v>440</v>
      </c>
    </row>
    <row r="398" spans="1:8" ht="12.75" customHeight="1">
      <c r="A398" s="565"/>
      <c r="B398" s="555"/>
      <c r="C398" s="556" t="s">
        <v>518</v>
      </c>
      <c r="D398" s="557">
        <v>480</v>
      </c>
      <c r="E398" s="557">
        <v>432</v>
      </c>
      <c r="F398" s="557">
        <v>432</v>
      </c>
      <c r="G398" s="557">
        <v>0</v>
      </c>
      <c r="H398" s="558">
        <v>0.3</v>
      </c>
    </row>
    <row r="399" spans="1:8" ht="12.75" customHeight="1">
      <c r="A399" s="554"/>
      <c r="B399" s="555" t="s">
        <v>303</v>
      </c>
      <c r="C399" s="556" t="s">
        <v>453</v>
      </c>
      <c r="D399" s="656">
        <v>50</v>
      </c>
      <c r="E399" s="656">
        <v>43</v>
      </c>
      <c r="F399" s="656">
        <v>43</v>
      </c>
      <c r="G399" s="656"/>
      <c r="H399" s="657">
        <v>0.35</v>
      </c>
    </row>
    <row r="400" spans="1:8" ht="12.75" customHeight="1">
      <c r="A400" s="554"/>
      <c r="B400" s="555"/>
      <c r="C400" s="556" t="s">
        <v>445</v>
      </c>
      <c r="D400" s="656">
        <v>955</v>
      </c>
      <c r="E400" s="656">
        <v>821</v>
      </c>
      <c r="F400" s="656">
        <v>821</v>
      </c>
      <c r="G400" s="656"/>
      <c r="H400" s="657">
        <v>0.4</v>
      </c>
    </row>
    <row r="401" spans="1:8" ht="12.75" customHeight="1">
      <c r="A401" s="554"/>
      <c r="B401" s="555"/>
      <c r="C401" s="556" t="s">
        <v>519</v>
      </c>
      <c r="D401" s="656">
        <v>34</v>
      </c>
      <c r="E401" s="656">
        <v>32</v>
      </c>
      <c r="F401" s="656">
        <v>32</v>
      </c>
      <c r="G401" s="656"/>
      <c r="H401" s="657">
        <v>0.7</v>
      </c>
    </row>
    <row r="402" spans="1:8" ht="12.75">
      <c r="A402" s="554"/>
      <c r="B402" s="555"/>
      <c r="C402" s="556" t="s">
        <v>473</v>
      </c>
      <c r="D402" s="656">
        <v>116</v>
      </c>
      <c r="E402" s="656">
        <v>83</v>
      </c>
      <c r="F402" s="656">
        <v>83</v>
      </c>
      <c r="G402" s="656"/>
      <c r="H402" s="657">
        <v>2.5</v>
      </c>
    </row>
    <row r="403" spans="1:8" ht="12.75">
      <c r="A403" s="554"/>
      <c r="B403" s="555"/>
      <c r="C403" s="556" t="s">
        <v>430</v>
      </c>
      <c r="D403" s="557">
        <v>780</v>
      </c>
      <c r="E403" s="557">
        <v>703</v>
      </c>
      <c r="F403" s="557">
        <v>703</v>
      </c>
      <c r="G403" s="557"/>
      <c r="H403" s="558">
        <v>0.3</v>
      </c>
    </row>
    <row r="404" spans="1:8" ht="12.75">
      <c r="A404" s="554"/>
      <c r="B404" s="555"/>
      <c r="C404" s="556" t="s">
        <v>520</v>
      </c>
      <c r="D404" s="656">
        <v>250</v>
      </c>
      <c r="E404" s="656">
        <v>204</v>
      </c>
      <c r="F404" s="656">
        <v>204</v>
      </c>
      <c r="G404" s="656"/>
      <c r="H404" s="657">
        <v>1</v>
      </c>
    </row>
    <row r="405" spans="1:8" ht="12.75">
      <c r="A405" s="554"/>
      <c r="B405" s="555"/>
      <c r="C405" s="556" t="s">
        <v>431</v>
      </c>
      <c r="D405" s="656">
        <v>1510</v>
      </c>
      <c r="E405" s="656">
        <v>1361</v>
      </c>
      <c r="F405" s="656">
        <v>1361</v>
      </c>
      <c r="G405" s="656"/>
      <c r="H405" s="657">
        <v>1.4</v>
      </c>
    </row>
    <row r="406" spans="1:8" ht="12.75">
      <c r="A406" s="554"/>
      <c r="B406" s="555"/>
      <c r="C406" s="556" t="s">
        <v>474</v>
      </c>
      <c r="D406" s="656">
        <v>522</v>
      </c>
      <c r="E406" s="656">
        <v>298</v>
      </c>
      <c r="F406" s="656">
        <v>298</v>
      </c>
      <c r="G406" s="656"/>
      <c r="H406" s="683">
        <v>0.7</v>
      </c>
    </row>
    <row r="407" spans="1:8" ht="12.75">
      <c r="A407" s="554"/>
      <c r="B407" s="555"/>
      <c r="C407" s="556" t="s">
        <v>454</v>
      </c>
      <c r="D407" s="557">
        <v>817</v>
      </c>
      <c r="E407" s="557">
        <v>745</v>
      </c>
      <c r="F407" s="557">
        <v>714</v>
      </c>
      <c r="G407" s="557">
        <v>31</v>
      </c>
      <c r="H407" s="558">
        <v>1.6</v>
      </c>
    </row>
    <row r="408" spans="1:8" ht="12.75">
      <c r="A408" s="554"/>
      <c r="B408" s="555"/>
      <c r="C408" s="556" t="s">
        <v>455</v>
      </c>
      <c r="D408" s="656">
        <v>1000</v>
      </c>
      <c r="E408" s="656">
        <v>74</v>
      </c>
      <c r="F408" s="656">
        <v>74</v>
      </c>
      <c r="G408" s="656"/>
      <c r="H408" s="683">
        <v>2.2</v>
      </c>
    </row>
    <row r="409" spans="1:8" ht="12.75">
      <c r="A409" s="554"/>
      <c r="B409" s="555"/>
      <c r="C409" s="556" t="s">
        <v>488</v>
      </c>
      <c r="D409" s="656">
        <v>50</v>
      </c>
      <c r="E409" s="656">
        <v>4</v>
      </c>
      <c r="F409" s="656">
        <v>4</v>
      </c>
      <c r="G409" s="656"/>
      <c r="H409" s="657">
        <v>1</v>
      </c>
    </row>
    <row r="410" spans="1:8" ht="12.75">
      <c r="A410" s="554"/>
      <c r="B410" s="555"/>
      <c r="C410" s="556" t="s">
        <v>457</v>
      </c>
      <c r="D410" s="656">
        <v>191</v>
      </c>
      <c r="E410" s="656">
        <v>135</v>
      </c>
      <c r="F410" s="656"/>
      <c r="G410" s="656">
        <v>135</v>
      </c>
      <c r="H410" s="657">
        <v>4</v>
      </c>
    </row>
    <row r="411" spans="1:8" ht="12.75">
      <c r="A411" s="554"/>
      <c r="B411" s="555"/>
      <c r="C411" s="556" t="s">
        <v>521</v>
      </c>
      <c r="D411" s="656">
        <v>550</v>
      </c>
      <c r="E411" s="656">
        <v>358</v>
      </c>
      <c r="F411" s="656">
        <v>358</v>
      </c>
      <c r="G411" s="656"/>
      <c r="H411" s="657">
        <v>1.65</v>
      </c>
    </row>
    <row r="412" spans="1:8" ht="12.75">
      <c r="A412" s="554"/>
      <c r="B412" s="555"/>
      <c r="C412" s="556" t="s">
        <v>522</v>
      </c>
      <c r="D412" s="656">
        <v>200</v>
      </c>
      <c r="E412" s="656">
        <v>38</v>
      </c>
      <c r="F412" s="656">
        <v>38</v>
      </c>
      <c r="G412" s="656"/>
      <c r="H412" s="716">
        <v>2.2</v>
      </c>
    </row>
    <row r="413" spans="1:8" ht="12.75">
      <c r="A413" s="554"/>
      <c r="B413" s="555"/>
      <c r="C413" s="556" t="s">
        <v>458</v>
      </c>
      <c r="D413" s="656">
        <v>228</v>
      </c>
      <c r="E413" s="656">
        <v>146</v>
      </c>
      <c r="F413" s="656">
        <v>99</v>
      </c>
      <c r="G413" s="656">
        <v>47</v>
      </c>
      <c r="H413" s="683">
        <v>4</v>
      </c>
    </row>
    <row r="414" spans="1:8" ht="12.75">
      <c r="A414" s="554"/>
      <c r="B414" s="555"/>
      <c r="C414" s="556" t="s">
        <v>434</v>
      </c>
      <c r="D414" s="656">
        <v>90</v>
      </c>
      <c r="E414" s="656">
        <v>17</v>
      </c>
      <c r="F414" s="656">
        <v>17</v>
      </c>
      <c r="G414" s="656"/>
      <c r="H414" s="683">
        <v>0.3</v>
      </c>
    </row>
    <row r="415" spans="1:8" ht="12.75">
      <c r="A415" s="567"/>
      <c r="B415" s="568"/>
      <c r="C415" s="569" t="s">
        <v>475</v>
      </c>
      <c r="D415" s="661">
        <v>70</v>
      </c>
      <c r="E415" s="661">
        <v>43</v>
      </c>
      <c r="F415" s="661">
        <v>43</v>
      </c>
      <c r="G415" s="661"/>
      <c r="H415" s="717">
        <v>2.6</v>
      </c>
    </row>
    <row r="416" spans="1:8" ht="12.75">
      <c r="A416" s="554" t="s">
        <v>523</v>
      </c>
      <c r="B416" s="581" t="s">
        <v>524</v>
      </c>
      <c r="C416" s="556"/>
      <c r="D416" s="718">
        <f>SUM(D417:D420)</f>
        <v>495</v>
      </c>
      <c r="E416" s="718">
        <f>SUM(E417:E420)</f>
        <v>196</v>
      </c>
      <c r="F416" s="718">
        <f>SUM(F417:F420)</f>
        <v>146</v>
      </c>
      <c r="G416" s="718">
        <f>SUM(G417:G420)</f>
        <v>50</v>
      </c>
      <c r="H416" s="657"/>
    </row>
    <row r="417" spans="1:8" ht="12.75">
      <c r="A417" s="554"/>
      <c r="B417" s="555" t="s">
        <v>278</v>
      </c>
      <c r="C417" s="556" t="s">
        <v>525</v>
      </c>
      <c r="D417" s="656">
        <v>32</v>
      </c>
      <c r="E417" s="656">
        <v>32</v>
      </c>
      <c r="F417" s="656">
        <v>0</v>
      </c>
      <c r="G417" s="656">
        <v>32</v>
      </c>
      <c r="H417" s="657"/>
    </row>
    <row r="418" spans="1:8" ht="12.75">
      <c r="A418" s="554"/>
      <c r="B418" s="555" t="s">
        <v>324</v>
      </c>
      <c r="C418" s="556" t="s">
        <v>414</v>
      </c>
      <c r="D418" s="656">
        <v>140</v>
      </c>
      <c r="E418" s="656">
        <v>18</v>
      </c>
      <c r="F418" s="656">
        <v>18</v>
      </c>
      <c r="G418" s="656">
        <v>0</v>
      </c>
      <c r="H418" s="657" t="s">
        <v>526</v>
      </c>
    </row>
    <row r="419" spans="1:8" ht="12.75">
      <c r="A419" s="554"/>
      <c r="B419" s="555"/>
      <c r="C419" s="556" t="s">
        <v>527</v>
      </c>
      <c r="D419" s="656">
        <v>23</v>
      </c>
      <c r="E419" s="656">
        <v>18</v>
      </c>
      <c r="F419" s="656">
        <v>0</v>
      </c>
      <c r="G419" s="656">
        <v>18</v>
      </c>
      <c r="H419" s="657">
        <v>6</v>
      </c>
    </row>
    <row r="420" spans="1:8" ht="12.75">
      <c r="A420" s="554"/>
      <c r="B420" s="555"/>
      <c r="C420" s="556" t="s">
        <v>368</v>
      </c>
      <c r="D420" s="656">
        <v>300</v>
      </c>
      <c r="E420" s="656">
        <v>128</v>
      </c>
      <c r="F420" s="656">
        <v>128</v>
      </c>
      <c r="G420" s="656">
        <v>0</v>
      </c>
      <c r="H420" s="657" t="s">
        <v>528</v>
      </c>
    </row>
    <row r="421" spans="1:8" ht="12.75">
      <c r="A421" s="548" t="s">
        <v>529</v>
      </c>
      <c r="B421" s="549" t="s">
        <v>88</v>
      </c>
      <c r="C421" s="640"/>
      <c r="D421" s="551">
        <f>SUM(D422:D460)</f>
        <v>10381</v>
      </c>
      <c r="E421" s="551">
        <f>SUM(E422:E460)</f>
        <v>7798</v>
      </c>
      <c r="F421" s="551">
        <f>SUM(F422:F460)</f>
        <v>7762</v>
      </c>
      <c r="G421" s="551">
        <f>SUM(G422:G460)</f>
        <v>0</v>
      </c>
      <c r="H421" s="578"/>
    </row>
    <row r="422" spans="1:8" ht="12.75">
      <c r="A422" s="565"/>
      <c r="B422" s="555" t="s">
        <v>385</v>
      </c>
      <c r="C422" s="556" t="s">
        <v>408</v>
      </c>
      <c r="D422" s="656">
        <v>100</v>
      </c>
      <c r="E422" s="656">
        <v>20</v>
      </c>
      <c r="F422" s="656">
        <v>20</v>
      </c>
      <c r="G422" s="656"/>
      <c r="H422" s="683">
        <v>1.4</v>
      </c>
    </row>
    <row r="423" spans="1:8" ht="12.75">
      <c r="A423" s="565"/>
      <c r="B423" s="555"/>
      <c r="C423" s="556" t="s">
        <v>367</v>
      </c>
      <c r="D423" s="656">
        <v>200</v>
      </c>
      <c r="E423" s="656">
        <v>55</v>
      </c>
      <c r="F423" s="656">
        <v>55</v>
      </c>
      <c r="G423" s="656"/>
      <c r="H423" s="683">
        <v>1.4</v>
      </c>
    </row>
    <row r="424" spans="1:8" ht="12.75">
      <c r="A424" s="565"/>
      <c r="B424" s="555"/>
      <c r="C424" s="556" t="s">
        <v>367</v>
      </c>
      <c r="D424" s="656">
        <v>550</v>
      </c>
      <c r="E424" s="656">
        <v>414</v>
      </c>
      <c r="F424" s="656">
        <v>414</v>
      </c>
      <c r="G424" s="656"/>
      <c r="H424" s="683">
        <v>1.4</v>
      </c>
    </row>
    <row r="425" spans="1:8" ht="12.75">
      <c r="A425" s="565"/>
      <c r="B425" s="555"/>
      <c r="C425" s="556" t="s">
        <v>468</v>
      </c>
      <c r="D425" s="656">
        <v>5</v>
      </c>
      <c r="E425" s="656">
        <v>3</v>
      </c>
      <c r="F425" s="656">
        <v>3</v>
      </c>
      <c r="G425" s="656"/>
      <c r="H425" s="683">
        <v>0.6</v>
      </c>
    </row>
    <row r="426" spans="1:8" ht="12.75">
      <c r="A426" s="565"/>
      <c r="B426" s="555"/>
      <c r="C426" s="556" t="s">
        <v>363</v>
      </c>
      <c r="D426" s="656">
        <v>195</v>
      </c>
      <c r="E426" s="656">
        <v>116</v>
      </c>
      <c r="F426" s="656">
        <v>116</v>
      </c>
      <c r="G426" s="656"/>
      <c r="H426" s="683">
        <v>0.6</v>
      </c>
    </row>
    <row r="427" spans="1:8" ht="12.75">
      <c r="A427" s="692"/>
      <c r="B427" s="555" t="s">
        <v>327</v>
      </c>
      <c r="C427" s="556" t="s">
        <v>504</v>
      </c>
      <c r="D427" s="656">
        <v>135</v>
      </c>
      <c r="E427" s="656">
        <v>135</v>
      </c>
      <c r="F427" s="656">
        <v>135</v>
      </c>
      <c r="G427" s="656"/>
      <c r="H427" s="657">
        <v>0.6</v>
      </c>
    </row>
    <row r="428" spans="1:8" ht="12.75">
      <c r="A428" s="692"/>
      <c r="B428" s="555"/>
      <c r="C428" s="556" t="s">
        <v>360</v>
      </c>
      <c r="D428" s="656">
        <v>74</v>
      </c>
      <c r="E428" s="656">
        <v>74</v>
      </c>
      <c r="F428" s="656">
        <v>74</v>
      </c>
      <c r="G428" s="656"/>
      <c r="H428" s="657">
        <v>0.4</v>
      </c>
    </row>
    <row r="429" spans="1:8" ht="12.75">
      <c r="A429" s="692"/>
      <c r="B429" s="555"/>
      <c r="C429" s="556" t="s">
        <v>448</v>
      </c>
      <c r="D429" s="656">
        <v>10</v>
      </c>
      <c r="E429" s="656">
        <v>3</v>
      </c>
      <c r="F429" s="656">
        <v>3</v>
      </c>
      <c r="G429" s="656"/>
      <c r="H429" s="657">
        <v>0.3</v>
      </c>
    </row>
    <row r="430" spans="1:8" ht="12.75">
      <c r="A430" s="692"/>
      <c r="B430" s="555" t="s">
        <v>278</v>
      </c>
      <c r="C430" s="556" t="s">
        <v>336</v>
      </c>
      <c r="D430" s="656">
        <v>200</v>
      </c>
      <c r="E430" s="656">
        <v>162</v>
      </c>
      <c r="F430" s="656">
        <v>162</v>
      </c>
      <c r="G430" s="656">
        <v>0</v>
      </c>
      <c r="H430" s="657"/>
    </row>
    <row r="431" spans="1:8" ht="12.75">
      <c r="A431" s="692"/>
      <c r="B431" s="555"/>
      <c r="C431" s="556" t="s">
        <v>360</v>
      </c>
      <c r="D431" s="656">
        <v>14</v>
      </c>
      <c r="E431" s="656">
        <v>14</v>
      </c>
      <c r="F431" s="656">
        <v>14</v>
      </c>
      <c r="G431" s="656">
        <v>0</v>
      </c>
      <c r="H431" s="657">
        <v>0.6</v>
      </c>
    </row>
    <row r="432" spans="1:8" ht="12.75">
      <c r="A432" s="692"/>
      <c r="B432" s="555"/>
      <c r="C432" s="556" t="s">
        <v>405</v>
      </c>
      <c r="D432" s="656">
        <v>410</v>
      </c>
      <c r="E432" s="656">
        <v>410</v>
      </c>
      <c r="F432" s="656">
        <v>410</v>
      </c>
      <c r="G432" s="656">
        <v>0</v>
      </c>
      <c r="H432" s="657">
        <v>1.5</v>
      </c>
    </row>
    <row r="433" spans="1:8" ht="12.75">
      <c r="A433" s="692"/>
      <c r="B433" s="555"/>
      <c r="C433" s="556" t="s">
        <v>408</v>
      </c>
      <c r="D433" s="656">
        <v>144</v>
      </c>
      <c r="E433" s="656">
        <v>144</v>
      </c>
      <c r="F433" s="656">
        <v>141</v>
      </c>
      <c r="G433" s="656">
        <v>0</v>
      </c>
      <c r="H433" s="657">
        <v>1</v>
      </c>
    </row>
    <row r="434" spans="1:8" ht="12.75">
      <c r="A434" s="692"/>
      <c r="B434" s="555" t="s">
        <v>355</v>
      </c>
      <c r="C434" s="556" t="s">
        <v>325</v>
      </c>
      <c r="D434" s="656">
        <v>939</v>
      </c>
      <c r="E434" s="656">
        <v>855</v>
      </c>
      <c r="F434" s="656">
        <v>831</v>
      </c>
      <c r="G434" s="656"/>
      <c r="H434" s="657">
        <v>1.75</v>
      </c>
    </row>
    <row r="435" spans="1:8" ht="12.75">
      <c r="A435" s="692"/>
      <c r="B435" s="555"/>
      <c r="C435" s="556" t="s">
        <v>414</v>
      </c>
      <c r="D435" s="656">
        <v>422</v>
      </c>
      <c r="E435" s="656">
        <v>422</v>
      </c>
      <c r="F435" s="656">
        <v>422</v>
      </c>
      <c r="G435" s="656"/>
      <c r="H435" s="657">
        <v>2</v>
      </c>
    </row>
    <row r="436" spans="1:8" ht="12.75">
      <c r="A436" s="692"/>
      <c r="B436" s="555"/>
      <c r="C436" s="556" t="s">
        <v>428</v>
      </c>
      <c r="D436" s="656">
        <v>75</v>
      </c>
      <c r="E436" s="656">
        <v>22</v>
      </c>
      <c r="F436" s="656">
        <v>22</v>
      </c>
      <c r="G436" s="656"/>
      <c r="H436" s="657">
        <v>0.6</v>
      </c>
    </row>
    <row r="437" spans="1:8" ht="12.75">
      <c r="A437" s="692"/>
      <c r="B437" s="555"/>
      <c r="C437" s="556" t="s">
        <v>405</v>
      </c>
      <c r="D437" s="656">
        <v>34</v>
      </c>
      <c r="E437" s="656">
        <v>34</v>
      </c>
      <c r="F437" s="656">
        <v>25</v>
      </c>
      <c r="G437" s="656"/>
      <c r="H437" s="657">
        <v>1</v>
      </c>
    </row>
    <row r="438" spans="1:8" ht="12.75">
      <c r="A438" s="692"/>
      <c r="B438" s="555"/>
      <c r="C438" s="556" t="s">
        <v>408</v>
      </c>
      <c r="D438" s="656">
        <v>484</v>
      </c>
      <c r="E438" s="656">
        <v>356</v>
      </c>
      <c r="F438" s="656">
        <v>356</v>
      </c>
      <c r="G438" s="656"/>
      <c r="H438" s="683">
        <v>1</v>
      </c>
    </row>
    <row r="439" spans="1:8" ht="12.75">
      <c r="A439" s="692"/>
      <c r="B439" s="555"/>
      <c r="C439" s="556" t="s">
        <v>356</v>
      </c>
      <c r="D439" s="656">
        <v>37</v>
      </c>
      <c r="E439" s="656">
        <v>37</v>
      </c>
      <c r="F439" s="656">
        <v>37</v>
      </c>
      <c r="G439" s="656"/>
      <c r="H439" s="657">
        <v>0.5</v>
      </c>
    </row>
    <row r="440" spans="1:8" ht="12.75">
      <c r="A440" s="692"/>
      <c r="B440" s="555" t="s">
        <v>324</v>
      </c>
      <c r="C440" s="556" t="s">
        <v>330</v>
      </c>
      <c r="D440" s="656">
        <v>50</v>
      </c>
      <c r="E440" s="656">
        <v>29</v>
      </c>
      <c r="F440" s="656">
        <v>29</v>
      </c>
      <c r="G440" s="656">
        <v>0</v>
      </c>
      <c r="H440" s="657">
        <v>0.6</v>
      </c>
    </row>
    <row r="441" spans="1:8" ht="12.75">
      <c r="A441" s="692"/>
      <c r="B441" s="555"/>
      <c r="C441" s="556" t="s">
        <v>360</v>
      </c>
      <c r="D441" s="656">
        <v>64</v>
      </c>
      <c r="E441" s="656">
        <v>32</v>
      </c>
      <c r="F441" s="656">
        <v>32</v>
      </c>
      <c r="G441" s="656">
        <v>0</v>
      </c>
      <c r="H441" s="657" t="s">
        <v>413</v>
      </c>
    </row>
    <row r="442" spans="1:8" ht="12.75">
      <c r="A442" s="692"/>
      <c r="B442" s="555"/>
      <c r="C442" s="556" t="s">
        <v>405</v>
      </c>
      <c r="D442" s="656">
        <v>200</v>
      </c>
      <c r="E442" s="656">
        <v>95</v>
      </c>
      <c r="F442" s="656">
        <v>95</v>
      </c>
      <c r="G442" s="656">
        <v>0</v>
      </c>
      <c r="H442" s="657">
        <v>0.7</v>
      </c>
    </row>
    <row r="443" spans="1:8" ht="12.75">
      <c r="A443" s="692"/>
      <c r="B443" s="555"/>
      <c r="C443" s="556" t="s">
        <v>408</v>
      </c>
      <c r="D443" s="656">
        <v>260</v>
      </c>
      <c r="E443" s="656">
        <v>111</v>
      </c>
      <c r="F443" s="656">
        <v>111</v>
      </c>
      <c r="G443" s="656">
        <v>0</v>
      </c>
      <c r="H443" s="657">
        <v>1.3</v>
      </c>
    </row>
    <row r="444" spans="1:8" ht="12.75">
      <c r="A444" s="692"/>
      <c r="B444" s="555"/>
      <c r="C444" s="556" t="s">
        <v>362</v>
      </c>
      <c r="D444" s="656">
        <v>18</v>
      </c>
      <c r="E444" s="656">
        <v>18</v>
      </c>
      <c r="F444" s="656">
        <v>18</v>
      </c>
      <c r="G444" s="656">
        <v>0</v>
      </c>
      <c r="H444" s="657">
        <v>0.2</v>
      </c>
    </row>
    <row r="445" spans="1:8" ht="12.75">
      <c r="A445" s="692"/>
      <c r="B445" s="555"/>
      <c r="C445" s="556" t="s">
        <v>367</v>
      </c>
      <c r="D445" s="656">
        <v>581</v>
      </c>
      <c r="E445" s="656">
        <v>180</v>
      </c>
      <c r="F445" s="656">
        <v>180</v>
      </c>
      <c r="G445" s="656">
        <v>0</v>
      </c>
      <c r="H445" s="657" t="s">
        <v>530</v>
      </c>
    </row>
    <row r="446" spans="1:8" ht="12.75">
      <c r="A446" s="692"/>
      <c r="B446" s="555"/>
      <c r="C446" s="556" t="s">
        <v>516</v>
      </c>
      <c r="D446" s="656">
        <v>0</v>
      </c>
      <c r="E446" s="656">
        <v>97</v>
      </c>
      <c r="F446" s="656">
        <v>97</v>
      </c>
      <c r="G446" s="656">
        <v>0</v>
      </c>
      <c r="H446" s="657" t="s">
        <v>452</v>
      </c>
    </row>
    <row r="447" spans="1:8" ht="12.75">
      <c r="A447" s="692"/>
      <c r="B447" s="555"/>
      <c r="C447" s="556" t="s">
        <v>373</v>
      </c>
      <c r="D447" s="656">
        <v>400</v>
      </c>
      <c r="E447" s="656">
        <v>52</v>
      </c>
      <c r="F447" s="656">
        <v>52</v>
      </c>
      <c r="G447" s="656">
        <v>0</v>
      </c>
      <c r="H447" s="657" t="s">
        <v>531</v>
      </c>
    </row>
    <row r="448" spans="1:8" ht="12.75">
      <c r="A448" s="692"/>
      <c r="B448" s="555"/>
      <c r="C448" s="556" t="s">
        <v>517</v>
      </c>
      <c r="D448" s="656">
        <v>22</v>
      </c>
      <c r="E448" s="656">
        <v>17</v>
      </c>
      <c r="F448" s="656">
        <v>17</v>
      </c>
      <c r="G448" s="656">
        <v>0</v>
      </c>
      <c r="H448" s="657" t="s">
        <v>450</v>
      </c>
    </row>
    <row r="449" spans="1:8" ht="12.75">
      <c r="A449" s="692"/>
      <c r="B449" s="555"/>
      <c r="C449" s="556" t="s">
        <v>532</v>
      </c>
      <c r="D449" s="656">
        <v>520</v>
      </c>
      <c r="E449" s="656">
        <v>238</v>
      </c>
      <c r="F449" s="656">
        <v>238</v>
      </c>
      <c r="G449" s="656">
        <v>0</v>
      </c>
      <c r="H449" s="657">
        <v>1</v>
      </c>
    </row>
    <row r="450" spans="1:8" ht="12.75">
      <c r="A450" s="692"/>
      <c r="B450" s="555"/>
      <c r="C450" s="556" t="s">
        <v>466</v>
      </c>
      <c r="D450" s="656">
        <v>16</v>
      </c>
      <c r="E450" s="656">
        <v>16</v>
      </c>
      <c r="F450" s="656">
        <v>16</v>
      </c>
      <c r="G450" s="656">
        <v>0</v>
      </c>
      <c r="H450" s="657" t="s">
        <v>440</v>
      </c>
    </row>
    <row r="451" spans="1:8" ht="12.75">
      <c r="A451" s="554"/>
      <c r="B451" s="555" t="s">
        <v>303</v>
      </c>
      <c r="C451" s="556" t="s">
        <v>453</v>
      </c>
      <c r="D451" s="656">
        <v>110</v>
      </c>
      <c r="E451" s="656">
        <v>93</v>
      </c>
      <c r="F451" s="656">
        <v>93</v>
      </c>
      <c r="G451" s="656"/>
      <c r="H451" s="657">
        <v>0.35</v>
      </c>
    </row>
    <row r="452" spans="1:8" ht="12.75">
      <c r="A452" s="554"/>
      <c r="B452" s="555"/>
      <c r="C452" s="556" t="s">
        <v>445</v>
      </c>
      <c r="D452" s="656">
        <v>150</v>
      </c>
      <c r="E452" s="656">
        <v>128</v>
      </c>
      <c r="F452" s="656">
        <v>128</v>
      </c>
      <c r="G452" s="656"/>
      <c r="H452" s="657">
        <v>0.5</v>
      </c>
    </row>
    <row r="453" spans="1:8" ht="12.75">
      <c r="A453" s="554"/>
      <c r="B453" s="555"/>
      <c r="C453" s="556" t="s">
        <v>533</v>
      </c>
      <c r="D453" s="656">
        <v>949</v>
      </c>
      <c r="E453" s="656">
        <v>949</v>
      </c>
      <c r="F453" s="656">
        <v>949</v>
      </c>
      <c r="G453" s="656"/>
      <c r="H453" s="657">
        <v>0.9</v>
      </c>
    </row>
    <row r="454" spans="1:8" ht="12.75">
      <c r="A454" s="554"/>
      <c r="B454" s="555"/>
      <c r="C454" s="556" t="s">
        <v>423</v>
      </c>
      <c r="D454" s="656">
        <v>67</v>
      </c>
      <c r="E454" s="656">
        <v>40</v>
      </c>
      <c r="F454" s="656">
        <v>40</v>
      </c>
      <c r="G454" s="656"/>
      <c r="H454" s="657">
        <v>1.5</v>
      </c>
    </row>
    <row r="455" spans="1:8" ht="12.75">
      <c r="A455" s="554"/>
      <c r="B455" s="555"/>
      <c r="C455" s="556" t="s">
        <v>430</v>
      </c>
      <c r="D455" s="656">
        <v>1010</v>
      </c>
      <c r="E455" s="656">
        <v>893</v>
      </c>
      <c r="F455" s="656">
        <v>893</v>
      </c>
      <c r="G455" s="656"/>
      <c r="H455" s="657">
        <v>0.2</v>
      </c>
    </row>
    <row r="456" spans="1:8" ht="12.75">
      <c r="A456" s="554"/>
      <c r="B456" s="555"/>
      <c r="C456" s="556" t="s">
        <v>421</v>
      </c>
      <c r="D456" s="656">
        <v>479</v>
      </c>
      <c r="E456" s="656">
        <v>479</v>
      </c>
      <c r="F456" s="656">
        <v>479</v>
      </c>
      <c r="G456" s="656"/>
      <c r="H456" s="657">
        <v>0.3</v>
      </c>
    </row>
    <row r="457" spans="1:8" ht="12.75" customHeight="1">
      <c r="A457" s="554"/>
      <c r="B457" s="555"/>
      <c r="C457" s="556" t="s">
        <v>520</v>
      </c>
      <c r="D457" s="656">
        <v>900</v>
      </c>
      <c r="E457" s="656">
        <v>596</v>
      </c>
      <c r="F457" s="656">
        <v>596</v>
      </c>
      <c r="G457" s="656"/>
      <c r="H457" s="657">
        <v>0.8</v>
      </c>
    </row>
    <row r="458" spans="1:8" ht="12.75" customHeight="1">
      <c r="A458" s="554"/>
      <c r="B458" s="555"/>
      <c r="C458" s="556" t="s">
        <v>431</v>
      </c>
      <c r="D458" s="557">
        <v>282</v>
      </c>
      <c r="E458" s="557">
        <v>212</v>
      </c>
      <c r="F458" s="557">
        <v>212</v>
      </c>
      <c r="G458" s="557"/>
      <c r="H458" s="558">
        <v>0.9</v>
      </c>
    </row>
    <row r="459" spans="1:8" ht="12.75" customHeight="1">
      <c r="A459" s="554"/>
      <c r="B459" s="555"/>
      <c r="C459" s="556" t="s">
        <v>454</v>
      </c>
      <c r="D459" s="656">
        <v>262</v>
      </c>
      <c r="E459" s="656">
        <v>234</v>
      </c>
      <c r="F459" s="656">
        <v>234</v>
      </c>
      <c r="G459" s="656"/>
      <c r="H459" s="657">
        <v>1.5</v>
      </c>
    </row>
    <row r="460" spans="1:8" ht="12.75" customHeight="1">
      <c r="A460" s="567"/>
      <c r="B460" s="568"/>
      <c r="C460" s="569" t="s">
        <v>488</v>
      </c>
      <c r="D460" s="661">
        <v>13</v>
      </c>
      <c r="E460" s="661">
        <v>13</v>
      </c>
      <c r="F460" s="661">
        <v>13</v>
      </c>
      <c r="G460" s="661"/>
      <c r="H460" s="662">
        <v>2.5</v>
      </c>
    </row>
    <row r="461" spans="1:8" ht="12.75" customHeight="1">
      <c r="A461" s="548" t="s">
        <v>534</v>
      </c>
      <c r="B461" s="549" t="s">
        <v>57</v>
      </c>
      <c r="C461" s="640"/>
      <c r="D461" s="551">
        <f>SUM(D462:D502)</f>
        <v>14108</v>
      </c>
      <c r="E461" s="551">
        <f>SUM(E462:E502)</f>
        <v>5172</v>
      </c>
      <c r="F461" s="551">
        <f>SUM(F462:F502)</f>
        <v>5074</v>
      </c>
      <c r="G461" s="551">
        <f>SUM(G462:G502)</f>
        <v>13</v>
      </c>
      <c r="H461" s="578"/>
    </row>
    <row r="462" spans="1:8" ht="12.75" customHeight="1">
      <c r="A462" s="565"/>
      <c r="B462" s="555" t="s">
        <v>385</v>
      </c>
      <c r="C462" s="556" t="s">
        <v>506</v>
      </c>
      <c r="D462" s="656">
        <v>300</v>
      </c>
      <c r="E462" s="656">
        <v>120</v>
      </c>
      <c r="F462" s="656">
        <v>120</v>
      </c>
      <c r="G462" s="656"/>
      <c r="H462" s="657">
        <v>0.7</v>
      </c>
    </row>
    <row r="463" spans="1:8" ht="12.75" customHeight="1">
      <c r="A463" s="565"/>
      <c r="B463" s="555"/>
      <c r="C463" s="556" t="s">
        <v>337</v>
      </c>
      <c r="D463" s="656">
        <v>130</v>
      </c>
      <c r="E463" s="656">
        <v>16</v>
      </c>
      <c r="F463" s="656">
        <v>16</v>
      </c>
      <c r="G463" s="656"/>
      <c r="H463" s="657">
        <v>2</v>
      </c>
    </row>
    <row r="464" spans="1:8" ht="12.75" customHeight="1">
      <c r="A464" s="565"/>
      <c r="B464" s="555"/>
      <c r="C464" s="556" t="s">
        <v>330</v>
      </c>
      <c r="D464" s="656">
        <v>240</v>
      </c>
      <c r="E464" s="656">
        <v>169</v>
      </c>
      <c r="F464" s="656">
        <v>169</v>
      </c>
      <c r="G464" s="656"/>
      <c r="H464" s="657">
        <v>1.2</v>
      </c>
    </row>
    <row r="465" spans="1:8" ht="12.75" customHeight="1">
      <c r="A465" s="565"/>
      <c r="B465" s="555"/>
      <c r="C465" s="556" t="s">
        <v>405</v>
      </c>
      <c r="D465" s="656">
        <v>80</v>
      </c>
      <c r="E465" s="656">
        <v>7</v>
      </c>
      <c r="F465" s="656">
        <v>7</v>
      </c>
      <c r="G465" s="656"/>
      <c r="H465" s="657">
        <v>1.8</v>
      </c>
    </row>
    <row r="466" spans="1:8" ht="12.75" customHeight="1">
      <c r="A466" s="565"/>
      <c r="B466" s="555"/>
      <c r="C466" s="556" t="s">
        <v>373</v>
      </c>
      <c r="D466" s="656">
        <v>200</v>
      </c>
      <c r="E466" s="656">
        <v>20</v>
      </c>
      <c r="F466" s="656">
        <v>20</v>
      </c>
      <c r="G466" s="656"/>
      <c r="H466" s="657">
        <v>1.5</v>
      </c>
    </row>
    <row r="467" spans="1:8" ht="12.75" customHeight="1">
      <c r="A467" s="565"/>
      <c r="B467" s="555"/>
      <c r="C467" s="556" t="s">
        <v>334</v>
      </c>
      <c r="D467" s="656">
        <v>400</v>
      </c>
      <c r="E467" s="656">
        <v>303</v>
      </c>
      <c r="F467" s="656">
        <v>303</v>
      </c>
      <c r="G467" s="656"/>
      <c r="H467" s="657">
        <v>1.2</v>
      </c>
    </row>
    <row r="468" spans="1:8" ht="12.75" customHeight="1">
      <c r="A468" s="565"/>
      <c r="B468" s="555"/>
      <c r="C468" s="556" t="s">
        <v>334</v>
      </c>
      <c r="D468" s="656">
        <v>500</v>
      </c>
      <c r="E468" s="656">
        <v>229</v>
      </c>
      <c r="F468" s="656">
        <v>229</v>
      </c>
      <c r="G468" s="656"/>
      <c r="H468" s="657">
        <v>1.2</v>
      </c>
    </row>
    <row r="469" spans="1:8" ht="12.75" customHeight="1">
      <c r="A469" s="565"/>
      <c r="B469" s="555" t="s">
        <v>327</v>
      </c>
      <c r="C469" s="556" t="s">
        <v>381</v>
      </c>
      <c r="D469" s="656">
        <v>13</v>
      </c>
      <c r="E469" s="656">
        <v>13</v>
      </c>
      <c r="F469" s="656">
        <v>13</v>
      </c>
      <c r="G469" s="656"/>
      <c r="H469" s="657">
        <v>0.25</v>
      </c>
    </row>
    <row r="470" spans="1:8" ht="12.75" customHeight="1">
      <c r="A470" s="565"/>
      <c r="B470" s="555"/>
      <c r="C470" s="556" t="s">
        <v>448</v>
      </c>
      <c r="D470" s="656">
        <v>9</v>
      </c>
      <c r="E470" s="656">
        <v>9</v>
      </c>
      <c r="F470" s="656">
        <v>9</v>
      </c>
      <c r="G470" s="656"/>
      <c r="H470" s="657">
        <v>0.5</v>
      </c>
    </row>
    <row r="471" spans="1:8" ht="12.75" customHeight="1">
      <c r="A471" s="565"/>
      <c r="B471" s="555" t="s">
        <v>278</v>
      </c>
      <c r="C471" s="556" t="s">
        <v>362</v>
      </c>
      <c r="D471" s="656">
        <v>20</v>
      </c>
      <c r="E471" s="656">
        <v>16</v>
      </c>
      <c r="F471" s="656">
        <v>0</v>
      </c>
      <c r="G471" s="656">
        <v>0</v>
      </c>
      <c r="H471" s="657">
        <v>0.2</v>
      </c>
    </row>
    <row r="472" spans="1:8" ht="12.75" customHeight="1">
      <c r="A472" s="565"/>
      <c r="B472" s="555"/>
      <c r="C472" s="556" t="s">
        <v>336</v>
      </c>
      <c r="D472" s="656">
        <v>200</v>
      </c>
      <c r="E472" s="656">
        <v>49</v>
      </c>
      <c r="F472" s="656">
        <v>27</v>
      </c>
      <c r="G472" s="656">
        <v>0</v>
      </c>
      <c r="H472" s="657"/>
    </row>
    <row r="473" spans="1:8" ht="12.75" customHeight="1">
      <c r="A473" s="565"/>
      <c r="B473" s="555" t="s">
        <v>355</v>
      </c>
      <c r="C473" s="556" t="s">
        <v>336</v>
      </c>
      <c r="D473" s="656">
        <v>250</v>
      </c>
      <c r="E473" s="656">
        <v>19</v>
      </c>
      <c r="F473" s="656">
        <v>19</v>
      </c>
      <c r="G473" s="656"/>
      <c r="H473" s="683">
        <v>0.8</v>
      </c>
    </row>
    <row r="474" spans="1:8" ht="12.75" customHeight="1">
      <c r="A474" s="565"/>
      <c r="B474" s="555"/>
      <c r="C474" s="556" t="s">
        <v>360</v>
      </c>
      <c r="D474" s="656">
        <v>390</v>
      </c>
      <c r="E474" s="656">
        <v>107</v>
      </c>
      <c r="F474" s="656">
        <v>62</v>
      </c>
      <c r="G474" s="656"/>
      <c r="H474" s="683">
        <v>1.5</v>
      </c>
    </row>
    <row r="475" spans="1:8" ht="12.75" customHeight="1">
      <c r="A475" s="565"/>
      <c r="B475" s="555"/>
      <c r="C475" s="556" t="s">
        <v>325</v>
      </c>
      <c r="D475" s="656">
        <v>1500</v>
      </c>
      <c r="E475" s="656">
        <v>252</v>
      </c>
      <c r="F475" s="656">
        <v>252</v>
      </c>
      <c r="G475" s="656"/>
      <c r="H475" s="683">
        <v>1</v>
      </c>
    </row>
    <row r="476" spans="1:8" ht="12.75" customHeight="1">
      <c r="A476" s="565"/>
      <c r="B476" s="555"/>
      <c r="C476" s="556" t="s">
        <v>414</v>
      </c>
      <c r="D476" s="656">
        <v>205</v>
      </c>
      <c r="E476" s="656">
        <v>44</v>
      </c>
      <c r="F476" s="656">
        <v>44</v>
      </c>
      <c r="G476" s="656"/>
      <c r="H476" s="683">
        <v>1.2522727272727272</v>
      </c>
    </row>
    <row r="477" spans="1:8" ht="12.75" customHeight="1">
      <c r="A477" s="565"/>
      <c r="B477" s="555"/>
      <c r="C477" s="556" t="s">
        <v>337</v>
      </c>
      <c r="D477" s="656">
        <v>360</v>
      </c>
      <c r="E477" s="656">
        <v>9</v>
      </c>
      <c r="F477" s="656">
        <v>9</v>
      </c>
      <c r="G477" s="656"/>
      <c r="H477" s="683">
        <v>1.5</v>
      </c>
    </row>
    <row r="478" spans="1:8" ht="12.75" customHeight="1">
      <c r="A478" s="565"/>
      <c r="B478" s="555"/>
      <c r="C478" s="556" t="s">
        <v>380</v>
      </c>
      <c r="D478" s="656">
        <v>50</v>
      </c>
      <c r="E478" s="656">
        <v>19</v>
      </c>
      <c r="F478" s="656">
        <v>19</v>
      </c>
      <c r="G478" s="656"/>
      <c r="H478" s="683">
        <v>0.4</v>
      </c>
    </row>
    <row r="479" spans="1:8" ht="12.75" customHeight="1">
      <c r="A479" s="565"/>
      <c r="B479" s="555"/>
      <c r="C479" s="556" t="s">
        <v>428</v>
      </c>
      <c r="D479" s="656">
        <v>186</v>
      </c>
      <c r="E479" s="656">
        <v>158</v>
      </c>
      <c r="F479" s="656">
        <v>158</v>
      </c>
      <c r="G479" s="656"/>
      <c r="H479" s="683">
        <v>0.7</v>
      </c>
    </row>
    <row r="480" spans="1:8" ht="12.75" customHeight="1">
      <c r="A480" s="565"/>
      <c r="B480" s="555"/>
      <c r="C480" s="556" t="s">
        <v>429</v>
      </c>
      <c r="D480" s="656">
        <v>661</v>
      </c>
      <c r="E480" s="656">
        <v>216</v>
      </c>
      <c r="F480" s="656">
        <v>211</v>
      </c>
      <c r="G480" s="656">
        <v>5</v>
      </c>
      <c r="H480" s="683">
        <v>2.5</v>
      </c>
    </row>
    <row r="481" spans="1:8" ht="12.75" customHeight="1">
      <c r="A481" s="565"/>
      <c r="B481" s="555"/>
      <c r="C481" s="556" t="s">
        <v>411</v>
      </c>
      <c r="D481" s="656">
        <v>49</v>
      </c>
      <c r="E481" s="656">
        <v>49</v>
      </c>
      <c r="F481" s="656">
        <v>49</v>
      </c>
      <c r="G481" s="656"/>
      <c r="H481" s="683">
        <v>3</v>
      </c>
    </row>
    <row r="482" spans="1:8" ht="12.75" customHeight="1">
      <c r="A482" s="565"/>
      <c r="B482" s="555"/>
      <c r="C482" s="556" t="s">
        <v>365</v>
      </c>
      <c r="D482" s="656">
        <v>175</v>
      </c>
      <c r="E482" s="656">
        <v>172</v>
      </c>
      <c r="F482" s="656">
        <v>172</v>
      </c>
      <c r="G482" s="656"/>
      <c r="H482" s="657">
        <v>0.4</v>
      </c>
    </row>
    <row r="483" spans="1:8" ht="12.75" customHeight="1">
      <c r="A483" s="565"/>
      <c r="B483" s="555"/>
      <c r="C483" s="556" t="s">
        <v>367</v>
      </c>
      <c r="D483" s="656">
        <v>180</v>
      </c>
      <c r="E483" s="656">
        <v>125</v>
      </c>
      <c r="F483" s="656">
        <v>125</v>
      </c>
      <c r="G483" s="656"/>
      <c r="H483" s="657">
        <v>0.8</v>
      </c>
    </row>
    <row r="484" spans="1:8" ht="12.75" customHeight="1">
      <c r="A484" s="565"/>
      <c r="B484" s="555"/>
      <c r="C484" s="556" t="s">
        <v>369</v>
      </c>
      <c r="D484" s="656">
        <v>147</v>
      </c>
      <c r="E484" s="656">
        <v>114</v>
      </c>
      <c r="F484" s="656">
        <v>114</v>
      </c>
      <c r="G484" s="656"/>
      <c r="H484" s="657">
        <v>1.75</v>
      </c>
    </row>
    <row r="485" spans="1:8" ht="12.75" customHeight="1">
      <c r="A485" s="565"/>
      <c r="B485" s="555" t="s">
        <v>324</v>
      </c>
      <c r="C485" s="556" t="s">
        <v>378</v>
      </c>
      <c r="D485" s="656">
        <v>510</v>
      </c>
      <c r="E485" s="656">
        <v>442</v>
      </c>
      <c r="F485" s="656">
        <v>442</v>
      </c>
      <c r="G485" s="656">
        <v>0</v>
      </c>
      <c r="H485" s="657" t="s">
        <v>535</v>
      </c>
    </row>
    <row r="486" spans="1:8" ht="12.75" customHeight="1">
      <c r="A486" s="565"/>
      <c r="B486" s="555"/>
      <c r="C486" s="556" t="s">
        <v>330</v>
      </c>
      <c r="D486" s="656">
        <v>50</v>
      </c>
      <c r="E486" s="656">
        <v>16</v>
      </c>
      <c r="F486" s="656">
        <v>10</v>
      </c>
      <c r="G486" s="656">
        <v>4</v>
      </c>
      <c r="H486" s="657" t="s">
        <v>536</v>
      </c>
    </row>
    <row r="487" spans="1:8" ht="12.75" customHeight="1">
      <c r="A487" s="565"/>
      <c r="B487" s="555"/>
      <c r="C487" s="556" t="s">
        <v>336</v>
      </c>
      <c r="D487" s="656">
        <v>114</v>
      </c>
      <c r="E487" s="656">
        <v>61</v>
      </c>
      <c r="F487" s="656">
        <v>61</v>
      </c>
      <c r="G487" s="656">
        <v>0</v>
      </c>
      <c r="H487" s="657" t="s">
        <v>420</v>
      </c>
    </row>
    <row r="488" spans="1:8" ht="12.75" customHeight="1">
      <c r="A488" s="565"/>
      <c r="B488" s="555"/>
      <c r="C488" s="556" t="s">
        <v>360</v>
      </c>
      <c r="D488" s="656">
        <v>1400</v>
      </c>
      <c r="E488" s="656">
        <v>54</v>
      </c>
      <c r="F488" s="656">
        <v>54</v>
      </c>
      <c r="G488" s="656">
        <v>0</v>
      </c>
      <c r="H488" s="657">
        <v>2.2</v>
      </c>
    </row>
    <row r="489" spans="1:8" ht="12.75" customHeight="1">
      <c r="A489" s="565"/>
      <c r="B489" s="555"/>
      <c r="C489" s="556" t="s">
        <v>325</v>
      </c>
      <c r="D489" s="656">
        <v>1050</v>
      </c>
      <c r="E489" s="656">
        <v>520</v>
      </c>
      <c r="F489" s="656">
        <v>520</v>
      </c>
      <c r="G489" s="656">
        <v>0</v>
      </c>
      <c r="H489" s="657" t="s">
        <v>420</v>
      </c>
    </row>
    <row r="490" spans="1:8" ht="12.75" customHeight="1">
      <c r="A490" s="565"/>
      <c r="B490" s="555"/>
      <c r="C490" s="556" t="s">
        <v>414</v>
      </c>
      <c r="D490" s="656">
        <v>100</v>
      </c>
      <c r="E490" s="656">
        <v>3</v>
      </c>
      <c r="F490" s="656">
        <v>3</v>
      </c>
      <c r="G490" s="656">
        <v>0</v>
      </c>
      <c r="H490" s="657" t="s">
        <v>537</v>
      </c>
    </row>
    <row r="491" spans="1:8" ht="12.75" customHeight="1">
      <c r="A491" s="565"/>
      <c r="B491" s="555"/>
      <c r="C491" s="556" t="s">
        <v>337</v>
      </c>
      <c r="D491" s="656">
        <v>4</v>
      </c>
      <c r="E491" s="656">
        <v>4</v>
      </c>
      <c r="F491" s="656">
        <v>0</v>
      </c>
      <c r="G491" s="656">
        <v>4</v>
      </c>
      <c r="H491" s="657">
        <v>4</v>
      </c>
    </row>
    <row r="492" spans="1:8" ht="12.75" customHeight="1">
      <c r="A492" s="565"/>
      <c r="B492" s="555"/>
      <c r="C492" s="556" t="s">
        <v>438</v>
      </c>
      <c r="D492" s="656">
        <v>225</v>
      </c>
      <c r="E492" s="656">
        <v>33</v>
      </c>
      <c r="F492" s="656">
        <v>33</v>
      </c>
      <c r="G492" s="656">
        <v>0</v>
      </c>
      <c r="H492" s="657">
        <v>2.2</v>
      </c>
    </row>
    <row r="493" spans="1:8" ht="12.75" customHeight="1">
      <c r="A493" s="565"/>
      <c r="B493" s="555"/>
      <c r="C493" s="556" t="s">
        <v>506</v>
      </c>
      <c r="D493" s="656">
        <v>273</v>
      </c>
      <c r="E493" s="656">
        <v>213</v>
      </c>
      <c r="F493" s="656">
        <v>213</v>
      </c>
      <c r="G493" s="656">
        <v>0</v>
      </c>
      <c r="H493" s="657" t="s">
        <v>538</v>
      </c>
    </row>
    <row r="494" spans="1:8" ht="12.75" customHeight="1">
      <c r="A494" s="565"/>
      <c r="B494" s="555"/>
      <c r="C494" s="556" t="s">
        <v>428</v>
      </c>
      <c r="D494" s="656">
        <v>570</v>
      </c>
      <c r="E494" s="656">
        <v>135</v>
      </c>
      <c r="F494" s="656">
        <v>135</v>
      </c>
      <c r="G494" s="656">
        <v>0</v>
      </c>
      <c r="H494" s="657">
        <v>1.2</v>
      </c>
    </row>
    <row r="495" spans="1:8" ht="12.75" customHeight="1">
      <c r="A495" s="565"/>
      <c r="B495" s="555"/>
      <c r="C495" s="556" t="s">
        <v>429</v>
      </c>
      <c r="D495" s="656">
        <v>1230</v>
      </c>
      <c r="E495" s="656">
        <v>20</v>
      </c>
      <c r="F495" s="656">
        <v>20</v>
      </c>
      <c r="G495" s="656">
        <v>0</v>
      </c>
      <c r="H495" s="657" t="s">
        <v>452</v>
      </c>
    </row>
    <row r="496" spans="1:8" ht="12.75" customHeight="1">
      <c r="A496" s="554"/>
      <c r="B496" s="535"/>
      <c r="C496" s="556" t="s">
        <v>517</v>
      </c>
      <c r="D496" s="656">
        <v>10</v>
      </c>
      <c r="E496" s="656">
        <v>3</v>
      </c>
      <c r="F496" s="656">
        <v>3</v>
      </c>
      <c r="G496" s="656">
        <v>0</v>
      </c>
      <c r="H496" s="683" t="s">
        <v>539</v>
      </c>
    </row>
    <row r="497" spans="1:8" ht="12.75" customHeight="1">
      <c r="A497" s="554"/>
      <c r="B497" s="555" t="s">
        <v>303</v>
      </c>
      <c r="C497" s="556" t="s">
        <v>453</v>
      </c>
      <c r="D497" s="656">
        <v>118</v>
      </c>
      <c r="E497" s="656">
        <v>99</v>
      </c>
      <c r="F497" s="656">
        <v>99</v>
      </c>
      <c r="G497" s="656"/>
      <c r="H497" s="683">
        <v>0.55</v>
      </c>
    </row>
    <row r="498" spans="1:8" ht="12.75" customHeight="1">
      <c r="A498" s="554"/>
      <c r="B498" s="555"/>
      <c r="C498" s="556" t="s">
        <v>445</v>
      </c>
      <c r="D498" s="656">
        <v>191</v>
      </c>
      <c r="E498" s="656">
        <v>177</v>
      </c>
      <c r="F498" s="656">
        <v>177</v>
      </c>
      <c r="G498" s="656"/>
      <c r="H498" s="683">
        <v>0.8</v>
      </c>
    </row>
    <row r="499" spans="1:8" ht="12.75" customHeight="1">
      <c r="A499" s="554"/>
      <c r="B499" s="555"/>
      <c r="C499" s="556" t="s">
        <v>533</v>
      </c>
      <c r="D499" s="656">
        <v>350</v>
      </c>
      <c r="E499" s="656">
        <v>346</v>
      </c>
      <c r="F499" s="656">
        <v>346</v>
      </c>
      <c r="G499" s="656"/>
      <c r="H499" s="683">
        <v>1.5</v>
      </c>
    </row>
    <row r="500" spans="1:8" ht="12.75" customHeight="1">
      <c r="A500" s="554"/>
      <c r="B500" s="555"/>
      <c r="C500" s="556" t="s">
        <v>464</v>
      </c>
      <c r="D500" s="557">
        <v>203</v>
      </c>
      <c r="E500" s="557">
        <v>106</v>
      </c>
      <c r="F500" s="557">
        <v>106</v>
      </c>
      <c r="G500" s="557"/>
      <c r="H500" s="558">
        <v>1.2</v>
      </c>
    </row>
    <row r="501" spans="1:8" ht="12.75" customHeight="1">
      <c r="A501" s="554"/>
      <c r="B501" s="555"/>
      <c r="C501" s="556" t="s">
        <v>454</v>
      </c>
      <c r="D501" s="656">
        <v>65</v>
      </c>
      <c r="E501" s="656">
        <v>9</v>
      </c>
      <c r="F501" s="656">
        <v>9</v>
      </c>
      <c r="G501" s="656"/>
      <c r="H501" s="657">
        <v>1.85</v>
      </c>
    </row>
    <row r="502" spans="1:8" ht="12.75" customHeight="1">
      <c r="A502" s="567"/>
      <c r="B502" s="568"/>
      <c r="C502" s="569" t="s">
        <v>434</v>
      </c>
      <c r="D502" s="570">
        <v>1400</v>
      </c>
      <c r="E502" s="570">
        <v>696</v>
      </c>
      <c r="F502" s="570">
        <v>696</v>
      </c>
      <c r="G502" s="570"/>
      <c r="H502" s="571">
        <v>0.9</v>
      </c>
    </row>
    <row r="503" spans="1:8" ht="12.75" customHeight="1">
      <c r="A503" s="548" t="s">
        <v>540</v>
      </c>
      <c r="B503" s="549" t="s">
        <v>193</v>
      </c>
      <c r="C503" s="559"/>
      <c r="D503" s="551">
        <f>SUM(D504:D508)</f>
        <v>645</v>
      </c>
      <c r="E503" s="551">
        <f>SUM(E504:E508)</f>
        <v>415</v>
      </c>
      <c r="F503" s="551">
        <f>SUM(F504:F508)</f>
        <v>412</v>
      </c>
      <c r="G503" s="551">
        <f>SUM(G504:G508)</f>
        <v>0</v>
      </c>
      <c r="H503" s="578"/>
    </row>
    <row r="504" spans="1:8" ht="12.75" customHeight="1">
      <c r="A504" s="554"/>
      <c r="B504" s="555" t="s">
        <v>385</v>
      </c>
      <c r="C504" s="556" t="s">
        <v>356</v>
      </c>
      <c r="D504" s="656">
        <v>150</v>
      </c>
      <c r="E504" s="656">
        <v>115</v>
      </c>
      <c r="F504" s="656">
        <v>115</v>
      </c>
      <c r="G504" s="656"/>
      <c r="H504" s="657">
        <v>1.5</v>
      </c>
    </row>
    <row r="505" spans="1:8" ht="12.75" customHeight="1">
      <c r="A505" s="554"/>
      <c r="B505" s="555"/>
      <c r="C505" s="556" t="s">
        <v>405</v>
      </c>
      <c r="D505" s="656">
        <v>90</v>
      </c>
      <c r="E505" s="656">
        <v>23</v>
      </c>
      <c r="F505" s="656">
        <v>23</v>
      </c>
      <c r="G505" s="656"/>
      <c r="H505" s="657">
        <v>1.8</v>
      </c>
    </row>
    <row r="506" spans="1:8" ht="12.75" customHeight="1">
      <c r="A506" s="554"/>
      <c r="B506" s="555"/>
      <c r="C506" s="556" t="s">
        <v>448</v>
      </c>
      <c r="D506" s="656">
        <v>300</v>
      </c>
      <c r="E506" s="656">
        <v>176</v>
      </c>
      <c r="F506" s="656">
        <v>176</v>
      </c>
      <c r="G506" s="656"/>
      <c r="H506" s="657">
        <v>0.6</v>
      </c>
    </row>
    <row r="507" spans="1:8" ht="12.75" customHeight="1">
      <c r="A507" s="572"/>
      <c r="B507" s="555" t="s">
        <v>278</v>
      </c>
      <c r="C507" s="556" t="s">
        <v>428</v>
      </c>
      <c r="D507" s="656">
        <v>85</v>
      </c>
      <c r="E507" s="656">
        <v>85</v>
      </c>
      <c r="F507" s="656">
        <v>82</v>
      </c>
      <c r="G507" s="656">
        <v>0</v>
      </c>
      <c r="H507" s="657">
        <v>0.8</v>
      </c>
    </row>
    <row r="508" spans="1:8" ht="12.75" customHeight="1">
      <c r="A508" s="567"/>
      <c r="B508" s="568" t="s">
        <v>324</v>
      </c>
      <c r="C508" s="569" t="s">
        <v>334</v>
      </c>
      <c r="D508" s="661">
        <v>20</v>
      </c>
      <c r="E508" s="661">
        <v>16</v>
      </c>
      <c r="F508" s="661">
        <v>16</v>
      </c>
      <c r="G508" s="661">
        <v>0</v>
      </c>
      <c r="H508" s="662">
        <v>0.8</v>
      </c>
    </row>
    <row r="509" spans="1:8" ht="12.75">
      <c r="A509" s="548" t="s">
        <v>541</v>
      </c>
      <c r="B509" s="549" t="s">
        <v>58</v>
      </c>
      <c r="C509" s="640"/>
      <c r="D509" s="551">
        <f>SUM(D510:D538)</f>
        <v>8182</v>
      </c>
      <c r="E509" s="551">
        <f>SUM(E510:E538)</f>
        <v>4390</v>
      </c>
      <c r="F509" s="551">
        <f>SUM(F510:F538)</f>
        <v>4295</v>
      </c>
      <c r="G509" s="551">
        <f>SUM(G510:G538)</f>
        <v>9</v>
      </c>
      <c r="H509" s="578"/>
    </row>
    <row r="510" spans="1:8" ht="12.75">
      <c r="A510" s="554"/>
      <c r="B510" s="555" t="s">
        <v>385</v>
      </c>
      <c r="C510" s="556" t="s">
        <v>428</v>
      </c>
      <c r="D510" s="656">
        <v>302</v>
      </c>
      <c r="E510" s="656">
        <v>50</v>
      </c>
      <c r="F510" s="656">
        <v>50</v>
      </c>
      <c r="G510" s="656"/>
      <c r="H510" s="657">
        <v>1</v>
      </c>
    </row>
    <row r="511" spans="1:8" ht="12.75">
      <c r="A511" s="554"/>
      <c r="B511" s="555" t="s">
        <v>278</v>
      </c>
      <c r="C511" s="556" t="s">
        <v>336</v>
      </c>
      <c r="D511" s="656">
        <v>100</v>
      </c>
      <c r="E511" s="656">
        <v>62</v>
      </c>
      <c r="F511" s="656">
        <v>28</v>
      </c>
      <c r="G511" s="656">
        <v>0</v>
      </c>
      <c r="H511" s="657"/>
    </row>
    <row r="512" spans="1:8" ht="12.75">
      <c r="A512" s="554"/>
      <c r="B512" s="555"/>
      <c r="C512" s="556" t="s">
        <v>337</v>
      </c>
      <c r="D512" s="656">
        <v>1000</v>
      </c>
      <c r="E512" s="656">
        <v>31</v>
      </c>
      <c r="F512" s="656">
        <v>4</v>
      </c>
      <c r="G512" s="656">
        <v>0</v>
      </c>
      <c r="H512" s="657"/>
    </row>
    <row r="513" spans="1:8" ht="12.75">
      <c r="A513" s="554"/>
      <c r="B513" s="555" t="s">
        <v>355</v>
      </c>
      <c r="C513" s="556" t="s">
        <v>360</v>
      </c>
      <c r="D513" s="656">
        <v>61</v>
      </c>
      <c r="E513" s="656">
        <v>12</v>
      </c>
      <c r="F513" s="656">
        <v>12</v>
      </c>
      <c r="G513" s="656"/>
      <c r="H513" s="657">
        <v>0.6</v>
      </c>
    </row>
    <row r="514" spans="1:8" ht="12.75">
      <c r="A514" s="554"/>
      <c r="B514" s="555"/>
      <c r="C514" s="556" t="s">
        <v>325</v>
      </c>
      <c r="D514" s="656">
        <v>165</v>
      </c>
      <c r="E514" s="656">
        <v>51</v>
      </c>
      <c r="F514" s="656">
        <v>51</v>
      </c>
      <c r="G514" s="656"/>
      <c r="H514" s="657">
        <v>1.25</v>
      </c>
    </row>
    <row r="515" spans="1:8" ht="12.75">
      <c r="A515" s="554"/>
      <c r="B515" s="555"/>
      <c r="C515" s="556" t="s">
        <v>414</v>
      </c>
      <c r="D515" s="656">
        <v>415</v>
      </c>
      <c r="E515" s="656">
        <v>220</v>
      </c>
      <c r="F515" s="656">
        <v>216</v>
      </c>
      <c r="G515" s="656"/>
      <c r="H515" s="683">
        <v>1.75</v>
      </c>
    </row>
    <row r="516" spans="1:8" ht="12.75">
      <c r="A516" s="554"/>
      <c r="B516" s="555"/>
      <c r="C516" s="556" t="s">
        <v>506</v>
      </c>
      <c r="D516" s="656">
        <v>30</v>
      </c>
      <c r="E516" s="656">
        <v>5</v>
      </c>
      <c r="F516" s="656">
        <v>5</v>
      </c>
      <c r="G516" s="656"/>
      <c r="H516" s="657">
        <v>0.4</v>
      </c>
    </row>
    <row r="517" spans="1:8" ht="12.75">
      <c r="A517" s="554"/>
      <c r="B517" s="555"/>
      <c r="C517" s="556" t="s">
        <v>416</v>
      </c>
      <c r="D517" s="656">
        <v>67</v>
      </c>
      <c r="E517" s="656">
        <v>67</v>
      </c>
      <c r="F517" s="656">
        <v>67</v>
      </c>
      <c r="G517" s="656"/>
      <c r="H517" s="683">
        <v>1.25</v>
      </c>
    </row>
    <row r="518" spans="1:8" ht="12.75">
      <c r="A518" s="554"/>
      <c r="B518" s="555"/>
      <c r="C518" s="556" t="s">
        <v>361</v>
      </c>
      <c r="D518" s="656">
        <v>325</v>
      </c>
      <c r="E518" s="656">
        <v>283</v>
      </c>
      <c r="F518" s="656">
        <v>283</v>
      </c>
      <c r="G518" s="656"/>
      <c r="H518" s="657">
        <v>1.75</v>
      </c>
    </row>
    <row r="519" spans="1:8" ht="12.75">
      <c r="A519" s="554"/>
      <c r="B519" s="555"/>
      <c r="C519" s="556" t="s">
        <v>332</v>
      </c>
      <c r="D519" s="656">
        <v>289</v>
      </c>
      <c r="E519" s="656">
        <v>289</v>
      </c>
      <c r="F519" s="656">
        <v>289</v>
      </c>
      <c r="G519" s="656"/>
      <c r="H519" s="657">
        <v>2.5</v>
      </c>
    </row>
    <row r="520" spans="1:8" ht="12.75">
      <c r="A520" s="554"/>
      <c r="B520" s="555"/>
      <c r="C520" s="556" t="s">
        <v>429</v>
      </c>
      <c r="D520" s="656">
        <v>247</v>
      </c>
      <c r="E520" s="656">
        <v>246</v>
      </c>
      <c r="F520" s="656">
        <v>246</v>
      </c>
      <c r="G520" s="656"/>
      <c r="H520" s="657">
        <v>2.75</v>
      </c>
    </row>
    <row r="521" spans="1:8" ht="12.75">
      <c r="A521" s="554"/>
      <c r="B521" s="555"/>
      <c r="C521" s="556" t="s">
        <v>542</v>
      </c>
      <c r="D521" s="656">
        <v>23</v>
      </c>
      <c r="E521" s="656">
        <v>23</v>
      </c>
      <c r="F521" s="656">
        <v>23</v>
      </c>
      <c r="G521" s="656"/>
      <c r="H521" s="657">
        <v>3</v>
      </c>
    </row>
    <row r="522" spans="1:8" ht="12.75">
      <c r="A522" s="554"/>
      <c r="B522" s="555"/>
      <c r="C522" s="556" t="s">
        <v>365</v>
      </c>
      <c r="D522" s="656">
        <v>70</v>
      </c>
      <c r="E522" s="656">
        <v>70</v>
      </c>
      <c r="F522" s="656">
        <v>70</v>
      </c>
      <c r="G522" s="656"/>
      <c r="H522" s="657">
        <v>0.6</v>
      </c>
    </row>
    <row r="523" spans="1:8" ht="12.75">
      <c r="A523" s="554"/>
      <c r="B523" s="555"/>
      <c r="C523" s="556" t="s">
        <v>367</v>
      </c>
      <c r="D523" s="656">
        <v>80</v>
      </c>
      <c r="E523" s="656">
        <v>64</v>
      </c>
      <c r="F523" s="656">
        <v>64</v>
      </c>
      <c r="G523" s="656"/>
      <c r="H523" s="657">
        <v>0.8</v>
      </c>
    </row>
    <row r="524" spans="1:8" ht="12.75">
      <c r="A524" s="554"/>
      <c r="B524" s="555" t="s">
        <v>324</v>
      </c>
      <c r="C524" s="556" t="s">
        <v>330</v>
      </c>
      <c r="D524" s="656">
        <v>70</v>
      </c>
      <c r="E524" s="656">
        <v>33</v>
      </c>
      <c r="F524" s="656">
        <v>12</v>
      </c>
      <c r="G524" s="656">
        <v>0</v>
      </c>
      <c r="H524" s="657" t="s">
        <v>543</v>
      </c>
    </row>
    <row r="525" spans="1:8" ht="12.75">
      <c r="A525" s="554"/>
      <c r="B525" s="555"/>
      <c r="C525" s="556" t="s">
        <v>336</v>
      </c>
      <c r="D525" s="656">
        <v>97</v>
      </c>
      <c r="E525" s="656">
        <v>16</v>
      </c>
      <c r="F525" s="656">
        <v>16</v>
      </c>
      <c r="G525" s="656">
        <v>0</v>
      </c>
      <c r="H525" s="657">
        <v>0.5</v>
      </c>
    </row>
    <row r="526" spans="1:8" ht="12.75">
      <c r="A526" s="554"/>
      <c r="B526" s="555"/>
      <c r="C526" s="556" t="s">
        <v>414</v>
      </c>
      <c r="D526" s="656">
        <v>122</v>
      </c>
      <c r="E526" s="656">
        <v>50</v>
      </c>
      <c r="F526" s="656">
        <v>50</v>
      </c>
      <c r="G526" s="656">
        <v>0</v>
      </c>
      <c r="H526" s="657" t="s">
        <v>544</v>
      </c>
    </row>
    <row r="527" spans="1:8" ht="12.75">
      <c r="A527" s="554"/>
      <c r="B527" s="555"/>
      <c r="C527" s="556" t="s">
        <v>337</v>
      </c>
      <c r="D527" s="656">
        <v>1</v>
      </c>
      <c r="E527" s="656">
        <v>1</v>
      </c>
      <c r="F527" s="656">
        <v>1</v>
      </c>
      <c r="G527" s="656">
        <v>0</v>
      </c>
      <c r="H527" s="657">
        <v>2.5</v>
      </c>
    </row>
    <row r="528" spans="1:8" ht="12.75">
      <c r="A528" s="554"/>
      <c r="B528" s="555"/>
      <c r="C528" s="556" t="s">
        <v>408</v>
      </c>
      <c r="D528" s="656">
        <v>182</v>
      </c>
      <c r="E528" s="656">
        <v>46</v>
      </c>
      <c r="F528" s="656">
        <v>46</v>
      </c>
      <c r="G528" s="656">
        <v>0</v>
      </c>
      <c r="H528" s="657" t="s">
        <v>512</v>
      </c>
    </row>
    <row r="529" spans="1:8" ht="12.75">
      <c r="A529" s="554"/>
      <c r="B529" s="555"/>
      <c r="C529" s="556" t="s">
        <v>363</v>
      </c>
      <c r="D529" s="656">
        <v>15</v>
      </c>
      <c r="E529" s="656">
        <v>11</v>
      </c>
      <c r="F529" s="656">
        <v>11</v>
      </c>
      <c r="G529" s="656">
        <v>0</v>
      </c>
      <c r="H529" s="657">
        <v>0.8</v>
      </c>
    </row>
    <row r="530" spans="1:8" ht="12.75">
      <c r="A530" s="554"/>
      <c r="B530" s="555" t="s">
        <v>303</v>
      </c>
      <c r="C530" s="556" t="s">
        <v>453</v>
      </c>
      <c r="D530" s="656">
        <v>50</v>
      </c>
      <c r="E530" s="656">
        <v>43</v>
      </c>
      <c r="F530" s="656">
        <v>43</v>
      </c>
      <c r="G530" s="656"/>
      <c r="H530" s="683">
        <v>0.2</v>
      </c>
    </row>
    <row r="531" spans="1:8" ht="12.75">
      <c r="A531" s="554"/>
      <c r="B531" s="555"/>
      <c r="C531" s="556" t="s">
        <v>445</v>
      </c>
      <c r="D531" s="656">
        <v>1230</v>
      </c>
      <c r="E531" s="656">
        <v>1015</v>
      </c>
      <c r="F531" s="656">
        <v>1015</v>
      </c>
      <c r="G531" s="656"/>
      <c r="H531" s="683">
        <v>0.5</v>
      </c>
    </row>
    <row r="532" spans="1:8" ht="12.75">
      <c r="A532" s="554"/>
      <c r="B532" s="555"/>
      <c r="C532" s="556" t="s">
        <v>464</v>
      </c>
      <c r="D532" s="656">
        <v>531</v>
      </c>
      <c r="E532" s="656">
        <v>445</v>
      </c>
      <c r="F532" s="656">
        <v>445</v>
      </c>
      <c r="G532" s="656"/>
      <c r="H532" s="683">
        <v>2.5</v>
      </c>
    </row>
    <row r="533" spans="1:8" ht="12.75">
      <c r="A533" s="554"/>
      <c r="B533" s="555"/>
      <c r="C533" s="556" t="s">
        <v>423</v>
      </c>
      <c r="D533" s="656">
        <v>145</v>
      </c>
      <c r="E533" s="656">
        <v>53</v>
      </c>
      <c r="F533" s="656">
        <v>44</v>
      </c>
      <c r="G533" s="656">
        <v>9</v>
      </c>
      <c r="H533" s="683">
        <v>1.45</v>
      </c>
    </row>
    <row r="534" spans="1:8" ht="12.75">
      <c r="A534" s="554"/>
      <c r="B534" s="555"/>
      <c r="C534" s="556" t="s">
        <v>424</v>
      </c>
      <c r="D534" s="656">
        <v>665</v>
      </c>
      <c r="E534" s="656">
        <v>468</v>
      </c>
      <c r="F534" s="656">
        <v>468</v>
      </c>
      <c r="G534" s="656"/>
      <c r="H534" s="683">
        <v>2.5</v>
      </c>
    </row>
    <row r="535" spans="1:8" ht="12.75">
      <c r="A535" s="554"/>
      <c r="B535" s="555"/>
      <c r="C535" s="556" t="s">
        <v>430</v>
      </c>
      <c r="D535" s="557">
        <v>60</v>
      </c>
      <c r="E535" s="557">
        <v>47</v>
      </c>
      <c r="F535" s="557">
        <v>47</v>
      </c>
      <c r="G535" s="557"/>
      <c r="H535" s="558">
        <v>0.7</v>
      </c>
    </row>
    <row r="536" spans="1:8" ht="12.75">
      <c r="A536" s="554"/>
      <c r="B536" s="555"/>
      <c r="C536" s="556" t="s">
        <v>434</v>
      </c>
      <c r="D536" s="557">
        <v>700</v>
      </c>
      <c r="E536" s="557">
        <v>499</v>
      </c>
      <c r="F536" s="557">
        <v>499</v>
      </c>
      <c r="G536" s="557"/>
      <c r="H536" s="558">
        <v>1.7</v>
      </c>
    </row>
    <row r="537" spans="1:8" ht="12.75">
      <c r="A537" s="554"/>
      <c r="B537" s="555"/>
      <c r="C537" s="556" t="s">
        <v>545</v>
      </c>
      <c r="D537" s="656">
        <v>1044</v>
      </c>
      <c r="E537" s="656">
        <v>117</v>
      </c>
      <c r="F537" s="656">
        <v>117</v>
      </c>
      <c r="G537" s="656"/>
      <c r="H537" s="683">
        <v>1.2</v>
      </c>
    </row>
    <row r="538" spans="1:8" ht="12.75">
      <c r="A538" s="567"/>
      <c r="B538" s="568"/>
      <c r="C538" s="569" t="s">
        <v>546</v>
      </c>
      <c r="D538" s="661">
        <v>96</v>
      </c>
      <c r="E538" s="661">
        <v>73</v>
      </c>
      <c r="F538" s="661">
        <v>73</v>
      </c>
      <c r="G538" s="661"/>
      <c r="H538" s="636">
        <v>1.3</v>
      </c>
    </row>
    <row r="539" spans="1:8" ht="12.75">
      <c r="A539" s="548" t="s">
        <v>547</v>
      </c>
      <c r="B539" s="549" t="s">
        <v>548</v>
      </c>
      <c r="C539" s="559"/>
      <c r="D539" s="680">
        <f>SUM(D540)</f>
        <v>163</v>
      </c>
      <c r="E539" s="680">
        <f>SUM(E540)</f>
        <v>32</v>
      </c>
      <c r="F539" s="680">
        <f>SUM(F540)</f>
        <v>20</v>
      </c>
      <c r="G539" s="680">
        <f>SUM(G540)</f>
        <v>12</v>
      </c>
      <c r="H539" s="681"/>
    </row>
    <row r="540" spans="1:8" ht="12.75">
      <c r="A540" s="567"/>
      <c r="B540" s="568" t="s">
        <v>324</v>
      </c>
      <c r="C540" s="569" t="s">
        <v>428</v>
      </c>
      <c r="D540" s="661">
        <v>163</v>
      </c>
      <c r="E540" s="661">
        <v>32</v>
      </c>
      <c r="F540" s="661">
        <v>20</v>
      </c>
      <c r="G540" s="661">
        <v>12</v>
      </c>
      <c r="H540" s="636" t="s">
        <v>469</v>
      </c>
    </row>
    <row r="541" spans="1:8" ht="12.75">
      <c r="A541" s="548" t="s">
        <v>549</v>
      </c>
      <c r="B541" s="549" t="s">
        <v>550</v>
      </c>
      <c r="C541" s="559"/>
      <c r="D541" s="680">
        <f>SUM(D542:D543)</f>
        <v>211</v>
      </c>
      <c r="E541" s="680">
        <f>SUM(E542:E543)</f>
        <v>152</v>
      </c>
      <c r="F541" s="680">
        <f>SUM(F542:F543)</f>
        <v>152</v>
      </c>
      <c r="G541" s="680">
        <f>SUM(G542:G543)</f>
        <v>0</v>
      </c>
      <c r="H541" s="681"/>
    </row>
    <row r="542" spans="1:8" ht="12.75">
      <c r="A542" s="598"/>
      <c r="B542" s="599" t="s">
        <v>355</v>
      </c>
      <c r="C542" s="590" t="s">
        <v>368</v>
      </c>
      <c r="D542" s="719">
        <v>51</v>
      </c>
      <c r="E542" s="719">
        <v>45</v>
      </c>
      <c r="F542" s="719">
        <v>45</v>
      </c>
      <c r="G542" s="719"/>
      <c r="H542" s="639">
        <v>2.5</v>
      </c>
    </row>
    <row r="543" spans="1:8" ht="12.75">
      <c r="A543" s="567"/>
      <c r="B543" s="568" t="s">
        <v>324</v>
      </c>
      <c r="C543" s="569" t="s">
        <v>506</v>
      </c>
      <c r="D543" s="661">
        <v>160</v>
      </c>
      <c r="E543" s="661">
        <v>107</v>
      </c>
      <c r="F543" s="661">
        <v>107</v>
      </c>
      <c r="G543" s="661">
        <v>0</v>
      </c>
      <c r="H543" s="636">
        <v>0.5</v>
      </c>
    </row>
    <row r="544" spans="1:8" ht="12.75">
      <c r="A544" s="548" t="s">
        <v>551</v>
      </c>
      <c r="B544" s="549" t="s">
        <v>552</v>
      </c>
      <c r="C544" s="559"/>
      <c r="D544" s="680">
        <f>SUM(D545:D548)</f>
        <v>1527</v>
      </c>
      <c r="E544" s="680">
        <f>SUM(E545:E548)</f>
        <v>640</v>
      </c>
      <c r="F544" s="680">
        <f>SUM(F545:F548)</f>
        <v>640</v>
      </c>
      <c r="G544" s="680">
        <f>SUM(G545:G548)</f>
        <v>0</v>
      </c>
      <c r="H544" s="681"/>
    </row>
    <row r="545" spans="1:8" ht="12.75">
      <c r="A545" s="554"/>
      <c r="B545" s="555" t="s">
        <v>385</v>
      </c>
      <c r="C545" s="556" t="s">
        <v>367</v>
      </c>
      <c r="D545" s="656">
        <v>200</v>
      </c>
      <c r="E545" s="656">
        <v>82</v>
      </c>
      <c r="F545" s="656">
        <v>82</v>
      </c>
      <c r="G545" s="656"/>
      <c r="H545" s="657">
        <v>1.3</v>
      </c>
    </row>
    <row r="546" spans="1:8" ht="12.75">
      <c r="A546" s="554"/>
      <c r="B546" s="555"/>
      <c r="C546" s="556" t="s">
        <v>442</v>
      </c>
      <c r="D546" s="656">
        <v>800</v>
      </c>
      <c r="E546" s="656">
        <v>180</v>
      </c>
      <c r="F546" s="656">
        <v>180</v>
      </c>
      <c r="G546" s="656"/>
      <c r="H546" s="657">
        <v>1.3</v>
      </c>
    </row>
    <row r="547" spans="1:8" ht="12.75">
      <c r="A547" s="572"/>
      <c r="B547" s="573" t="s">
        <v>324</v>
      </c>
      <c r="C547" s="574" t="s">
        <v>416</v>
      </c>
      <c r="D547" s="658">
        <v>110</v>
      </c>
      <c r="E547" s="658">
        <v>13</v>
      </c>
      <c r="F547" s="658">
        <v>13</v>
      </c>
      <c r="G547" s="658">
        <v>0</v>
      </c>
      <c r="H547" s="659">
        <v>0.6</v>
      </c>
    </row>
    <row r="548" spans="1:8" ht="12.75">
      <c r="A548" s="567"/>
      <c r="B548" s="555" t="s">
        <v>303</v>
      </c>
      <c r="C548" s="569" t="s">
        <v>464</v>
      </c>
      <c r="D548" s="661">
        <v>417</v>
      </c>
      <c r="E548" s="661">
        <v>365</v>
      </c>
      <c r="F548" s="661">
        <v>365</v>
      </c>
      <c r="G548" s="661"/>
      <c r="H548" s="662">
        <v>1.3</v>
      </c>
    </row>
    <row r="549" spans="1:8" ht="12.75">
      <c r="A549" s="689" t="s">
        <v>553</v>
      </c>
      <c r="B549" s="549" t="s">
        <v>131</v>
      </c>
      <c r="C549" s="559"/>
      <c r="D549" s="680">
        <f>SUM(D550:D588)</f>
        <v>11959</v>
      </c>
      <c r="E549" s="680">
        <f>SUM(E550:E588)</f>
        <v>5351</v>
      </c>
      <c r="F549" s="680">
        <f>SUM(F550:F588)</f>
        <v>4857</v>
      </c>
      <c r="G549" s="680">
        <f>SUM(G550:G588)</f>
        <v>324</v>
      </c>
      <c r="H549" s="685"/>
    </row>
    <row r="550" spans="1:8" ht="12.75">
      <c r="A550" s="692"/>
      <c r="B550" s="555" t="s">
        <v>385</v>
      </c>
      <c r="C550" s="556" t="s">
        <v>362</v>
      </c>
      <c r="D550" s="656">
        <v>320</v>
      </c>
      <c r="E550" s="656">
        <v>319</v>
      </c>
      <c r="F550" s="656">
        <v>319</v>
      </c>
      <c r="G550" s="720"/>
      <c r="H550" s="657" t="s">
        <v>554</v>
      </c>
    </row>
    <row r="551" spans="1:8" ht="12.75">
      <c r="A551" s="692"/>
      <c r="B551" s="555"/>
      <c r="C551" s="556" t="s">
        <v>506</v>
      </c>
      <c r="D551" s="656">
        <v>500</v>
      </c>
      <c r="E551" s="656">
        <v>390</v>
      </c>
      <c r="F551" s="656">
        <v>390</v>
      </c>
      <c r="G551" s="720"/>
      <c r="H551" s="657" t="s">
        <v>555</v>
      </c>
    </row>
    <row r="552" spans="1:8" ht="12.75">
      <c r="A552" s="692"/>
      <c r="B552" s="555"/>
      <c r="C552" s="556" t="s">
        <v>556</v>
      </c>
      <c r="D552" s="656">
        <v>40</v>
      </c>
      <c r="E552" s="656">
        <v>20</v>
      </c>
      <c r="F552" s="656">
        <v>20</v>
      </c>
      <c r="G552" s="720"/>
      <c r="H552" s="657">
        <v>0.7</v>
      </c>
    </row>
    <row r="553" spans="1:8" ht="12.75">
      <c r="A553" s="692"/>
      <c r="B553" s="656"/>
      <c r="C553" s="556" t="s">
        <v>504</v>
      </c>
      <c r="D553" s="656">
        <v>30</v>
      </c>
      <c r="E553" s="656">
        <v>22</v>
      </c>
      <c r="F553" s="656">
        <v>22</v>
      </c>
      <c r="G553" s="720"/>
      <c r="H553" s="657">
        <v>0.6</v>
      </c>
    </row>
    <row r="554" spans="1:8" ht="12.75">
      <c r="A554" s="692"/>
      <c r="B554" s="656"/>
      <c r="C554" s="556" t="s">
        <v>557</v>
      </c>
      <c r="D554" s="656">
        <v>380</v>
      </c>
      <c r="E554" s="656">
        <v>188</v>
      </c>
      <c r="F554" s="656">
        <v>188</v>
      </c>
      <c r="G554" s="720"/>
      <c r="H554" s="657">
        <v>4</v>
      </c>
    </row>
    <row r="555" spans="1:8" ht="12.75">
      <c r="A555" s="692"/>
      <c r="B555" s="656"/>
      <c r="C555" s="556" t="s">
        <v>558</v>
      </c>
      <c r="D555" s="656">
        <v>86</v>
      </c>
      <c r="E555" s="656">
        <v>55</v>
      </c>
      <c r="F555" s="656">
        <v>55</v>
      </c>
      <c r="G555" s="720"/>
      <c r="H555" s="657">
        <v>0.5</v>
      </c>
    </row>
    <row r="556" spans="1:8" ht="12.75">
      <c r="A556" s="572"/>
      <c r="B556" s="573" t="s">
        <v>278</v>
      </c>
      <c r="C556" s="574" t="s">
        <v>405</v>
      </c>
      <c r="D556" s="658">
        <v>980</v>
      </c>
      <c r="E556" s="658">
        <v>963</v>
      </c>
      <c r="F556" s="658">
        <v>963</v>
      </c>
      <c r="G556" s="721">
        <v>0</v>
      </c>
      <c r="H556" s="659"/>
    </row>
    <row r="557" spans="1:8" ht="12.75">
      <c r="A557" s="572"/>
      <c r="B557" s="573" t="s">
        <v>355</v>
      </c>
      <c r="C557" s="574" t="s">
        <v>448</v>
      </c>
      <c r="D557" s="658">
        <v>220</v>
      </c>
      <c r="E557" s="658">
        <v>110</v>
      </c>
      <c r="F557" s="658">
        <v>110</v>
      </c>
      <c r="G557" s="721"/>
      <c r="H557" s="635">
        <v>0.3</v>
      </c>
    </row>
    <row r="558" spans="1:8" ht="12.75">
      <c r="A558" s="572"/>
      <c r="B558" s="573"/>
      <c r="C558" s="574" t="s">
        <v>336</v>
      </c>
      <c r="D558" s="658">
        <v>445</v>
      </c>
      <c r="E558" s="658">
        <v>243</v>
      </c>
      <c r="F558" s="658">
        <v>89</v>
      </c>
      <c r="G558" s="721">
        <v>154</v>
      </c>
      <c r="H558" s="635">
        <v>0.4</v>
      </c>
    </row>
    <row r="559" spans="1:8" ht="12.75">
      <c r="A559" s="572"/>
      <c r="B559" s="573"/>
      <c r="C559" s="574" t="s">
        <v>360</v>
      </c>
      <c r="D559" s="658">
        <v>732</v>
      </c>
      <c r="E559" s="658">
        <v>70</v>
      </c>
      <c r="F559" s="658">
        <v>70</v>
      </c>
      <c r="G559" s="721"/>
      <c r="H559" s="635">
        <v>0.6</v>
      </c>
    </row>
    <row r="560" spans="1:8" ht="12.75">
      <c r="A560" s="572"/>
      <c r="B560" s="573"/>
      <c r="C560" s="574" t="s">
        <v>414</v>
      </c>
      <c r="D560" s="658">
        <v>1000</v>
      </c>
      <c r="E560" s="658">
        <v>338</v>
      </c>
      <c r="F560" s="658">
        <v>338</v>
      </c>
      <c r="G560" s="721"/>
      <c r="H560" s="635">
        <v>1.75</v>
      </c>
    </row>
    <row r="561" spans="1:8" ht="12.75">
      <c r="A561" s="572"/>
      <c r="B561" s="573"/>
      <c r="C561" s="574" t="s">
        <v>502</v>
      </c>
      <c r="D561" s="658">
        <v>600</v>
      </c>
      <c r="E561" s="658">
        <v>170</v>
      </c>
      <c r="F561" s="658">
        <v>0</v>
      </c>
      <c r="G561" s="721">
        <v>170</v>
      </c>
      <c r="H561" s="635">
        <v>3.5</v>
      </c>
    </row>
    <row r="562" spans="1:8" ht="12.75">
      <c r="A562" s="572"/>
      <c r="B562" s="573"/>
      <c r="C562" s="574" t="s">
        <v>380</v>
      </c>
      <c r="D562" s="658">
        <v>50</v>
      </c>
      <c r="E562" s="658">
        <v>35</v>
      </c>
      <c r="F562" s="658">
        <v>35</v>
      </c>
      <c r="G562" s="721"/>
      <c r="H562" s="635">
        <v>0.1</v>
      </c>
    </row>
    <row r="563" spans="1:8" ht="12.75">
      <c r="A563" s="572"/>
      <c r="B563" s="573"/>
      <c r="C563" s="574" t="s">
        <v>506</v>
      </c>
      <c r="D563" s="658">
        <v>197</v>
      </c>
      <c r="E563" s="658">
        <v>33</v>
      </c>
      <c r="F563" s="658">
        <v>33</v>
      </c>
      <c r="G563" s="721"/>
      <c r="H563" s="635">
        <v>0.1</v>
      </c>
    </row>
    <row r="564" spans="1:8" ht="12.75">
      <c r="A564" s="572"/>
      <c r="B564" s="573"/>
      <c r="C564" s="574" t="s">
        <v>428</v>
      </c>
      <c r="D564" s="658">
        <v>210</v>
      </c>
      <c r="E564" s="658">
        <v>135</v>
      </c>
      <c r="F564" s="658">
        <v>105</v>
      </c>
      <c r="G564" s="721"/>
      <c r="H564" s="635">
        <v>0.6</v>
      </c>
    </row>
    <row r="565" spans="1:8" ht="12.75">
      <c r="A565" s="572"/>
      <c r="B565" s="573"/>
      <c r="C565" s="574" t="s">
        <v>405</v>
      </c>
      <c r="D565" s="658">
        <v>1800</v>
      </c>
      <c r="E565" s="658">
        <v>490</v>
      </c>
      <c r="F565" s="658">
        <v>350</v>
      </c>
      <c r="G565" s="721"/>
      <c r="H565" s="635">
        <v>1.25</v>
      </c>
    </row>
    <row r="566" spans="1:8" ht="12.75">
      <c r="A566" s="572"/>
      <c r="B566" s="573"/>
      <c r="C566" s="574" t="s">
        <v>408</v>
      </c>
      <c r="D566" s="658">
        <v>500</v>
      </c>
      <c r="E566" s="658">
        <v>45</v>
      </c>
      <c r="F566" s="658">
        <v>45</v>
      </c>
      <c r="G566" s="721"/>
      <c r="H566" s="635">
        <v>1.25</v>
      </c>
    </row>
    <row r="567" spans="1:8" ht="12.75">
      <c r="A567" s="572"/>
      <c r="B567" s="573"/>
      <c r="C567" s="574" t="s">
        <v>408</v>
      </c>
      <c r="D567" s="658">
        <v>145</v>
      </c>
      <c r="E567" s="658">
        <v>50</v>
      </c>
      <c r="F567" s="658">
        <v>50</v>
      </c>
      <c r="G567" s="721"/>
      <c r="H567" s="635">
        <v>0.5</v>
      </c>
    </row>
    <row r="568" spans="1:8" ht="12.75">
      <c r="A568" s="572"/>
      <c r="B568" s="573"/>
      <c r="C568" s="574" t="s">
        <v>559</v>
      </c>
      <c r="D568" s="658">
        <v>50</v>
      </c>
      <c r="E568" s="658">
        <v>30</v>
      </c>
      <c r="F568" s="658">
        <v>30</v>
      </c>
      <c r="G568" s="721"/>
      <c r="H568" s="635">
        <v>1.25</v>
      </c>
    </row>
    <row r="569" spans="1:8" ht="12.75">
      <c r="A569" s="572"/>
      <c r="B569" s="573"/>
      <c r="C569" s="574" t="s">
        <v>332</v>
      </c>
      <c r="D569" s="658">
        <v>110</v>
      </c>
      <c r="E569" s="658">
        <v>56</v>
      </c>
      <c r="F569" s="658">
        <v>56</v>
      </c>
      <c r="G569" s="721"/>
      <c r="H569" s="635">
        <v>1.25</v>
      </c>
    </row>
    <row r="570" spans="1:8" ht="12.75">
      <c r="A570" s="572"/>
      <c r="B570" s="573"/>
      <c r="C570" s="574" t="s">
        <v>332</v>
      </c>
      <c r="D570" s="658">
        <v>250</v>
      </c>
      <c r="E570" s="658">
        <v>26</v>
      </c>
      <c r="F570" s="658">
        <v>26</v>
      </c>
      <c r="G570" s="721"/>
      <c r="H570" s="635">
        <v>2</v>
      </c>
    </row>
    <row r="571" spans="1:8" ht="12.75">
      <c r="A571" s="572"/>
      <c r="B571" s="573"/>
      <c r="C571" s="574" t="s">
        <v>362</v>
      </c>
      <c r="D571" s="658">
        <v>200</v>
      </c>
      <c r="E571" s="658">
        <v>150</v>
      </c>
      <c r="F571" s="658">
        <v>150</v>
      </c>
      <c r="G571" s="721"/>
      <c r="H571" s="635">
        <v>0.3</v>
      </c>
    </row>
    <row r="572" spans="1:8" ht="12.75">
      <c r="A572" s="572"/>
      <c r="B572" s="573"/>
      <c r="C572" s="574" t="s">
        <v>363</v>
      </c>
      <c r="D572" s="658">
        <v>140</v>
      </c>
      <c r="E572" s="658">
        <v>135</v>
      </c>
      <c r="F572" s="658">
        <v>135</v>
      </c>
      <c r="G572" s="721"/>
      <c r="H572" s="635">
        <v>0.4</v>
      </c>
    </row>
    <row r="573" spans="1:8" ht="12.75">
      <c r="A573" s="572"/>
      <c r="B573" s="573"/>
      <c r="C573" s="574" t="s">
        <v>495</v>
      </c>
      <c r="D573" s="658">
        <v>200</v>
      </c>
      <c r="E573" s="658">
        <v>53</v>
      </c>
      <c r="F573" s="658">
        <v>53</v>
      </c>
      <c r="G573" s="721"/>
      <c r="H573" s="635">
        <v>0.6</v>
      </c>
    </row>
    <row r="574" spans="1:8" ht="12.75">
      <c r="A574" s="572"/>
      <c r="B574" s="573"/>
      <c r="C574" s="574" t="s">
        <v>356</v>
      </c>
      <c r="D574" s="658">
        <v>900</v>
      </c>
      <c r="E574" s="658">
        <v>250</v>
      </c>
      <c r="F574" s="658">
        <v>250</v>
      </c>
      <c r="G574" s="721"/>
      <c r="H574" s="635">
        <v>0.8</v>
      </c>
    </row>
    <row r="575" spans="1:8" ht="12.75">
      <c r="A575" s="572"/>
      <c r="B575" s="573"/>
      <c r="C575" s="574" t="s">
        <v>368</v>
      </c>
      <c r="D575" s="658">
        <v>280</v>
      </c>
      <c r="E575" s="658">
        <v>10</v>
      </c>
      <c r="F575" s="658">
        <v>10</v>
      </c>
      <c r="G575" s="721"/>
      <c r="H575" s="635">
        <v>0.8</v>
      </c>
    </row>
    <row r="576" spans="1:8" ht="12.75">
      <c r="A576" s="572"/>
      <c r="B576" s="573"/>
      <c r="C576" s="574" t="s">
        <v>486</v>
      </c>
      <c r="D576" s="658">
        <v>50</v>
      </c>
      <c r="E576" s="658">
        <v>30</v>
      </c>
      <c r="F576" s="658">
        <v>30</v>
      </c>
      <c r="G576" s="721"/>
      <c r="H576" s="635">
        <v>2</v>
      </c>
    </row>
    <row r="577" spans="1:8" ht="12.75">
      <c r="A577" s="572"/>
      <c r="B577" s="573"/>
      <c r="C577" s="574" t="s">
        <v>437</v>
      </c>
      <c r="D577" s="658">
        <v>400</v>
      </c>
      <c r="E577" s="658">
        <v>42</v>
      </c>
      <c r="F577" s="658">
        <v>42</v>
      </c>
      <c r="G577" s="721"/>
      <c r="H577" s="635">
        <v>0.6</v>
      </c>
    </row>
    <row r="578" spans="1:8" ht="12.75">
      <c r="A578" s="572"/>
      <c r="B578" s="573" t="s">
        <v>324</v>
      </c>
      <c r="C578" s="574" t="s">
        <v>378</v>
      </c>
      <c r="D578" s="658">
        <v>43</v>
      </c>
      <c r="E578" s="658">
        <v>43</v>
      </c>
      <c r="F578" s="658">
        <v>43</v>
      </c>
      <c r="G578" s="721">
        <v>0</v>
      </c>
      <c r="H578" s="659">
        <v>0.2</v>
      </c>
    </row>
    <row r="579" spans="1:8" ht="12.75">
      <c r="A579" s="572"/>
      <c r="B579" s="573"/>
      <c r="C579" s="574" t="s">
        <v>442</v>
      </c>
      <c r="D579" s="658">
        <v>132</v>
      </c>
      <c r="E579" s="658">
        <v>35</v>
      </c>
      <c r="F579" s="658">
        <v>35</v>
      </c>
      <c r="G579" s="721">
        <v>0</v>
      </c>
      <c r="H579" s="659">
        <v>2.5</v>
      </c>
    </row>
    <row r="580" spans="1:8" ht="12.75">
      <c r="A580" s="572"/>
      <c r="B580" s="573"/>
      <c r="C580" s="574" t="s">
        <v>506</v>
      </c>
      <c r="D580" s="658">
        <v>500</v>
      </c>
      <c r="E580" s="658">
        <v>494</v>
      </c>
      <c r="F580" s="658">
        <v>494</v>
      </c>
      <c r="G580" s="721">
        <v>0</v>
      </c>
      <c r="H580" s="659">
        <v>0.4</v>
      </c>
    </row>
    <row r="581" spans="1:8" ht="12.75">
      <c r="A581" s="572"/>
      <c r="B581" s="573"/>
      <c r="C581" s="574" t="s">
        <v>334</v>
      </c>
      <c r="D581" s="658">
        <v>30</v>
      </c>
      <c r="E581" s="658">
        <v>12</v>
      </c>
      <c r="F581" s="658">
        <v>12</v>
      </c>
      <c r="G581" s="721">
        <v>0</v>
      </c>
      <c r="H581" s="659" t="s">
        <v>413</v>
      </c>
    </row>
    <row r="582" spans="1:8" ht="12.75">
      <c r="A582" s="572"/>
      <c r="B582" s="573"/>
      <c r="C582" s="574" t="s">
        <v>428</v>
      </c>
      <c r="D582" s="658">
        <v>180</v>
      </c>
      <c r="E582" s="658">
        <v>90</v>
      </c>
      <c r="F582" s="658">
        <v>90</v>
      </c>
      <c r="G582" s="721">
        <v>0</v>
      </c>
      <c r="H582" s="659">
        <v>0.8</v>
      </c>
    </row>
    <row r="583" spans="1:8" ht="12.75">
      <c r="A583" s="572"/>
      <c r="B583" s="573"/>
      <c r="C583" s="574" t="s">
        <v>362</v>
      </c>
      <c r="D583" s="658">
        <v>30</v>
      </c>
      <c r="E583" s="658">
        <v>10</v>
      </c>
      <c r="F583" s="658">
        <v>10</v>
      </c>
      <c r="G583" s="721">
        <v>0</v>
      </c>
      <c r="H583" s="659" t="s">
        <v>560</v>
      </c>
    </row>
    <row r="584" spans="1:8" ht="12.75">
      <c r="A584" s="572"/>
      <c r="B584" s="573" t="s">
        <v>303</v>
      </c>
      <c r="C584" s="574" t="s">
        <v>430</v>
      </c>
      <c r="D584" s="658">
        <v>52</v>
      </c>
      <c r="E584" s="658">
        <v>48</v>
      </c>
      <c r="F584" s="658">
        <v>48</v>
      </c>
      <c r="G584" s="721"/>
      <c r="H584" s="659">
        <v>0.55</v>
      </c>
    </row>
    <row r="585" spans="1:8" ht="12.75">
      <c r="A585" s="572"/>
      <c r="B585" s="573"/>
      <c r="C585" s="574" t="s">
        <v>430</v>
      </c>
      <c r="D585" s="658">
        <v>42</v>
      </c>
      <c r="E585" s="658">
        <v>41</v>
      </c>
      <c r="F585" s="658">
        <v>41</v>
      </c>
      <c r="G585" s="721"/>
      <c r="H585" s="659">
        <v>0.3</v>
      </c>
    </row>
    <row r="586" spans="1:8" ht="12.75">
      <c r="A586" s="572"/>
      <c r="B586" s="573"/>
      <c r="C586" s="574" t="s">
        <v>453</v>
      </c>
      <c r="D586" s="658">
        <v>30</v>
      </c>
      <c r="E586" s="658">
        <v>25</v>
      </c>
      <c r="F586" s="658">
        <v>25</v>
      </c>
      <c r="G586" s="721"/>
      <c r="H586" s="659">
        <v>0.15</v>
      </c>
    </row>
    <row r="587" spans="1:8" ht="12.75">
      <c r="A587" s="572"/>
      <c r="B587" s="555"/>
      <c r="C587" s="574" t="s">
        <v>432</v>
      </c>
      <c r="D587" s="658">
        <v>30</v>
      </c>
      <c r="E587" s="658">
        <v>27</v>
      </c>
      <c r="F587" s="658">
        <v>27</v>
      </c>
      <c r="G587" s="721"/>
      <c r="H587" s="659">
        <v>0.2</v>
      </c>
    </row>
    <row r="588" spans="1:8" ht="12.75">
      <c r="A588" s="567"/>
      <c r="B588" s="535"/>
      <c r="C588" s="569" t="s">
        <v>421</v>
      </c>
      <c r="D588" s="661">
        <v>75</v>
      </c>
      <c r="E588" s="661">
        <v>68</v>
      </c>
      <c r="F588" s="661">
        <v>68</v>
      </c>
      <c r="G588" s="722"/>
      <c r="H588" s="662">
        <v>0.35</v>
      </c>
    </row>
    <row r="589" spans="1:8" ht="25.5">
      <c r="A589" s="548" t="s">
        <v>561</v>
      </c>
      <c r="B589" s="549" t="s">
        <v>562</v>
      </c>
      <c r="C589" s="559"/>
      <c r="D589" s="680">
        <f>SUM(D590)</f>
        <v>54</v>
      </c>
      <c r="E589" s="680">
        <f>SUM(E590)</f>
        <v>51</v>
      </c>
      <c r="F589" s="680">
        <f>SUM(F590)</f>
        <v>20</v>
      </c>
      <c r="G589" s="680">
        <f>SUM(G590)</f>
        <v>0</v>
      </c>
      <c r="H589" s="685"/>
    </row>
    <row r="590" spans="1:8" ht="12.75">
      <c r="A590" s="572"/>
      <c r="B590" s="723" t="s">
        <v>355</v>
      </c>
      <c r="C590" s="574" t="s">
        <v>563</v>
      </c>
      <c r="D590" s="658">
        <v>54</v>
      </c>
      <c r="E590" s="658">
        <v>51</v>
      </c>
      <c r="F590" s="658">
        <v>20</v>
      </c>
      <c r="G590" s="658"/>
      <c r="H590" s="659">
        <v>0.4</v>
      </c>
    </row>
    <row r="591" spans="1:249" s="728" customFormat="1" ht="25.5">
      <c r="A591" s="548" t="s">
        <v>564</v>
      </c>
      <c r="B591" s="549" t="s">
        <v>565</v>
      </c>
      <c r="C591" s="559"/>
      <c r="D591" s="680">
        <f>SUM(D592)</f>
        <v>3</v>
      </c>
      <c r="E591" s="680">
        <f>SUM(E592)</f>
        <v>3</v>
      </c>
      <c r="F591" s="680">
        <f>SUM(F592)</f>
        <v>3</v>
      </c>
      <c r="G591" s="680">
        <f>SUM(G592)</f>
        <v>0</v>
      </c>
      <c r="H591" s="685"/>
      <c r="I591" s="724"/>
      <c r="J591" s="725"/>
      <c r="K591" s="726"/>
      <c r="L591" s="707"/>
      <c r="M591" s="727"/>
      <c r="N591" s="727"/>
      <c r="O591" s="727"/>
      <c r="P591" s="727"/>
      <c r="Q591" s="724"/>
      <c r="R591" s="725"/>
      <c r="S591" s="726"/>
      <c r="T591" s="707"/>
      <c r="U591" s="727"/>
      <c r="V591" s="727"/>
      <c r="W591" s="727"/>
      <c r="X591" s="727"/>
      <c r="Y591" s="724"/>
      <c r="Z591" s="725"/>
      <c r="AA591" s="726"/>
      <c r="AB591" s="707"/>
      <c r="AC591" s="727"/>
      <c r="AD591" s="727"/>
      <c r="AE591" s="727"/>
      <c r="AF591" s="727"/>
      <c r="AG591" s="724"/>
      <c r="AH591" s="725"/>
      <c r="AI591" s="726"/>
      <c r="AJ591" s="707"/>
      <c r="AK591" s="727"/>
      <c r="AL591" s="727"/>
      <c r="AM591" s="727"/>
      <c r="AN591" s="727"/>
      <c r="AO591" s="724"/>
      <c r="AP591" s="725"/>
      <c r="AQ591" s="726"/>
      <c r="AR591" s="707"/>
      <c r="AS591" s="727"/>
      <c r="AT591" s="727"/>
      <c r="AU591" s="727"/>
      <c r="AV591" s="727"/>
      <c r="AW591" s="724"/>
      <c r="AX591" s="725"/>
      <c r="AY591" s="726"/>
      <c r="AZ591" s="707"/>
      <c r="BA591" s="727"/>
      <c r="BB591" s="727"/>
      <c r="BC591" s="727"/>
      <c r="BD591" s="727"/>
      <c r="BE591" s="724"/>
      <c r="BF591" s="725"/>
      <c r="BG591" s="726"/>
      <c r="BH591" s="707"/>
      <c r="BI591" s="727"/>
      <c r="BJ591" s="727"/>
      <c r="BK591" s="727"/>
      <c r="BL591" s="727"/>
      <c r="BM591" s="724"/>
      <c r="BN591" s="725"/>
      <c r="BO591" s="726"/>
      <c r="BP591" s="707"/>
      <c r="BQ591" s="727"/>
      <c r="BR591" s="727"/>
      <c r="BS591" s="727"/>
      <c r="BT591" s="727"/>
      <c r="BU591" s="724"/>
      <c r="BV591" s="725"/>
      <c r="BW591" s="726"/>
      <c r="BX591" s="707"/>
      <c r="BY591" s="727"/>
      <c r="BZ591" s="727"/>
      <c r="CA591" s="727"/>
      <c r="CB591" s="727"/>
      <c r="CC591" s="724"/>
      <c r="CD591" s="725"/>
      <c r="CE591" s="726"/>
      <c r="CF591" s="707"/>
      <c r="CG591" s="727"/>
      <c r="CH591" s="727"/>
      <c r="CI591" s="727"/>
      <c r="CJ591" s="727"/>
      <c r="CK591" s="724"/>
      <c r="CL591" s="725"/>
      <c r="CM591" s="726"/>
      <c r="CN591" s="707"/>
      <c r="CO591" s="727"/>
      <c r="CP591" s="727"/>
      <c r="CQ591" s="727"/>
      <c r="CR591" s="727"/>
      <c r="CS591" s="724"/>
      <c r="CT591" s="725"/>
      <c r="CU591" s="726"/>
      <c r="CV591" s="707"/>
      <c r="CW591" s="727"/>
      <c r="CX591" s="727"/>
      <c r="CY591" s="727"/>
      <c r="CZ591" s="727"/>
      <c r="DA591" s="724"/>
      <c r="DB591" s="725"/>
      <c r="DC591" s="726"/>
      <c r="DD591" s="707"/>
      <c r="DE591" s="727"/>
      <c r="DF591" s="727"/>
      <c r="DG591" s="727"/>
      <c r="DH591" s="727"/>
      <c r="DI591" s="724"/>
      <c r="DJ591" s="725"/>
      <c r="DK591" s="726"/>
      <c r="DL591" s="707"/>
      <c r="DM591" s="727"/>
      <c r="DN591" s="727"/>
      <c r="DO591" s="727"/>
      <c r="DP591" s="727"/>
      <c r="DQ591" s="724"/>
      <c r="DR591" s="725"/>
      <c r="DS591" s="726"/>
      <c r="DT591" s="707"/>
      <c r="DU591" s="727"/>
      <c r="DV591" s="727"/>
      <c r="DW591" s="727"/>
      <c r="DX591" s="727"/>
      <c r="DY591" s="724"/>
      <c r="DZ591" s="725"/>
      <c r="EA591" s="726"/>
      <c r="EB591" s="707"/>
      <c r="EC591" s="727"/>
      <c r="ED591" s="727"/>
      <c r="EE591" s="727"/>
      <c r="EF591" s="727"/>
      <c r="EG591" s="724"/>
      <c r="EH591" s="725"/>
      <c r="EI591" s="726"/>
      <c r="EJ591" s="707"/>
      <c r="EK591" s="727"/>
      <c r="EL591" s="727"/>
      <c r="EM591" s="727"/>
      <c r="EN591" s="727"/>
      <c r="EO591" s="724"/>
      <c r="EP591" s="725"/>
      <c r="EQ591" s="726"/>
      <c r="ER591" s="707"/>
      <c r="ES591" s="727"/>
      <c r="ET591" s="727"/>
      <c r="EU591" s="727"/>
      <c r="EV591" s="727"/>
      <c r="EW591" s="724"/>
      <c r="EX591" s="725"/>
      <c r="EY591" s="726"/>
      <c r="EZ591" s="707"/>
      <c r="FA591" s="727"/>
      <c r="FB591" s="727"/>
      <c r="FC591" s="727"/>
      <c r="FD591" s="727"/>
      <c r="FE591" s="724"/>
      <c r="FF591" s="725"/>
      <c r="FG591" s="726"/>
      <c r="FH591" s="707"/>
      <c r="FI591" s="727"/>
      <c r="FJ591" s="727"/>
      <c r="FK591" s="727"/>
      <c r="FL591" s="727"/>
      <c r="FM591" s="724"/>
      <c r="FN591" s="725"/>
      <c r="FO591" s="726"/>
      <c r="FP591" s="707"/>
      <c r="FQ591" s="727"/>
      <c r="FR591" s="727"/>
      <c r="FS591" s="727"/>
      <c r="FT591" s="727"/>
      <c r="FU591" s="724"/>
      <c r="FV591" s="725"/>
      <c r="FW591" s="726"/>
      <c r="FX591" s="707"/>
      <c r="FY591" s="727"/>
      <c r="FZ591" s="727"/>
      <c r="GA591" s="727"/>
      <c r="GB591" s="727"/>
      <c r="GC591" s="724"/>
      <c r="GD591" s="725"/>
      <c r="GE591" s="726"/>
      <c r="GF591" s="707"/>
      <c r="GG591" s="727"/>
      <c r="GH591" s="727"/>
      <c r="GI591" s="727"/>
      <c r="GJ591" s="727"/>
      <c r="GK591" s="724"/>
      <c r="GL591" s="725"/>
      <c r="GM591" s="726"/>
      <c r="GN591" s="707"/>
      <c r="GO591" s="727"/>
      <c r="GP591" s="727"/>
      <c r="GQ591" s="727"/>
      <c r="GR591" s="727"/>
      <c r="GS591" s="724"/>
      <c r="GT591" s="725"/>
      <c r="GU591" s="726"/>
      <c r="GV591" s="707"/>
      <c r="GW591" s="727"/>
      <c r="GX591" s="727"/>
      <c r="GY591" s="727"/>
      <c r="GZ591" s="727"/>
      <c r="HA591" s="724"/>
      <c r="HB591" s="725"/>
      <c r="HC591" s="726"/>
      <c r="HD591" s="707"/>
      <c r="HE591" s="727"/>
      <c r="HF591" s="727"/>
      <c r="HG591" s="727"/>
      <c r="HH591" s="727"/>
      <c r="HI591" s="724"/>
      <c r="HJ591" s="725"/>
      <c r="HK591" s="726"/>
      <c r="HL591" s="707"/>
      <c r="HM591" s="727"/>
      <c r="HN591" s="727"/>
      <c r="HO591" s="727"/>
      <c r="HP591" s="727"/>
      <c r="HQ591" s="724"/>
      <c r="HR591" s="725"/>
      <c r="HS591" s="726"/>
      <c r="HT591" s="707"/>
      <c r="HU591" s="727"/>
      <c r="HV591" s="727"/>
      <c r="HW591" s="727"/>
      <c r="HX591" s="727"/>
      <c r="HY591" s="724"/>
      <c r="HZ591" s="725"/>
      <c r="IA591" s="726"/>
      <c r="IB591" s="707"/>
      <c r="IC591" s="727"/>
      <c r="ID591" s="727"/>
      <c r="IE591" s="727"/>
      <c r="IF591" s="727"/>
      <c r="IG591" s="724"/>
      <c r="IH591" s="725"/>
      <c r="II591" s="726"/>
      <c r="IJ591" s="707"/>
      <c r="IK591" s="727"/>
      <c r="IL591" s="727"/>
      <c r="IM591" s="727"/>
      <c r="IN591" s="727"/>
      <c r="IO591" s="724"/>
    </row>
    <row r="592" spans="1:249" s="728" customFormat="1" ht="12.75">
      <c r="A592" s="567"/>
      <c r="B592" s="729" t="s">
        <v>355</v>
      </c>
      <c r="C592" s="569" t="s">
        <v>325</v>
      </c>
      <c r="D592" s="661">
        <v>3</v>
      </c>
      <c r="E592" s="661">
        <v>3</v>
      </c>
      <c r="F592" s="661">
        <v>3</v>
      </c>
      <c r="G592" s="661"/>
      <c r="H592" s="662">
        <v>0.6</v>
      </c>
      <c r="I592" s="724"/>
      <c r="J592" s="725"/>
      <c r="L592" s="707"/>
      <c r="M592" s="724"/>
      <c r="N592" s="724"/>
      <c r="O592" s="724"/>
      <c r="P592" s="724"/>
      <c r="Q592" s="724"/>
      <c r="R592" s="725"/>
      <c r="T592" s="707"/>
      <c r="U592" s="724"/>
      <c r="V592" s="724"/>
      <c r="W592" s="724"/>
      <c r="X592" s="724"/>
      <c r="Y592" s="724"/>
      <c r="Z592" s="725"/>
      <c r="AB592" s="707"/>
      <c r="AC592" s="724"/>
      <c r="AD592" s="724"/>
      <c r="AE592" s="724"/>
      <c r="AF592" s="724"/>
      <c r="AG592" s="724"/>
      <c r="AH592" s="725"/>
      <c r="AJ592" s="707"/>
      <c r="AK592" s="724"/>
      <c r="AL592" s="724"/>
      <c r="AM592" s="724"/>
      <c r="AN592" s="724"/>
      <c r="AO592" s="724"/>
      <c r="AP592" s="725"/>
      <c r="AR592" s="707"/>
      <c r="AS592" s="724"/>
      <c r="AT592" s="724"/>
      <c r="AU592" s="724"/>
      <c r="AV592" s="724"/>
      <c r="AW592" s="724"/>
      <c r="AX592" s="725"/>
      <c r="AZ592" s="707"/>
      <c r="BA592" s="724"/>
      <c r="BB592" s="724"/>
      <c r="BC592" s="724"/>
      <c r="BD592" s="724"/>
      <c r="BE592" s="724"/>
      <c r="BF592" s="725"/>
      <c r="BH592" s="707"/>
      <c r="BI592" s="724"/>
      <c r="BJ592" s="724"/>
      <c r="BK592" s="724"/>
      <c r="BL592" s="724"/>
      <c r="BM592" s="724"/>
      <c r="BN592" s="725"/>
      <c r="BP592" s="707"/>
      <c r="BQ592" s="724"/>
      <c r="BR592" s="724"/>
      <c r="BS592" s="724"/>
      <c r="BT592" s="724"/>
      <c r="BU592" s="724"/>
      <c r="BV592" s="725"/>
      <c r="BX592" s="707"/>
      <c r="BY592" s="724"/>
      <c r="BZ592" s="724"/>
      <c r="CA592" s="724"/>
      <c r="CB592" s="724"/>
      <c r="CC592" s="724"/>
      <c r="CD592" s="725"/>
      <c r="CF592" s="707"/>
      <c r="CG592" s="724"/>
      <c r="CH592" s="724"/>
      <c r="CI592" s="724"/>
      <c r="CJ592" s="724"/>
      <c r="CK592" s="724"/>
      <c r="CL592" s="725"/>
      <c r="CN592" s="707"/>
      <c r="CO592" s="724"/>
      <c r="CP592" s="724"/>
      <c r="CQ592" s="724"/>
      <c r="CR592" s="724"/>
      <c r="CS592" s="724"/>
      <c r="CT592" s="725"/>
      <c r="CV592" s="707"/>
      <c r="CW592" s="724"/>
      <c r="CX592" s="724"/>
      <c r="CY592" s="724"/>
      <c r="CZ592" s="724"/>
      <c r="DA592" s="724"/>
      <c r="DB592" s="725"/>
      <c r="DD592" s="707"/>
      <c r="DE592" s="724"/>
      <c r="DF592" s="724"/>
      <c r="DG592" s="724"/>
      <c r="DH592" s="724"/>
      <c r="DI592" s="724"/>
      <c r="DJ592" s="725"/>
      <c r="DL592" s="707"/>
      <c r="DM592" s="724"/>
      <c r="DN592" s="724"/>
      <c r="DO592" s="724"/>
      <c r="DP592" s="724"/>
      <c r="DQ592" s="724"/>
      <c r="DR592" s="725"/>
      <c r="DT592" s="707"/>
      <c r="DU592" s="724"/>
      <c r="DV592" s="724"/>
      <c r="DW592" s="724"/>
      <c r="DX592" s="724"/>
      <c r="DY592" s="724"/>
      <c r="DZ592" s="725"/>
      <c r="EB592" s="707"/>
      <c r="EC592" s="724"/>
      <c r="ED592" s="724"/>
      <c r="EE592" s="724"/>
      <c r="EF592" s="724"/>
      <c r="EG592" s="724"/>
      <c r="EH592" s="725"/>
      <c r="EJ592" s="707"/>
      <c r="EK592" s="724"/>
      <c r="EL592" s="724"/>
      <c r="EM592" s="724"/>
      <c r="EN592" s="724"/>
      <c r="EO592" s="724"/>
      <c r="EP592" s="725"/>
      <c r="ER592" s="707"/>
      <c r="ES592" s="724"/>
      <c r="ET592" s="724"/>
      <c r="EU592" s="724"/>
      <c r="EV592" s="724"/>
      <c r="EW592" s="724"/>
      <c r="EX592" s="725"/>
      <c r="EZ592" s="707"/>
      <c r="FA592" s="724"/>
      <c r="FB592" s="724"/>
      <c r="FC592" s="724"/>
      <c r="FD592" s="724"/>
      <c r="FE592" s="724"/>
      <c r="FF592" s="725"/>
      <c r="FH592" s="707"/>
      <c r="FI592" s="724"/>
      <c r="FJ592" s="724"/>
      <c r="FK592" s="724"/>
      <c r="FL592" s="724"/>
      <c r="FM592" s="724"/>
      <c r="FN592" s="725"/>
      <c r="FP592" s="707"/>
      <c r="FQ592" s="724"/>
      <c r="FR592" s="724"/>
      <c r="FS592" s="724"/>
      <c r="FT592" s="724"/>
      <c r="FU592" s="724"/>
      <c r="FV592" s="725"/>
      <c r="FX592" s="707"/>
      <c r="FY592" s="724"/>
      <c r="FZ592" s="724"/>
      <c r="GA592" s="724"/>
      <c r="GB592" s="724"/>
      <c r="GC592" s="724"/>
      <c r="GD592" s="725"/>
      <c r="GF592" s="707"/>
      <c r="GG592" s="724"/>
      <c r="GH592" s="724"/>
      <c r="GI592" s="724"/>
      <c r="GJ592" s="724"/>
      <c r="GK592" s="724"/>
      <c r="GL592" s="725"/>
      <c r="GN592" s="707"/>
      <c r="GO592" s="724"/>
      <c r="GP592" s="724"/>
      <c r="GQ592" s="724"/>
      <c r="GR592" s="724"/>
      <c r="GS592" s="724"/>
      <c r="GT592" s="725"/>
      <c r="GV592" s="707"/>
      <c r="GW592" s="724"/>
      <c r="GX592" s="724"/>
      <c r="GY592" s="724"/>
      <c r="GZ592" s="724"/>
      <c r="HA592" s="724"/>
      <c r="HB592" s="725"/>
      <c r="HD592" s="707"/>
      <c r="HE592" s="724"/>
      <c r="HF592" s="724"/>
      <c r="HG592" s="724"/>
      <c r="HH592" s="724"/>
      <c r="HI592" s="724"/>
      <c r="HJ592" s="725"/>
      <c r="HL592" s="707"/>
      <c r="HM592" s="724"/>
      <c r="HN592" s="724"/>
      <c r="HO592" s="724"/>
      <c r="HP592" s="724"/>
      <c r="HQ592" s="724"/>
      <c r="HR592" s="725"/>
      <c r="HT592" s="707"/>
      <c r="HU592" s="724"/>
      <c r="HV592" s="724"/>
      <c r="HW592" s="724"/>
      <c r="HX592" s="724"/>
      <c r="HY592" s="724"/>
      <c r="HZ592" s="725"/>
      <c r="IB592" s="707"/>
      <c r="IC592" s="724"/>
      <c r="ID592" s="724"/>
      <c r="IE592" s="724"/>
      <c r="IF592" s="724"/>
      <c r="IG592" s="724"/>
      <c r="IH592" s="725"/>
      <c r="IJ592" s="707"/>
      <c r="IK592" s="724"/>
      <c r="IL592" s="724"/>
      <c r="IM592" s="724"/>
      <c r="IN592" s="724"/>
      <c r="IO592" s="724"/>
    </row>
    <row r="593" spans="1:8" ht="12.75">
      <c r="A593" s="730" t="s">
        <v>566</v>
      </c>
      <c r="B593" s="566" t="s">
        <v>567</v>
      </c>
      <c r="C593" s="562"/>
      <c r="D593" s="663">
        <f>SUM(D594:D599)</f>
        <v>1038</v>
      </c>
      <c r="E593" s="663">
        <f>SUM(E594:E599)</f>
        <v>785</v>
      </c>
      <c r="F593" s="663">
        <f>SUM(F594:F599)</f>
        <v>785</v>
      </c>
      <c r="G593" s="663">
        <f>SUM(G594:G599)</f>
        <v>0</v>
      </c>
      <c r="H593" s="664"/>
    </row>
    <row r="594" spans="1:8" ht="12.75">
      <c r="A594" s="731"/>
      <c r="B594" s="599" t="s">
        <v>385</v>
      </c>
      <c r="C594" s="590" t="s">
        <v>448</v>
      </c>
      <c r="D594" s="719">
        <v>90</v>
      </c>
      <c r="E594" s="719">
        <v>27</v>
      </c>
      <c r="F594" s="719">
        <v>27</v>
      </c>
      <c r="G594" s="732"/>
      <c r="H594" s="687">
        <v>0.4</v>
      </c>
    </row>
    <row r="595" spans="1:8" ht="12.75">
      <c r="A595" s="693"/>
      <c r="B595" s="573" t="s">
        <v>324</v>
      </c>
      <c r="C595" s="574" t="s">
        <v>378</v>
      </c>
      <c r="D595" s="658">
        <v>320</v>
      </c>
      <c r="E595" s="658">
        <v>303</v>
      </c>
      <c r="F595" s="658">
        <v>303</v>
      </c>
      <c r="G595" s="721">
        <v>0</v>
      </c>
      <c r="H595" s="659">
        <v>1</v>
      </c>
    </row>
    <row r="596" spans="1:8" ht="12.75">
      <c r="A596" s="693"/>
      <c r="B596" s="573"/>
      <c r="C596" s="574" t="s">
        <v>330</v>
      </c>
      <c r="D596" s="658">
        <v>500</v>
      </c>
      <c r="E596" s="658">
        <v>350</v>
      </c>
      <c r="F596" s="658">
        <v>350</v>
      </c>
      <c r="G596" s="721">
        <v>0</v>
      </c>
      <c r="H596" s="659" t="s">
        <v>415</v>
      </c>
    </row>
    <row r="597" spans="1:8" ht="12.75">
      <c r="A597" s="693"/>
      <c r="B597" s="573"/>
      <c r="C597" s="574" t="s">
        <v>362</v>
      </c>
      <c r="D597" s="658">
        <v>20</v>
      </c>
      <c r="E597" s="658">
        <v>17</v>
      </c>
      <c r="F597" s="658">
        <v>17</v>
      </c>
      <c r="G597" s="721">
        <v>0</v>
      </c>
      <c r="H597" s="659" t="s">
        <v>440</v>
      </c>
    </row>
    <row r="598" spans="1:8" ht="12.75">
      <c r="A598" s="692"/>
      <c r="B598" s="555" t="s">
        <v>303</v>
      </c>
      <c r="C598" s="556" t="s">
        <v>421</v>
      </c>
      <c r="D598" s="656">
        <v>15</v>
      </c>
      <c r="E598" s="656">
        <v>13</v>
      </c>
      <c r="F598" s="656">
        <v>13</v>
      </c>
      <c r="G598" s="656"/>
      <c r="H598" s="657">
        <v>0.7</v>
      </c>
    </row>
    <row r="599" spans="1:8" ht="12.75">
      <c r="A599" s="694"/>
      <c r="B599" s="729"/>
      <c r="C599" s="569" t="s">
        <v>432</v>
      </c>
      <c r="D599" s="661">
        <v>93</v>
      </c>
      <c r="E599" s="661">
        <v>75</v>
      </c>
      <c r="F599" s="661">
        <v>75</v>
      </c>
      <c r="G599" s="661"/>
      <c r="H599" s="662">
        <v>0.3</v>
      </c>
    </row>
    <row r="600" spans="1:8" ht="25.5">
      <c r="A600" s="565" t="s">
        <v>568</v>
      </c>
      <c r="B600" s="566" t="s">
        <v>569</v>
      </c>
      <c r="C600" s="695"/>
      <c r="D600" s="696">
        <f>SUM(D601:D605)</f>
        <v>687</v>
      </c>
      <c r="E600" s="696">
        <f>SUM(E601:E605)</f>
        <v>526</v>
      </c>
      <c r="F600" s="696">
        <f>SUM(F601:F605)</f>
        <v>526</v>
      </c>
      <c r="G600" s="696">
        <f>SUM(G601:G605)</f>
        <v>0</v>
      </c>
      <c r="H600" s="564"/>
    </row>
    <row r="601" spans="1:8" ht="12.75">
      <c r="A601" s="554"/>
      <c r="B601" s="555" t="s">
        <v>303</v>
      </c>
      <c r="C601" s="556" t="s">
        <v>519</v>
      </c>
      <c r="D601" s="656">
        <v>128</v>
      </c>
      <c r="E601" s="656">
        <v>27</v>
      </c>
      <c r="F601" s="656">
        <v>27</v>
      </c>
      <c r="G601" s="656"/>
      <c r="H601" s="683">
        <v>0.6</v>
      </c>
    </row>
    <row r="602" spans="1:8" ht="12.75">
      <c r="A602" s="572"/>
      <c r="B602" s="573"/>
      <c r="C602" s="574" t="s">
        <v>464</v>
      </c>
      <c r="D602" s="575">
        <v>400</v>
      </c>
      <c r="E602" s="575">
        <v>358</v>
      </c>
      <c r="F602" s="575">
        <v>358</v>
      </c>
      <c r="G602" s="575"/>
      <c r="H602" s="576">
        <v>0.7</v>
      </c>
    </row>
    <row r="603" spans="1:8" ht="12.75">
      <c r="A603" s="572"/>
      <c r="B603" s="573"/>
      <c r="C603" s="574" t="s">
        <v>423</v>
      </c>
      <c r="D603" s="575">
        <v>30</v>
      </c>
      <c r="E603" s="575">
        <v>12</v>
      </c>
      <c r="F603" s="575">
        <v>12</v>
      </c>
      <c r="G603" s="575"/>
      <c r="H603" s="576">
        <v>1.5</v>
      </c>
    </row>
    <row r="604" spans="1:8" ht="12.75">
      <c r="A604" s="572"/>
      <c r="B604" s="573" t="s">
        <v>324</v>
      </c>
      <c r="C604" s="574" t="s">
        <v>330</v>
      </c>
      <c r="D604" s="575">
        <v>49</v>
      </c>
      <c r="E604" s="575">
        <v>49</v>
      </c>
      <c r="F604" s="575">
        <v>49</v>
      </c>
      <c r="G604" s="575">
        <v>0</v>
      </c>
      <c r="H604" s="576">
        <v>1.2</v>
      </c>
    </row>
    <row r="605" spans="1:8" ht="12.75">
      <c r="A605" s="554"/>
      <c r="B605" s="555" t="s">
        <v>355</v>
      </c>
      <c r="C605" s="556" t="s">
        <v>405</v>
      </c>
      <c r="D605" s="557">
        <v>80</v>
      </c>
      <c r="E605" s="557">
        <v>80</v>
      </c>
      <c r="F605" s="557">
        <v>80</v>
      </c>
      <c r="G605" s="557"/>
      <c r="H605" s="558">
        <v>0.6</v>
      </c>
    </row>
    <row r="606" spans="1:8" ht="12.75">
      <c r="A606" s="548" t="s">
        <v>570</v>
      </c>
      <c r="B606" s="549" t="s">
        <v>24</v>
      </c>
      <c r="C606" s="559"/>
      <c r="D606" s="551">
        <f>SUM(D607)</f>
        <v>140</v>
      </c>
      <c r="E606" s="551">
        <f>SUM(E607)</f>
        <v>101</v>
      </c>
      <c r="F606" s="551">
        <f>SUM(F607)</f>
        <v>101</v>
      </c>
      <c r="G606" s="551">
        <f>SUM(G607)</f>
        <v>0</v>
      </c>
      <c r="H606" s="578"/>
    </row>
    <row r="607" spans="1:8" ht="12.75">
      <c r="A607" s="567"/>
      <c r="B607" s="568" t="s">
        <v>385</v>
      </c>
      <c r="C607" s="569" t="s">
        <v>571</v>
      </c>
      <c r="D607" s="570">
        <v>140</v>
      </c>
      <c r="E607" s="570">
        <v>101</v>
      </c>
      <c r="F607" s="570">
        <v>101</v>
      </c>
      <c r="G607" s="570"/>
      <c r="H607" s="571">
        <v>0.3</v>
      </c>
    </row>
    <row r="608" spans="1:8" ht="12.75">
      <c r="A608" s="548" t="s">
        <v>572</v>
      </c>
      <c r="B608" s="549" t="s">
        <v>573</v>
      </c>
      <c r="C608" s="559"/>
      <c r="D608" s="551">
        <f>SUM(D609:D612)</f>
        <v>1316</v>
      </c>
      <c r="E608" s="551">
        <f>SUM(E609:E612)</f>
        <v>824</v>
      </c>
      <c r="F608" s="551">
        <f>SUM(F609:F612)</f>
        <v>180</v>
      </c>
      <c r="G608" s="551">
        <f>SUM(G609:G612)</f>
        <v>789</v>
      </c>
      <c r="H608" s="578"/>
    </row>
    <row r="609" spans="1:8" ht="12.75">
      <c r="A609" s="554"/>
      <c r="B609" s="733" t="s">
        <v>355</v>
      </c>
      <c r="C609" s="556" t="s">
        <v>337</v>
      </c>
      <c r="D609" s="557">
        <v>300</v>
      </c>
      <c r="E609" s="557">
        <v>228</v>
      </c>
      <c r="F609" s="557">
        <v>145</v>
      </c>
      <c r="G609" s="557">
        <v>228</v>
      </c>
      <c r="H609" s="558">
        <v>1.25</v>
      </c>
    </row>
    <row r="610" spans="1:8" ht="12.75">
      <c r="A610" s="554"/>
      <c r="B610" s="555"/>
      <c r="C610" s="556" t="s">
        <v>442</v>
      </c>
      <c r="D610" s="557">
        <v>200</v>
      </c>
      <c r="E610" s="557">
        <v>142</v>
      </c>
      <c r="F610" s="557">
        <v>0</v>
      </c>
      <c r="G610" s="557">
        <v>142</v>
      </c>
      <c r="H610" s="558">
        <v>1.25</v>
      </c>
    </row>
    <row r="611" spans="1:8" ht="12.75">
      <c r="A611" s="572"/>
      <c r="B611" s="573"/>
      <c r="C611" s="574" t="s">
        <v>438</v>
      </c>
      <c r="D611" s="575">
        <v>776</v>
      </c>
      <c r="E611" s="575">
        <v>419</v>
      </c>
      <c r="F611" s="575">
        <v>0</v>
      </c>
      <c r="G611" s="575">
        <v>419</v>
      </c>
      <c r="H611" s="576">
        <v>1.75</v>
      </c>
    </row>
    <row r="612" spans="1:8" ht="12.75">
      <c r="A612" s="567"/>
      <c r="B612" s="568" t="s">
        <v>385</v>
      </c>
      <c r="C612" s="569" t="s">
        <v>380</v>
      </c>
      <c r="D612" s="570">
        <v>40</v>
      </c>
      <c r="E612" s="570">
        <v>35</v>
      </c>
      <c r="F612" s="570">
        <v>35</v>
      </c>
      <c r="G612" s="570"/>
      <c r="H612" s="571" t="s">
        <v>574</v>
      </c>
    </row>
    <row r="613" spans="1:8" ht="12.75">
      <c r="A613" s="548" t="s">
        <v>575</v>
      </c>
      <c r="B613" s="549" t="s">
        <v>129</v>
      </c>
      <c r="C613" s="559"/>
      <c r="D613" s="551">
        <f>SUM(D614:D616)</f>
        <v>459</v>
      </c>
      <c r="E613" s="551">
        <f>SUM(E614:E616)</f>
        <v>160</v>
      </c>
      <c r="F613" s="551">
        <f>SUM(F614:F616)</f>
        <v>160</v>
      </c>
      <c r="G613" s="551">
        <f>SUM(G614:G616)</f>
        <v>0</v>
      </c>
      <c r="H613" s="578"/>
    </row>
    <row r="614" spans="1:8" ht="12.75">
      <c r="A614" s="588"/>
      <c r="B614" s="573" t="s">
        <v>385</v>
      </c>
      <c r="C614" s="590" t="s">
        <v>448</v>
      </c>
      <c r="D614" s="600">
        <v>430</v>
      </c>
      <c r="E614" s="600">
        <v>140</v>
      </c>
      <c r="F614" s="600">
        <v>140</v>
      </c>
      <c r="G614" s="600"/>
      <c r="H614" s="592">
        <v>0.25</v>
      </c>
    </row>
    <row r="615" spans="1:8" ht="12.75">
      <c r="A615" s="572"/>
      <c r="B615" s="723"/>
      <c r="C615" s="574" t="s">
        <v>365</v>
      </c>
      <c r="D615" s="575">
        <v>25</v>
      </c>
      <c r="E615" s="575">
        <v>16</v>
      </c>
      <c r="F615" s="575">
        <v>16</v>
      </c>
      <c r="G615" s="575"/>
      <c r="H615" s="576">
        <v>1.1</v>
      </c>
    </row>
    <row r="616" spans="1:8" s="728" customFormat="1" ht="12.75">
      <c r="A616" s="567"/>
      <c r="B616" s="568" t="s">
        <v>327</v>
      </c>
      <c r="C616" s="569" t="s">
        <v>381</v>
      </c>
      <c r="D616" s="661">
        <v>4</v>
      </c>
      <c r="E616" s="661">
        <v>4</v>
      </c>
      <c r="F616" s="661">
        <v>4</v>
      </c>
      <c r="G616" s="661"/>
      <c r="H616" s="662">
        <v>0.15</v>
      </c>
    </row>
    <row r="617" spans="1:8" ht="12.75">
      <c r="A617" s="565" t="s">
        <v>576</v>
      </c>
      <c r="B617" s="566" t="s">
        <v>25</v>
      </c>
      <c r="C617" s="695"/>
      <c r="D617" s="696">
        <f>SUM(D618:D676)</f>
        <v>67442</v>
      </c>
      <c r="E617" s="696">
        <f>SUM(E618:E676)</f>
        <v>32869</v>
      </c>
      <c r="F617" s="696">
        <f>SUM(F618:F676)</f>
        <v>24502</v>
      </c>
      <c r="G617" s="696">
        <f>SUM(G618:G676)</f>
        <v>2776</v>
      </c>
      <c r="H617" s="564"/>
    </row>
    <row r="618" spans="1:8" ht="12.75">
      <c r="A618" s="554"/>
      <c r="B618" s="555" t="s">
        <v>385</v>
      </c>
      <c r="C618" s="556" t="s">
        <v>365</v>
      </c>
      <c r="D618" s="656">
        <v>970</v>
      </c>
      <c r="E618" s="656">
        <v>70</v>
      </c>
      <c r="F618" s="656">
        <v>70</v>
      </c>
      <c r="G618" s="656"/>
      <c r="H618" s="683">
        <v>1.5</v>
      </c>
    </row>
    <row r="619" spans="1:8" ht="12.75">
      <c r="A619" s="554"/>
      <c r="B619" s="555"/>
      <c r="C619" s="556" t="s">
        <v>380</v>
      </c>
      <c r="D619" s="656">
        <v>500</v>
      </c>
      <c r="E619" s="656">
        <v>418</v>
      </c>
      <c r="F619" s="656">
        <v>418</v>
      </c>
      <c r="G619" s="656"/>
      <c r="H619" s="683">
        <v>0.4</v>
      </c>
    </row>
    <row r="620" spans="1:8" ht="12.75">
      <c r="A620" s="554"/>
      <c r="B620" s="555"/>
      <c r="C620" s="556" t="s">
        <v>506</v>
      </c>
      <c r="D620" s="656">
        <v>150</v>
      </c>
      <c r="E620" s="656">
        <v>110</v>
      </c>
      <c r="F620" s="656"/>
      <c r="G620" s="656"/>
      <c r="H620" s="683">
        <v>0.15</v>
      </c>
    </row>
    <row r="621" spans="1:8" ht="12.75">
      <c r="A621" s="554"/>
      <c r="B621" s="555"/>
      <c r="C621" s="556" t="s">
        <v>356</v>
      </c>
      <c r="D621" s="656">
        <v>514</v>
      </c>
      <c r="E621" s="656">
        <v>440</v>
      </c>
      <c r="F621" s="656">
        <v>440</v>
      </c>
      <c r="G621" s="656"/>
      <c r="H621" s="683">
        <v>0.7</v>
      </c>
    </row>
    <row r="622" spans="1:8" ht="12.75">
      <c r="A622" s="554"/>
      <c r="B622" s="555"/>
      <c r="C622" s="556" t="s">
        <v>577</v>
      </c>
      <c r="D622" s="656">
        <v>625</v>
      </c>
      <c r="E622" s="656">
        <v>233</v>
      </c>
      <c r="F622" s="656">
        <v>233</v>
      </c>
      <c r="G622" s="656"/>
      <c r="H622" s="683">
        <v>1.4</v>
      </c>
    </row>
    <row r="623" spans="1:8" ht="12.75">
      <c r="A623" s="554"/>
      <c r="B623" s="555"/>
      <c r="C623" s="556" t="s">
        <v>578</v>
      </c>
      <c r="D623" s="656">
        <v>1000</v>
      </c>
      <c r="E623" s="656">
        <v>342</v>
      </c>
      <c r="F623" s="656">
        <v>342</v>
      </c>
      <c r="G623" s="656"/>
      <c r="H623" s="683">
        <v>1.15</v>
      </c>
    </row>
    <row r="624" spans="1:8" ht="12.75">
      <c r="A624" s="554"/>
      <c r="B624" s="555"/>
      <c r="C624" s="556" t="s">
        <v>483</v>
      </c>
      <c r="D624" s="656">
        <v>2000</v>
      </c>
      <c r="E624" s="656">
        <v>1100</v>
      </c>
      <c r="F624" s="656"/>
      <c r="G624" s="656"/>
      <c r="H624" s="683">
        <v>0.75</v>
      </c>
    </row>
    <row r="625" spans="1:8" ht="12.75">
      <c r="A625" s="554"/>
      <c r="B625" s="555"/>
      <c r="C625" s="556" t="s">
        <v>557</v>
      </c>
      <c r="D625" s="656">
        <v>2000</v>
      </c>
      <c r="E625" s="656">
        <v>360</v>
      </c>
      <c r="F625" s="656"/>
      <c r="G625" s="656"/>
      <c r="H625" s="683">
        <v>0.6</v>
      </c>
    </row>
    <row r="626" spans="1:8" ht="12.75">
      <c r="A626" s="554"/>
      <c r="B626" s="555"/>
      <c r="C626" s="556" t="s">
        <v>368</v>
      </c>
      <c r="D626" s="656">
        <v>1500</v>
      </c>
      <c r="E626" s="656">
        <v>730</v>
      </c>
      <c r="F626" s="656"/>
      <c r="G626" s="656"/>
      <c r="H626" s="683">
        <v>0.5</v>
      </c>
    </row>
    <row r="627" spans="1:8" ht="12.75">
      <c r="A627" s="554"/>
      <c r="B627" s="555"/>
      <c r="C627" s="556" t="s">
        <v>428</v>
      </c>
      <c r="D627" s="656">
        <v>2000</v>
      </c>
      <c r="E627" s="656">
        <v>1500</v>
      </c>
      <c r="F627" s="656"/>
      <c r="G627" s="656"/>
      <c r="H627" s="683">
        <v>0.3</v>
      </c>
    </row>
    <row r="628" spans="1:8" ht="12.75">
      <c r="A628" s="554"/>
      <c r="B628" s="555"/>
      <c r="C628" s="556" t="s">
        <v>578</v>
      </c>
      <c r="D628" s="656">
        <v>933</v>
      </c>
      <c r="E628" s="656">
        <v>117</v>
      </c>
      <c r="F628" s="656"/>
      <c r="G628" s="656">
        <v>117</v>
      </c>
      <c r="H628" s="683">
        <v>3.4</v>
      </c>
    </row>
    <row r="629" spans="1:8" ht="12.75">
      <c r="A629" s="554"/>
      <c r="B629" s="555"/>
      <c r="C629" s="556" t="s">
        <v>503</v>
      </c>
      <c r="D629" s="656">
        <v>272</v>
      </c>
      <c r="E629" s="656">
        <v>86</v>
      </c>
      <c r="F629" s="656">
        <v>86</v>
      </c>
      <c r="G629" s="656"/>
      <c r="H629" s="683">
        <v>3.4</v>
      </c>
    </row>
    <row r="630" spans="1:8" ht="12.75">
      <c r="A630" s="554"/>
      <c r="B630" s="555"/>
      <c r="C630" s="556" t="s">
        <v>411</v>
      </c>
      <c r="D630" s="656">
        <v>400</v>
      </c>
      <c r="E630" s="656">
        <v>349</v>
      </c>
      <c r="F630" s="656">
        <v>349</v>
      </c>
      <c r="G630" s="656"/>
      <c r="H630" s="683">
        <v>3</v>
      </c>
    </row>
    <row r="631" spans="1:8" ht="12.75">
      <c r="A631" s="554"/>
      <c r="B631" s="555" t="s">
        <v>327</v>
      </c>
      <c r="C631" s="556" t="s">
        <v>362</v>
      </c>
      <c r="D631" s="656">
        <v>72</v>
      </c>
      <c r="E631" s="656">
        <v>72</v>
      </c>
      <c r="F631" s="656">
        <v>72</v>
      </c>
      <c r="G631" s="656"/>
      <c r="H631" s="683">
        <v>0.15</v>
      </c>
    </row>
    <row r="632" spans="1:8" ht="12.75">
      <c r="A632" s="554"/>
      <c r="B632" s="555"/>
      <c r="C632" s="556" t="s">
        <v>356</v>
      </c>
      <c r="D632" s="656">
        <v>20</v>
      </c>
      <c r="E632" s="656">
        <v>20</v>
      </c>
      <c r="F632" s="656">
        <v>20</v>
      </c>
      <c r="G632" s="656"/>
      <c r="H632" s="683">
        <v>0.4</v>
      </c>
    </row>
    <row r="633" spans="1:8" ht="12.75">
      <c r="A633" s="554"/>
      <c r="B633" s="555"/>
      <c r="C633" s="556" t="s">
        <v>405</v>
      </c>
      <c r="D633" s="656">
        <v>60</v>
      </c>
      <c r="E633" s="656">
        <v>60</v>
      </c>
      <c r="F633" s="656">
        <v>60</v>
      </c>
      <c r="G633" s="656"/>
      <c r="H633" s="683">
        <v>0.4</v>
      </c>
    </row>
    <row r="634" spans="1:8" ht="12.75">
      <c r="A634" s="554"/>
      <c r="B634" s="555"/>
      <c r="C634" s="556" t="s">
        <v>416</v>
      </c>
      <c r="D634" s="656">
        <v>35</v>
      </c>
      <c r="E634" s="656">
        <v>35</v>
      </c>
      <c r="F634" s="656">
        <v>35</v>
      </c>
      <c r="G634" s="656"/>
      <c r="H634" s="683">
        <v>0.8</v>
      </c>
    </row>
    <row r="635" spans="1:8" ht="12.75">
      <c r="A635" s="554"/>
      <c r="B635" s="555"/>
      <c r="C635" s="556" t="s">
        <v>361</v>
      </c>
      <c r="D635" s="656">
        <v>10</v>
      </c>
      <c r="E635" s="656">
        <v>10</v>
      </c>
      <c r="F635" s="656">
        <v>10</v>
      </c>
      <c r="G635" s="656"/>
      <c r="H635" s="683">
        <v>1.2</v>
      </c>
    </row>
    <row r="636" spans="1:8" ht="12.75">
      <c r="A636" s="554"/>
      <c r="B636" s="555"/>
      <c r="C636" s="556" t="s">
        <v>579</v>
      </c>
      <c r="D636" s="656">
        <v>670</v>
      </c>
      <c r="E636" s="656">
        <v>670</v>
      </c>
      <c r="F636" s="656">
        <v>670</v>
      </c>
      <c r="G636" s="656"/>
      <c r="H636" s="683">
        <v>1.5</v>
      </c>
    </row>
    <row r="637" spans="1:8" ht="12.75">
      <c r="A637" s="554"/>
      <c r="B637" s="555" t="s">
        <v>278</v>
      </c>
      <c r="C637" s="556" t="s">
        <v>330</v>
      </c>
      <c r="D637" s="656">
        <v>2000</v>
      </c>
      <c r="E637" s="656">
        <v>1599</v>
      </c>
      <c r="F637" s="656">
        <v>1514</v>
      </c>
      <c r="G637" s="656">
        <v>0</v>
      </c>
      <c r="H637" s="683"/>
    </row>
    <row r="638" spans="1:8" ht="12.75">
      <c r="A638" s="554"/>
      <c r="B638" s="555"/>
      <c r="C638" s="556" t="s">
        <v>362</v>
      </c>
      <c r="D638" s="656">
        <v>600</v>
      </c>
      <c r="E638" s="656">
        <v>480</v>
      </c>
      <c r="F638" s="656">
        <v>0</v>
      </c>
      <c r="G638" s="656">
        <v>0</v>
      </c>
      <c r="H638" s="683">
        <v>0.1</v>
      </c>
    </row>
    <row r="639" spans="1:8" ht="12.75">
      <c r="A639" s="554"/>
      <c r="B639" s="555"/>
      <c r="C639" s="556" t="s">
        <v>360</v>
      </c>
      <c r="D639" s="656">
        <v>28</v>
      </c>
      <c r="E639" s="656">
        <v>28</v>
      </c>
      <c r="F639" s="656">
        <v>28</v>
      </c>
      <c r="G639" s="656">
        <v>0</v>
      </c>
      <c r="H639" s="683">
        <v>0.6</v>
      </c>
    </row>
    <row r="640" spans="1:8" ht="12.75">
      <c r="A640" s="554"/>
      <c r="B640" s="555"/>
      <c r="C640" s="556" t="s">
        <v>405</v>
      </c>
      <c r="D640" s="656">
        <v>50</v>
      </c>
      <c r="E640" s="656">
        <v>50</v>
      </c>
      <c r="F640" s="656">
        <v>50</v>
      </c>
      <c r="G640" s="656">
        <v>0</v>
      </c>
      <c r="H640" s="683">
        <v>0.6</v>
      </c>
    </row>
    <row r="641" spans="1:8" ht="12.75">
      <c r="A641" s="554"/>
      <c r="B641" s="555"/>
      <c r="C641" s="556" t="s">
        <v>416</v>
      </c>
      <c r="D641" s="656">
        <v>5000</v>
      </c>
      <c r="E641" s="656">
        <v>416</v>
      </c>
      <c r="F641" s="656">
        <v>416</v>
      </c>
      <c r="G641" s="656">
        <v>0</v>
      </c>
      <c r="H641" s="683">
        <v>1</v>
      </c>
    </row>
    <row r="642" spans="1:8" ht="12.75">
      <c r="A642" s="554"/>
      <c r="B642" s="555"/>
      <c r="C642" s="556" t="s">
        <v>361</v>
      </c>
      <c r="D642" s="656">
        <v>2400</v>
      </c>
      <c r="E642" s="656">
        <v>1154</v>
      </c>
      <c r="F642" s="656">
        <v>1154</v>
      </c>
      <c r="G642" s="656">
        <v>0</v>
      </c>
      <c r="H642" s="683">
        <v>1</v>
      </c>
    </row>
    <row r="643" spans="1:8" ht="12.75">
      <c r="A643" s="554"/>
      <c r="B643" s="555"/>
      <c r="C643" s="556" t="s">
        <v>486</v>
      </c>
      <c r="D643" s="656">
        <v>5000</v>
      </c>
      <c r="E643" s="656">
        <v>686</v>
      </c>
      <c r="F643" s="656">
        <v>686</v>
      </c>
      <c r="G643" s="656">
        <v>0</v>
      </c>
      <c r="H643" s="683">
        <v>1.5</v>
      </c>
    </row>
    <row r="644" spans="1:8" ht="12.75">
      <c r="A644" s="554"/>
      <c r="B644" s="555"/>
      <c r="C644" s="556" t="s">
        <v>477</v>
      </c>
      <c r="D644" s="656">
        <v>119</v>
      </c>
      <c r="E644" s="656">
        <v>119</v>
      </c>
      <c r="F644" s="656">
        <v>119</v>
      </c>
      <c r="G644" s="656">
        <v>0</v>
      </c>
      <c r="H644" s="683">
        <v>6</v>
      </c>
    </row>
    <row r="645" spans="1:8" ht="12.75">
      <c r="A645" s="554"/>
      <c r="B645" s="555" t="s">
        <v>355</v>
      </c>
      <c r="C645" s="556" t="s">
        <v>325</v>
      </c>
      <c r="D645" s="656">
        <v>42</v>
      </c>
      <c r="E645" s="656">
        <v>42</v>
      </c>
      <c r="F645" s="656">
        <v>42</v>
      </c>
      <c r="G645" s="656"/>
      <c r="H645" s="683">
        <v>0.9</v>
      </c>
    </row>
    <row r="646" spans="1:8" ht="12.75">
      <c r="A646" s="554"/>
      <c r="B646" s="555"/>
      <c r="C646" s="556" t="s">
        <v>414</v>
      </c>
      <c r="D646" s="656">
        <v>600</v>
      </c>
      <c r="E646" s="656">
        <v>12</v>
      </c>
      <c r="F646" s="656">
        <v>12</v>
      </c>
      <c r="G646" s="656"/>
      <c r="H646" s="683">
        <v>0.9</v>
      </c>
    </row>
    <row r="647" spans="1:8" ht="12.75">
      <c r="A647" s="554"/>
      <c r="B647" s="555"/>
      <c r="C647" s="556" t="s">
        <v>442</v>
      </c>
      <c r="D647" s="656">
        <v>3893</v>
      </c>
      <c r="E647" s="656">
        <v>530</v>
      </c>
      <c r="F647" s="656">
        <v>530</v>
      </c>
      <c r="G647" s="656"/>
      <c r="H647" s="683">
        <v>0.8</v>
      </c>
    </row>
    <row r="648" spans="1:8" ht="12.75">
      <c r="A648" s="554"/>
      <c r="B648" s="555"/>
      <c r="C648" s="556" t="s">
        <v>428</v>
      </c>
      <c r="D648" s="656">
        <v>39</v>
      </c>
      <c r="E648" s="656">
        <v>36</v>
      </c>
      <c r="F648" s="656">
        <v>0</v>
      </c>
      <c r="G648" s="656"/>
      <c r="H648" s="683">
        <v>0.5</v>
      </c>
    </row>
    <row r="649" spans="1:8" ht="12.75">
      <c r="A649" s="554"/>
      <c r="B649" s="555"/>
      <c r="C649" s="556" t="s">
        <v>405</v>
      </c>
      <c r="D649" s="656">
        <v>1950</v>
      </c>
      <c r="E649" s="656">
        <v>1545</v>
      </c>
      <c r="F649" s="656">
        <v>280</v>
      </c>
      <c r="G649" s="656">
        <v>1225</v>
      </c>
      <c r="H649" s="683">
        <v>0.4</v>
      </c>
    </row>
    <row r="650" spans="1:8" ht="12.75">
      <c r="A650" s="554"/>
      <c r="B650" s="555"/>
      <c r="C650" s="556" t="s">
        <v>408</v>
      </c>
      <c r="D650" s="656">
        <v>76</v>
      </c>
      <c r="E650" s="656">
        <v>35</v>
      </c>
      <c r="F650" s="656">
        <v>35</v>
      </c>
      <c r="G650" s="656"/>
      <c r="H650" s="683">
        <v>1.5</v>
      </c>
    </row>
    <row r="651" spans="1:8" ht="12.75">
      <c r="A651" s="554"/>
      <c r="B651" s="555"/>
      <c r="C651" s="556" t="s">
        <v>408</v>
      </c>
      <c r="D651" s="656">
        <v>1435</v>
      </c>
      <c r="E651" s="656">
        <v>372</v>
      </c>
      <c r="F651" s="656">
        <v>3720</v>
      </c>
      <c r="G651" s="656"/>
      <c r="H651" s="683">
        <v>0.6</v>
      </c>
    </row>
    <row r="652" spans="1:8" ht="12.75">
      <c r="A652" s="554"/>
      <c r="B652" s="555"/>
      <c r="C652" s="556" t="s">
        <v>416</v>
      </c>
      <c r="D652" s="656">
        <v>492</v>
      </c>
      <c r="E652" s="656">
        <v>383</v>
      </c>
      <c r="F652" s="656">
        <v>383</v>
      </c>
      <c r="G652" s="656"/>
      <c r="H652" s="683">
        <v>1.5</v>
      </c>
    </row>
    <row r="653" spans="1:8" ht="12.75">
      <c r="A653" s="554"/>
      <c r="B653" s="555"/>
      <c r="C653" s="556" t="s">
        <v>361</v>
      </c>
      <c r="D653" s="656">
        <v>236</v>
      </c>
      <c r="E653" s="656">
        <v>79</v>
      </c>
      <c r="F653" s="656">
        <v>45</v>
      </c>
      <c r="G653" s="656"/>
      <c r="H653" s="683">
        <v>0.7</v>
      </c>
    </row>
    <row r="654" spans="1:8" ht="12.75">
      <c r="A654" s="554"/>
      <c r="B654" s="555"/>
      <c r="C654" s="556" t="s">
        <v>485</v>
      </c>
      <c r="D654" s="656">
        <v>400</v>
      </c>
      <c r="E654" s="656">
        <v>134</v>
      </c>
      <c r="F654" s="656">
        <v>134</v>
      </c>
      <c r="G654" s="656"/>
      <c r="H654" s="683">
        <v>1</v>
      </c>
    </row>
    <row r="655" spans="1:8" ht="12.75">
      <c r="A655" s="554"/>
      <c r="B655" s="555"/>
      <c r="C655" s="556" t="s">
        <v>356</v>
      </c>
      <c r="D655" s="656">
        <v>951</v>
      </c>
      <c r="E655" s="656">
        <v>931</v>
      </c>
      <c r="F655" s="656">
        <v>200</v>
      </c>
      <c r="G655" s="656"/>
      <c r="H655" s="683">
        <v>0.4</v>
      </c>
    </row>
    <row r="656" spans="1:8" ht="12.75">
      <c r="A656" s="554"/>
      <c r="B656" s="555"/>
      <c r="C656" s="556" t="s">
        <v>367</v>
      </c>
      <c r="D656" s="656">
        <v>6410</v>
      </c>
      <c r="E656" s="656">
        <v>3728</v>
      </c>
      <c r="F656" s="656">
        <v>600</v>
      </c>
      <c r="G656" s="656">
        <v>240</v>
      </c>
      <c r="H656" s="683">
        <v>0.8</v>
      </c>
    </row>
    <row r="657" spans="1:8" ht="12.75">
      <c r="A657" s="554"/>
      <c r="B657" s="555"/>
      <c r="C657" s="556" t="s">
        <v>368</v>
      </c>
      <c r="D657" s="656">
        <v>518</v>
      </c>
      <c r="E657" s="656">
        <v>273</v>
      </c>
      <c r="F657" s="656">
        <v>253</v>
      </c>
      <c r="G657" s="656"/>
      <c r="H657" s="683">
        <v>0.5</v>
      </c>
    </row>
    <row r="658" spans="1:8" ht="12.75">
      <c r="A658" s="554"/>
      <c r="B658" s="555"/>
      <c r="C658" s="556" t="s">
        <v>369</v>
      </c>
      <c r="D658" s="656">
        <v>2600</v>
      </c>
      <c r="E658" s="656">
        <v>2050</v>
      </c>
      <c r="F658" s="656">
        <v>2050</v>
      </c>
      <c r="G658" s="656"/>
      <c r="H658" s="683">
        <v>1</v>
      </c>
    </row>
    <row r="659" spans="1:8" ht="12.75">
      <c r="A659" s="554"/>
      <c r="B659" s="555"/>
      <c r="C659" s="556" t="s">
        <v>373</v>
      </c>
      <c r="D659" s="656">
        <v>2000</v>
      </c>
      <c r="E659" s="656">
        <v>44</v>
      </c>
      <c r="F659" s="656">
        <v>0</v>
      </c>
      <c r="G659" s="656">
        <v>44</v>
      </c>
      <c r="H659" s="683">
        <v>1.75</v>
      </c>
    </row>
    <row r="660" spans="1:8" ht="12.75">
      <c r="A660" s="554"/>
      <c r="B660" s="555"/>
      <c r="C660" s="556" t="s">
        <v>412</v>
      </c>
      <c r="D660" s="656">
        <v>3300</v>
      </c>
      <c r="E660" s="656">
        <v>2542</v>
      </c>
      <c r="F660" s="656">
        <v>2542</v>
      </c>
      <c r="G660" s="656"/>
      <c r="H660" s="683">
        <v>1.25</v>
      </c>
    </row>
    <row r="661" spans="1:8" ht="12.75">
      <c r="A661" s="554"/>
      <c r="B661" s="555"/>
      <c r="C661" s="556" t="s">
        <v>580</v>
      </c>
      <c r="D661" s="656">
        <v>728</v>
      </c>
      <c r="E661" s="656">
        <v>628</v>
      </c>
      <c r="F661" s="656">
        <v>628</v>
      </c>
      <c r="G661" s="656"/>
      <c r="H661" s="683">
        <v>0.7</v>
      </c>
    </row>
    <row r="662" spans="1:8" ht="12.75">
      <c r="A662" s="554"/>
      <c r="B662" s="555"/>
      <c r="C662" s="556" t="s">
        <v>229</v>
      </c>
      <c r="D662" s="656">
        <v>150</v>
      </c>
      <c r="E662" s="656">
        <v>150</v>
      </c>
      <c r="F662" s="656">
        <v>0</v>
      </c>
      <c r="G662" s="656">
        <v>150</v>
      </c>
      <c r="H662" s="683">
        <v>5</v>
      </c>
    </row>
    <row r="663" spans="1:8" ht="12.75">
      <c r="A663" s="554"/>
      <c r="B663" s="555"/>
      <c r="C663" s="556" t="s">
        <v>581</v>
      </c>
      <c r="D663" s="656">
        <v>1690</v>
      </c>
      <c r="E663" s="656">
        <v>1150</v>
      </c>
      <c r="F663" s="656">
        <v>150</v>
      </c>
      <c r="G663" s="656">
        <v>1000</v>
      </c>
      <c r="H663" s="683">
        <v>4</v>
      </c>
    </row>
    <row r="664" spans="1:8" ht="12.75">
      <c r="A664" s="554"/>
      <c r="B664" s="555" t="s">
        <v>324</v>
      </c>
      <c r="C664" s="556" t="s">
        <v>332</v>
      </c>
      <c r="D664" s="656">
        <v>377</v>
      </c>
      <c r="E664" s="656">
        <v>23</v>
      </c>
      <c r="F664" s="656">
        <v>23</v>
      </c>
      <c r="G664" s="656">
        <v>0</v>
      </c>
      <c r="H664" s="683">
        <v>1.6</v>
      </c>
    </row>
    <row r="665" spans="1:8" ht="12.75">
      <c r="A665" s="554"/>
      <c r="B665" s="555"/>
      <c r="C665" s="556" t="s">
        <v>362</v>
      </c>
      <c r="D665" s="656">
        <v>1210</v>
      </c>
      <c r="E665" s="656">
        <v>996</v>
      </c>
      <c r="F665" s="656">
        <v>511</v>
      </c>
      <c r="G665" s="656">
        <v>0</v>
      </c>
      <c r="H665" s="683">
        <v>0.15</v>
      </c>
    </row>
    <row r="666" spans="1:8" ht="12.75">
      <c r="A666" s="554"/>
      <c r="B666" s="555"/>
      <c r="C666" s="556" t="s">
        <v>363</v>
      </c>
      <c r="D666" s="656">
        <v>2400</v>
      </c>
      <c r="E666" s="656">
        <v>583</v>
      </c>
      <c r="F666" s="656">
        <v>243</v>
      </c>
      <c r="G666" s="656">
        <v>0</v>
      </c>
      <c r="H666" s="683">
        <v>0.18</v>
      </c>
    </row>
    <row r="667" spans="1:8" ht="12.75">
      <c r="A667" s="554"/>
      <c r="B667" s="555"/>
      <c r="C667" s="556" t="s">
        <v>356</v>
      </c>
      <c r="D667" s="656">
        <v>85</v>
      </c>
      <c r="E667" s="656">
        <v>88</v>
      </c>
      <c r="F667" s="656">
        <v>88</v>
      </c>
      <c r="G667" s="656">
        <v>0</v>
      </c>
      <c r="H667" s="683">
        <v>0.5</v>
      </c>
    </row>
    <row r="668" spans="1:8" ht="12.75">
      <c r="A668" s="554"/>
      <c r="B668" s="555"/>
      <c r="C668" s="556" t="s">
        <v>368</v>
      </c>
      <c r="D668" s="656">
        <v>820</v>
      </c>
      <c r="E668" s="656">
        <v>394</v>
      </c>
      <c r="F668" s="656">
        <v>394</v>
      </c>
      <c r="G668" s="656">
        <v>0</v>
      </c>
      <c r="H668" s="683">
        <v>0.8</v>
      </c>
    </row>
    <row r="669" spans="1:8" ht="12.75">
      <c r="A669" s="554"/>
      <c r="B669" s="555"/>
      <c r="C669" s="556" t="s">
        <v>470</v>
      </c>
      <c r="D669" s="656">
        <v>190</v>
      </c>
      <c r="E669" s="656">
        <v>168</v>
      </c>
      <c r="F669" s="656">
        <v>168</v>
      </c>
      <c r="G669" s="656">
        <v>0</v>
      </c>
      <c r="H669" s="683">
        <v>0.6</v>
      </c>
    </row>
    <row r="670" spans="1:8" ht="12.75">
      <c r="A670" s="554"/>
      <c r="B670" s="555"/>
      <c r="C670" s="556" t="s">
        <v>357</v>
      </c>
      <c r="D670" s="656">
        <v>600</v>
      </c>
      <c r="E670" s="656">
        <v>456</v>
      </c>
      <c r="F670" s="656">
        <v>456</v>
      </c>
      <c r="G670" s="656">
        <v>0</v>
      </c>
      <c r="H670" s="683">
        <v>0.6</v>
      </c>
    </row>
    <row r="671" spans="1:8" ht="12.75">
      <c r="A671" s="554"/>
      <c r="B671" s="555" t="s">
        <v>303</v>
      </c>
      <c r="C671" s="556" t="s">
        <v>453</v>
      </c>
      <c r="D671" s="656">
        <v>2</v>
      </c>
      <c r="E671" s="656">
        <v>2</v>
      </c>
      <c r="F671" s="656">
        <v>2</v>
      </c>
      <c r="G671" s="656"/>
      <c r="H671" s="683">
        <v>0.2</v>
      </c>
    </row>
    <row r="672" spans="1:8" ht="12.75">
      <c r="A672" s="554"/>
      <c r="B672" s="555"/>
      <c r="C672" s="556" t="s">
        <v>445</v>
      </c>
      <c r="D672" s="656">
        <v>2500</v>
      </c>
      <c r="E672" s="656">
        <v>2374</v>
      </c>
      <c r="F672" s="656">
        <v>2374</v>
      </c>
      <c r="G672" s="656"/>
      <c r="H672" s="683">
        <v>0.25</v>
      </c>
    </row>
    <row r="673" spans="1:8" ht="12.75">
      <c r="A673" s="554"/>
      <c r="B673" s="555"/>
      <c r="C673" s="556" t="s">
        <v>432</v>
      </c>
      <c r="D673" s="656">
        <v>420</v>
      </c>
      <c r="E673" s="656">
        <v>420</v>
      </c>
      <c r="F673" s="656">
        <v>420</v>
      </c>
      <c r="G673" s="656"/>
      <c r="H673" s="683">
        <v>0.2</v>
      </c>
    </row>
    <row r="674" spans="1:8" ht="12.75">
      <c r="A674" s="554"/>
      <c r="B674" s="555"/>
      <c r="C674" s="556" t="s">
        <v>582</v>
      </c>
      <c r="D674" s="656">
        <v>600</v>
      </c>
      <c r="E674" s="656">
        <v>495</v>
      </c>
      <c r="F674" s="656">
        <v>495</v>
      </c>
      <c r="G674" s="656"/>
      <c r="H674" s="683">
        <v>0.3</v>
      </c>
    </row>
    <row r="675" spans="1:8" ht="12.75">
      <c r="A675" s="554"/>
      <c r="B675" s="555"/>
      <c r="C675" s="556" t="s">
        <v>583</v>
      </c>
      <c r="D675" s="557">
        <v>200</v>
      </c>
      <c r="E675" s="557">
        <v>16</v>
      </c>
      <c r="F675" s="557">
        <v>16</v>
      </c>
      <c r="G675" s="557"/>
      <c r="H675" s="558">
        <v>0.25</v>
      </c>
    </row>
    <row r="676" spans="1:8" ht="12.75">
      <c r="A676" s="572"/>
      <c r="B676" s="573"/>
      <c r="C676" s="574" t="s">
        <v>584</v>
      </c>
      <c r="D676" s="575">
        <v>1600</v>
      </c>
      <c r="E676" s="575">
        <v>936</v>
      </c>
      <c r="F676" s="575">
        <v>936</v>
      </c>
      <c r="G676" s="575"/>
      <c r="H676" s="734">
        <v>0.6</v>
      </c>
    </row>
    <row r="677" spans="1:8" ht="12.75">
      <c r="A677" s="548" t="s">
        <v>585</v>
      </c>
      <c r="B677" s="549" t="s">
        <v>26</v>
      </c>
      <c r="C677" s="640"/>
      <c r="D677" s="551">
        <f>SUM(D678:D708)</f>
        <v>22995</v>
      </c>
      <c r="E677" s="551">
        <f>SUM(E678:E708)</f>
        <v>11858</v>
      </c>
      <c r="F677" s="551">
        <f>SUM(F678:F708)</f>
        <v>5052</v>
      </c>
      <c r="G677" s="551">
        <f>SUM(G678:G708)</f>
        <v>2390</v>
      </c>
      <c r="H677" s="578"/>
    </row>
    <row r="678" spans="1:8" ht="12.75">
      <c r="A678" s="554"/>
      <c r="B678" s="555" t="s">
        <v>385</v>
      </c>
      <c r="C678" s="556" t="s">
        <v>586</v>
      </c>
      <c r="D678" s="656">
        <v>260</v>
      </c>
      <c r="E678" s="656">
        <v>243</v>
      </c>
      <c r="F678" s="656">
        <v>243</v>
      </c>
      <c r="G678" s="656"/>
      <c r="H678" s="657">
        <v>0.5</v>
      </c>
    </row>
    <row r="679" spans="1:8" ht="12.75">
      <c r="A679" s="554"/>
      <c r="B679" s="555"/>
      <c r="C679" s="556" t="s">
        <v>357</v>
      </c>
      <c r="D679" s="656">
        <v>100</v>
      </c>
      <c r="E679" s="656">
        <v>73</v>
      </c>
      <c r="F679" s="656">
        <v>73</v>
      </c>
      <c r="G679" s="656"/>
      <c r="H679" s="657">
        <v>0.5</v>
      </c>
    </row>
    <row r="680" spans="1:8" ht="12.75">
      <c r="A680" s="554"/>
      <c r="B680" s="555"/>
      <c r="C680" s="556" t="s">
        <v>365</v>
      </c>
      <c r="D680" s="656">
        <v>350</v>
      </c>
      <c r="E680" s="656">
        <v>44</v>
      </c>
      <c r="F680" s="656">
        <v>44</v>
      </c>
      <c r="G680" s="656"/>
      <c r="H680" s="657">
        <v>0.3</v>
      </c>
    </row>
    <row r="681" spans="1:8" ht="12.75">
      <c r="A681" s="554"/>
      <c r="B681" s="555"/>
      <c r="C681" s="556" t="s">
        <v>365</v>
      </c>
      <c r="D681" s="656">
        <v>929</v>
      </c>
      <c r="E681" s="656">
        <v>296</v>
      </c>
      <c r="F681" s="656">
        <v>296</v>
      </c>
      <c r="G681" s="656"/>
      <c r="H681" s="657">
        <v>0.3</v>
      </c>
    </row>
    <row r="682" spans="1:8" ht="12.75">
      <c r="A682" s="554"/>
      <c r="B682" s="555"/>
      <c r="C682" s="556" t="s">
        <v>374</v>
      </c>
      <c r="D682" s="656">
        <v>240</v>
      </c>
      <c r="E682" s="656">
        <v>184</v>
      </c>
      <c r="F682" s="656">
        <v>184</v>
      </c>
      <c r="G682" s="656"/>
      <c r="H682" s="657" t="s">
        <v>587</v>
      </c>
    </row>
    <row r="683" spans="1:8" ht="12.75">
      <c r="A683" s="554"/>
      <c r="B683" s="555"/>
      <c r="C683" s="556" t="s">
        <v>470</v>
      </c>
      <c r="D683" s="656">
        <v>19</v>
      </c>
      <c r="E683" s="656">
        <v>9</v>
      </c>
      <c r="F683" s="656">
        <v>9</v>
      </c>
      <c r="G683" s="656"/>
      <c r="H683" s="657">
        <v>0.8</v>
      </c>
    </row>
    <row r="684" spans="1:8" ht="12.75">
      <c r="A684" s="554"/>
      <c r="B684" s="555" t="s">
        <v>327</v>
      </c>
      <c r="C684" s="556" t="s">
        <v>381</v>
      </c>
      <c r="D684" s="656">
        <v>5</v>
      </c>
      <c r="E684" s="656">
        <v>5</v>
      </c>
      <c r="F684" s="656">
        <v>5</v>
      </c>
      <c r="G684" s="656"/>
      <c r="H684" s="683">
        <v>0.15</v>
      </c>
    </row>
    <row r="685" spans="1:8" ht="12.75">
      <c r="A685" s="554"/>
      <c r="B685" s="555" t="s">
        <v>278</v>
      </c>
      <c r="C685" s="556" t="s">
        <v>362</v>
      </c>
      <c r="D685" s="656">
        <v>300</v>
      </c>
      <c r="E685" s="656">
        <v>240</v>
      </c>
      <c r="F685" s="656">
        <v>0</v>
      </c>
      <c r="G685" s="656">
        <v>0</v>
      </c>
      <c r="H685" s="657">
        <v>0.15</v>
      </c>
    </row>
    <row r="686" spans="1:8" ht="12.75">
      <c r="A686" s="554"/>
      <c r="B686" s="555"/>
      <c r="C686" s="556" t="s">
        <v>477</v>
      </c>
      <c r="D686" s="656">
        <v>29</v>
      </c>
      <c r="E686" s="656">
        <v>29</v>
      </c>
      <c r="F686" s="656">
        <v>29</v>
      </c>
      <c r="G686" s="656">
        <v>0</v>
      </c>
      <c r="H686" s="657">
        <v>4.6</v>
      </c>
    </row>
    <row r="687" spans="1:8" ht="12.75">
      <c r="A687" s="554"/>
      <c r="B687" s="555" t="s">
        <v>355</v>
      </c>
      <c r="C687" s="556" t="s">
        <v>448</v>
      </c>
      <c r="D687" s="656">
        <v>4735</v>
      </c>
      <c r="E687" s="656">
        <v>4210</v>
      </c>
      <c r="F687" s="656">
        <v>23</v>
      </c>
      <c r="G687" s="656"/>
      <c r="H687" s="657">
        <v>0.40054631828978626</v>
      </c>
    </row>
    <row r="688" spans="1:8" ht="12.75">
      <c r="A688" s="554"/>
      <c r="B688" s="555"/>
      <c r="C688" s="556" t="s">
        <v>360</v>
      </c>
      <c r="D688" s="656">
        <v>220</v>
      </c>
      <c r="E688" s="656">
        <v>37</v>
      </c>
      <c r="F688" s="656">
        <v>37</v>
      </c>
      <c r="G688" s="656"/>
      <c r="H688" s="657">
        <v>0.3</v>
      </c>
    </row>
    <row r="689" spans="1:8" ht="12.75">
      <c r="A689" s="554"/>
      <c r="B689" s="555"/>
      <c r="C689" s="556" t="s">
        <v>325</v>
      </c>
      <c r="D689" s="656">
        <v>3120</v>
      </c>
      <c r="E689" s="656">
        <v>1677</v>
      </c>
      <c r="F689" s="656">
        <v>0</v>
      </c>
      <c r="G689" s="656">
        <v>1677</v>
      </c>
      <c r="H689" s="683">
        <v>0.3</v>
      </c>
    </row>
    <row r="690" spans="1:8" ht="12.75">
      <c r="A690" s="554"/>
      <c r="B690" s="555"/>
      <c r="C690" s="556" t="s">
        <v>428</v>
      </c>
      <c r="D690" s="656">
        <v>2498</v>
      </c>
      <c r="E690" s="656">
        <v>515</v>
      </c>
      <c r="F690" s="656">
        <v>540</v>
      </c>
      <c r="G690" s="656"/>
      <c r="H690" s="657">
        <v>0.2</v>
      </c>
    </row>
    <row r="691" spans="1:8" ht="12.75">
      <c r="A691" s="554"/>
      <c r="B691" s="555"/>
      <c r="C691" s="556" t="s">
        <v>588</v>
      </c>
      <c r="D691" s="656">
        <v>335</v>
      </c>
      <c r="E691" s="656">
        <v>323</v>
      </c>
      <c r="F691" s="656"/>
      <c r="G691" s="656">
        <v>323</v>
      </c>
      <c r="H691" s="657">
        <v>3</v>
      </c>
    </row>
    <row r="692" spans="1:8" ht="12.75">
      <c r="A692" s="554"/>
      <c r="B692" s="555"/>
      <c r="C692" s="556" t="s">
        <v>367</v>
      </c>
      <c r="D692" s="656">
        <v>750</v>
      </c>
      <c r="E692" s="656">
        <v>372</v>
      </c>
      <c r="F692" s="656"/>
      <c r="G692" s="656">
        <v>372</v>
      </c>
      <c r="H692" s="657">
        <v>0.3</v>
      </c>
    </row>
    <row r="693" spans="1:8" ht="12.75">
      <c r="A693" s="554"/>
      <c r="B693" s="555"/>
      <c r="C693" s="556" t="s">
        <v>589</v>
      </c>
      <c r="D693" s="656">
        <v>15</v>
      </c>
      <c r="E693" s="656">
        <v>10</v>
      </c>
      <c r="F693" s="656">
        <v>10</v>
      </c>
      <c r="G693" s="656"/>
      <c r="H693" s="657">
        <v>0.5</v>
      </c>
    </row>
    <row r="694" spans="1:8" ht="12.75">
      <c r="A694" s="554"/>
      <c r="B694" s="555"/>
      <c r="C694" s="556" t="s">
        <v>368</v>
      </c>
      <c r="D694" s="656">
        <v>0</v>
      </c>
      <c r="E694" s="656">
        <v>0</v>
      </c>
      <c r="F694" s="656">
        <v>0</v>
      </c>
      <c r="G694" s="656"/>
      <c r="H694" s="657">
        <v>0</v>
      </c>
    </row>
    <row r="695" spans="1:8" ht="12.75">
      <c r="A695" s="554"/>
      <c r="B695" s="555"/>
      <c r="C695" s="556" t="s">
        <v>369</v>
      </c>
      <c r="D695" s="656">
        <v>177</v>
      </c>
      <c r="E695" s="656">
        <v>11</v>
      </c>
      <c r="F695" s="656">
        <v>11</v>
      </c>
      <c r="G695" s="656"/>
      <c r="H695" s="657">
        <v>0.5</v>
      </c>
    </row>
    <row r="696" spans="1:8" ht="12.75">
      <c r="A696" s="554"/>
      <c r="B696" s="555" t="s">
        <v>324</v>
      </c>
      <c r="C696" s="556" t="s">
        <v>330</v>
      </c>
      <c r="D696" s="656">
        <v>100</v>
      </c>
      <c r="E696" s="656">
        <v>37</v>
      </c>
      <c r="F696" s="656">
        <v>37</v>
      </c>
      <c r="G696" s="656">
        <v>0</v>
      </c>
      <c r="H696" s="657">
        <v>0.3</v>
      </c>
    </row>
    <row r="697" spans="1:8" ht="12.75">
      <c r="A697" s="554"/>
      <c r="B697" s="555"/>
      <c r="C697" s="556" t="s">
        <v>414</v>
      </c>
      <c r="D697" s="656">
        <v>4</v>
      </c>
      <c r="E697" s="656">
        <v>1</v>
      </c>
      <c r="F697" s="656">
        <v>1</v>
      </c>
      <c r="G697" s="656">
        <v>0</v>
      </c>
      <c r="H697" s="657">
        <v>1.25</v>
      </c>
    </row>
    <row r="698" spans="1:8" ht="12.75">
      <c r="A698" s="554"/>
      <c r="B698" s="555"/>
      <c r="C698" s="556" t="s">
        <v>380</v>
      </c>
      <c r="D698" s="656">
        <v>360</v>
      </c>
      <c r="E698" s="656">
        <v>320</v>
      </c>
      <c r="F698" s="656">
        <v>320</v>
      </c>
      <c r="G698" s="656">
        <v>0</v>
      </c>
      <c r="H698" s="657">
        <v>0.3</v>
      </c>
    </row>
    <row r="699" spans="1:8" ht="12.75">
      <c r="A699" s="554"/>
      <c r="B699" s="555"/>
      <c r="C699" s="556" t="s">
        <v>506</v>
      </c>
      <c r="D699" s="656">
        <v>673</v>
      </c>
      <c r="E699" s="656">
        <v>643</v>
      </c>
      <c r="F699" s="656">
        <v>643</v>
      </c>
      <c r="G699" s="656">
        <v>0</v>
      </c>
      <c r="H699" s="657">
        <v>0.4</v>
      </c>
    </row>
    <row r="700" spans="1:8" ht="12.75">
      <c r="A700" s="554"/>
      <c r="B700" s="555"/>
      <c r="C700" s="556" t="s">
        <v>334</v>
      </c>
      <c r="D700" s="656">
        <v>220</v>
      </c>
      <c r="E700" s="656">
        <v>108</v>
      </c>
      <c r="F700" s="656">
        <v>90</v>
      </c>
      <c r="G700" s="656">
        <v>18</v>
      </c>
      <c r="H700" s="657" t="s">
        <v>590</v>
      </c>
    </row>
    <row r="701" spans="1:8" ht="12.75">
      <c r="A701" s="554"/>
      <c r="B701" s="555"/>
      <c r="C701" s="556" t="s">
        <v>363</v>
      </c>
      <c r="D701" s="656">
        <v>300</v>
      </c>
      <c r="E701" s="656">
        <v>82</v>
      </c>
      <c r="F701" s="656">
        <v>82</v>
      </c>
      <c r="G701" s="656">
        <v>0</v>
      </c>
      <c r="H701" s="657">
        <v>0.15</v>
      </c>
    </row>
    <row r="702" spans="1:8" ht="12.75">
      <c r="A702" s="554"/>
      <c r="B702" s="555"/>
      <c r="C702" s="556" t="s">
        <v>368</v>
      </c>
      <c r="D702" s="656">
        <v>2000</v>
      </c>
      <c r="E702" s="656">
        <v>1490</v>
      </c>
      <c r="F702" s="656">
        <v>1490</v>
      </c>
      <c r="G702" s="656">
        <v>0</v>
      </c>
      <c r="H702" s="657">
        <v>0.4</v>
      </c>
    </row>
    <row r="703" spans="1:8" ht="12.75">
      <c r="A703" s="554"/>
      <c r="B703" s="555"/>
      <c r="C703" s="556" t="s">
        <v>369</v>
      </c>
      <c r="D703" s="656">
        <v>1963</v>
      </c>
      <c r="E703" s="656">
        <v>562</v>
      </c>
      <c r="F703" s="656">
        <v>562</v>
      </c>
      <c r="G703" s="656">
        <v>0</v>
      </c>
      <c r="H703" s="657" t="s">
        <v>591</v>
      </c>
    </row>
    <row r="704" spans="1:8" ht="12.75">
      <c r="A704" s="554"/>
      <c r="B704" s="555"/>
      <c r="C704" s="556" t="s">
        <v>516</v>
      </c>
      <c r="D704" s="656">
        <v>0</v>
      </c>
      <c r="E704" s="656">
        <v>34</v>
      </c>
      <c r="F704" s="656">
        <v>20</v>
      </c>
      <c r="G704" s="656">
        <v>0</v>
      </c>
      <c r="H704" s="657" t="s">
        <v>420</v>
      </c>
    </row>
    <row r="705" spans="1:8" ht="12.75">
      <c r="A705" s="554"/>
      <c r="B705" s="555"/>
      <c r="C705" s="556" t="s">
        <v>381</v>
      </c>
      <c r="D705" s="656">
        <v>30</v>
      </c>
      <c r="E705" s="656">
        <v>30</v>
      </c>
      <c r="F705" s="656">
        <v>30</v>
      </c>
      <c r="G705" s="656">
        <v>0</v>
      </c>
      <c r="H705" s="657" t="s">
        <v>560</v>
      </c>
    </row>
    <row r="706" spans="1:8" ht="12.75">
      <c r="A706" s="554"/>
      <c r="B706" s="555" t="s">
        <v>303</v>
      </c>
      <c r="C706" s="556" t="s">
        <v>455</v>
      </c>
      <c r="D706" s="656">
        <v>20</v>
      </c>
      <c r="E706" s="656">
        <v>11</v>
      </c>
      <c r="F706" s="656">
        <v>11</v>
      </c>
      <c r="G706" s="656"/>
      <c r="H706" s="683">
        <v>3.5</v>
      </c>
    </row>
    <row r="707" spans="1:8" ht="12.75">
      <c r="A707" s="554"/>
      <c r="B707" s="555"/>
      <c r="C707" s="556" t="s">
        <v>475</v>
      </c>
      <c r="D707" s="656">
        <v>2700</v>
      </c>
      <c r="E707" s="656">
        <v>107</v>
      </c>
      <c r="F707" s="656">
        <v>107</v>
      </c>
      <c r="G707" s="656"/>
      <c r="H707" s="683">
        <v>0.9</v>
      </c>
    </row>
    <row r="708" spans="1:8" ht="12.75">
      <c r="A708" s="554"/>
      <c r="B708" s="555"/>
      <c r="C708" s="556" t="s">
        <v>592</v>
      </c>
      <c r="D708" s="557">
        <v>543</v>
      </c>
      <c r="E708" s="557">
        <v>155</v>
      </c>
      <c r="F708" s="557">
        <v>155</v>
      </c>
      <c r="G708" s="557"/>
      <c r="H708" s="558">
        <v>1.5</v>
      </c>
    </row>
    <row r="709" spans="1:8" ht="12.75" customHeight="1">
      <c r="A709" s="548" t="s">
        <v>593</v>
      </c>
      <c r="B709" s="549" t="s">
        <v>594</v>
      </c>
      <c r="C709" s="559"/>
      <c r="D709" s="680">
        <f>SUM(D710:D712)</f>
        <v>320</v>
      </c>
      <c r="E709" s="680">
        <f>SUM(E710:E712)</f>
        <v>188</v>
      </c>
      <c r="F709" s="680">
        <f>SUM(F710:F712)</f>
        <v>188</v>
      </c>
      <c r="G709" s="680">
        <f>SUM(G710:G712)</f>
        <v>0</v>
      </c>
      <c r="H709" s="685"/>
    </row>
    <row r="710" spans="1:8" ht="12.75" customHeight="1">
      <c r="A710" s="554"/>
      <c r="B710" s="555" t="s">
        <v>303</v>
      </c>
      <c r="C710" s="556" t="s">
        <v>453</v>
      </c>
      <c r="D710" s="656">
        <v>105</v>
      </c>
      <c r="E710" s="656">
        <v>91</v>
      </c>
      <c r="F710" s="656">
        <v>91</v>
      </c>
      <c r="G710" s="718"/>
      <c r="H710" s="657">
        <v>0.35</v>
      </c>
    </row>
    <row r="711" spans="1:8" ht="12.75" customHeight="1">
      <c r="A711" s="554"/>
      <c r="B711" s="581"/>
      <c r="C711" s="556" t="s">
        <v>430</v>
      </c>
      <c r="D711" s="656">
        <v>75</v>
      </c>
      <c r="E711" s="656">
        <v>71</v>
      </c>
      <c r="F711" s="656">
        <v>71</v>
      </c>
      <c r="G711" s="718"/>
      <c r="H711" s="657">
        <v>0.4</v>
      </c>
    </row>
    <row r="712" spans="1:8" ht="12.75" customHeight="1">
      <c r="A712" s="567"/>
      <c r="B712" s="735"/>
      <c r="C712" s="569" t="s">
        <v>464</v>
      </c>
      <c r="D712" s="661">
        <v>140</v>
      </c>
      <c r="E712" s="661">
        <v>26</v>
      </c>
      <c r="F712" s="661">
        <v>26</v>
      </c>
      <c r="G712" s="661"/>
      <c r="H712" s="662">
        <v>0.8</v>
      </c>
    </row>
    <row r="713" spans="1:8" ht="12.75" customHeight="1">
      <c r="A713" s="548" t="s">
        <v>595</v>
      </c>
      <c r="B713" s="549" t="s">
        <v>596</v>
      </c>
      <c r="C713" s="559"/>
      <c r="D713" s="680">
        <f>SUM(D714:D716)</f>
        <v>235</v>
      </c>
      <c r="E713" s="680">
        <f>SUM(E714:E716)</f>
        <v>157</v>
      </c>
      <c r="F713" s="680">
        <f>SUM(F714:F716)</f>
        <v>157</v>
      </c>
      <c r="G713" s="680">
        <f>SUM(G714:G716)</f>
        <v>0</v>
      </c>
      <c r="H713" s="685"/>
    </row>
    <row r="714" spans="1:8" ht="12.75" customHeight="1">
      <c r="A714" s="554"/>
      <c r="B714" s="555" t="s">
        <v>385</v>
      </c>
      <c r="C714" s="556" t="s">
        <v>597</v>
      </c>
      <c r="D714" s="656">
        <v>60</v>
      </c>
      <c r="E714" s="656">
        <v>35</v>
      </c>
      <c r="F714" s="656">
        <v>35</v>
      </c>
      <c r="G714" s="656"/>
      <c r="H714" s="657">
        <v>1.2</v>
      </c>
    </row>
    <row r="715" spans="1:8" ht="12.75" customHeight="1">
      <c r="A715" s="572"/>
      <c r="B715" s="573"/>
      <c r="C715" s="574" t="s">
        <v>558</v>
      </c>
      <c r="D715" s="658">
        <v>130</v>
      </c>
      <c r="E715" s="658">
        <v>80</v>
      </c>
      <c r="F715" s="658">
        <v>80</v>
      </c>
      <c r="G715" s="658"/>
      <c r="H715" s="659">
        <v>0.8</v>
      </c>
    </row>
    <row r="716" spans="1:8" ht="12.75" customHeight="1">
      <c r="A716" s="567"/>
      <c r="B716" s="568" t="s">
        <v>303</v>
      </c>
      <c r="C716" s="569" t="s">
        <v>453</v>
      </c>
      <c r="D716" s="661">
        <v>45</v>
      </c>
      <c r="E716" s="661">
        <v>42</v>
      </c>
      <c r="F716" s="661">
        <v>42</v>
      </c>
      <c r="G716" s="661"/>
      <c r="H716" s="662">
        <v>0.16</v>
      </c>
    </row>
    <row r="717" spans="1:8" ht="12.75" customHeight="1">
      <c r="A717" s="548" t="s">
        <v>598</v>
      </c>
      <c r="B717" s="549" t="s">
        <v>84</v>
      </c>
      <c r="C717" s="640"/>
      <c r="D717" s="551">
        <f>SUM(D718:D729)</f>
        <v>4055</v>
      </c>
      <c r="E717" s="551">
        <f>SUM(E718:E729)</f>
        <v>2688</v>
      </c>
      <c r="F717" s="551">
        <f>SUM(F718:F729)</f>
        <v>2688</v>
      </c>
      <c r="G717" s="551">
        <f>SUM(G718:G729)</f>
        <v>0</v>
      </c>
      <c r="H717" s="578"/>
    </row>
    <row r="718" spans="1:8" ht="12.75" customHeight="1">
      <c r="A718" s="565"/>
      <c r="B718" s="555" t="s">
        <v>385</v>
      </c>
      <c r="C718" s="736" t="s">
        <v>597</v>
      </c>
      <c r="D718" s="656">
        <v>125</v>
      </c>
      <c r="E718" s="656">
        <v>85</v>
      </c>
      <c r="F718" s="656">
        <v>85</v>
      </c>
      <c r="G718" s="656"/>
      <c r="H718" s="657">
        <v>1.2</v>
      </c>
    </row>
    <row r="719" spans="1:8" ht="12.75" customHeight="1">
      <c r="A719" s="565"/>
      <c r="B719" s="555"/>
      <c r="C719" s="556" t="s">
        <v>558</v>
      </c>
      <c r="D719" s="656">
        <v>130</v>
      </c>
      <c r="E719" s="656">
        <v>81</v>
      </c>
      <c r="F719" s="656">
        <v>81</v>
      </c>
      <c r="G719" s="656"/>
      <c r="H719" s="657">
        <v>0.6</v>
      </c>
    </row>
    <row r="720" spans="1:8" ht="12.75" customHeight="1">
      <c r="A720" s="565"/>
      <c r="B720" s="555"/>
      <c r="C720" s="556" t="s">
        <v>373</v>
      </c>
      <c r="D720" s="656">
        <v>155</v>
      </c>
      <c r="E720" s="656">
        <v>36</v>
      </c>
      <c r="F720" s="656">
        <v>36</v>
      </c>
      <c r="G720" s="656"/>
      <c r="H720" s="657">
        <v>1</v>
      </c>
    </row>
    <row r="721" spans="1:8" ht="12.75" customHeight="1">
      <c r="A721" s="565"/>
      <c r="B721" s="555"/>
      <c r="C721" s="556" t="s">
        <v>363</v>
      </c>
      <c r="D721" s="656">
        <v>900</v>
      </c>
      <c r="E721" s="656">
        <v>471</v>
      </c>
      <c r="F721" s="656">
        <v>471</v>
      </c>
      <c r="G721" s="656"/>
      <c r="H721" s="657">
        <v>0.4</v>
      </c>
    </row>
    <row r="722" spans="1:8" ht="12.75" customHeight="1">
      <c r="A722" s="565"/>
      <c r="B722" s="555"/>
      <c r="C722" s="556" t="s">
        <v>334</v>
      </c>
      <c r="D722" s="656">
        <v>1350</v>
      </c>
      <c r="E722" s="656">
        <v>815</v>
      </c>
      <c r="F722" s="656">
        <v>815</v>
      </c>
      <c r="G722" s="656"/>
      <c r="H722" s="657">
        <v>0.5</v>
      </c>
    </row>
    <row r="723" spans="1:8" ht="12.75" customHeight="1">
      <c r="A723" s="565"/>
      <c r="B723" s="573" t="s">
        <v>355</v>
      </c>
      <c r="C723" s="574" t="s">
        <v>336</v>
      </c>
      <c r="D723" s="658">
        <v>170</v>
      </c>
      <c r="E723" s="658">
        <v>165</v>
      </c>
      <c r="F723" s="658">
        <v>165</v>
      </c>
      <c r="G723" s="658"/>
      <c r="H723" s="659">
        <v>0.7</v>
      </c>
    </row>
    <row r="724" spans="1:8" ht="12.75" customHeight="1">
      <c r="A724" s="565"/>
      <c r="B724" s="573"/>
      <c r="C724" s="574" t="s">
        <v>506</v>
      </c>
      <c r="D724" s="658">
        <v>100</v>
      </c>
      <c r="E724" s="658">
        <v>50</v>
      </c>
      <c r="F724" s="658">
        <v>50</v>
      </c>
      <c r="G724" s="658"/>
      <c r="H724" s="659">
        <v>0.4</v>
      </c>
    </row>
    <row r="725" spans="1:8" ht="12.75" customHeight="1">
      <c r="A725" s="565"/>
      <c r="B725" s="573"/>
      <c r="C725" s="574" t="s">
        <v>428</v>
      </c>
      <c r="D725" s="658">
        <v>116</v>
      </c>
      <c r="E725" s="658">
        <v>34</v>
      </c>
      <c r="F725" s="658">
        <v>34</v>
      </c>
      <c r="G725" s="658"/>
      <c r="H725" s="659">
        <v>0.6</v>
      </c>
    </row>
    <row r="726" spans="1:8" ht="12.75" customHeight="1">
      <c r="A726" s="565"/>
      <c r="B726" s="573"/>
      <c r="C726" s="574" t="s">
        <v>362</v>
      </c>
      <c r="D726" s="658">
        <v>50</v>
      </c>
      <c r="E726" s="658">
        <v>20</v>
      </c>
      <c r="F726" s="658">
        <v>20</v>
      </c>
      <c r="G726" s="658"/>
      <c r="H726" s="659">
        <v>0.3</v>
      </c>
    </row>
    <row r="727" spans="1:8" ht="12.75" customHeight="1">
      <c r="A727" s="588"/>
      <c r="B727" s="573" t="s">
        <v>303</v>
      </c>
      <c r="C727" s="574" t="s">
        <v>533</v>
      </c>
      <c r="D727" s="658">
        <v>469</v>
      </c>
      <c r="E727" s="658">
        <v>450</v>
      </c>
      <c r="F727" s="658">
        <v>450</v>
      </c>
      <c r="G727" s="658"/>
      <c r="H727" s="659">
        <v>0.8</v>
      </c>
    </row>
    <row r="728" spans="1:8" ht="12.75" customHeight="1">
      <c r="A728" s="588"/>
      <c r="B728" s="573"/>
      <c r="C728" s="574" t="s">
        <v>430</v>
      </c>
      <c r="D728" s="658">
        <v>436</v>
      </c>
      <c r="E728" s="658">
        <v>433</v>
      </c>
      <c r="F728" s="658">
        <v>433</v>
      </c>
      <c r="G728" s="658"/>
      <c r="H728" s="659">
        <v>0.4</v>
      </c>
    </row>
    <row r="729" spans="1:8" ht="12.75" customHeight="1">
      <c r="A729" s="567"/>
      <c r="B729" s="729"/>
      <c r="C729" s="569" t="s">
        <v>421</v>
      </c>
      <c r="D729" s="661">
        <v>54</v>
      </c>
      <c r="E729" s="661">
        <v>48</v>
      </c>
      <c r="F729" s="661">
        <v>48</v>
      </c>
      <c r="G729" s="661"/>
      <c r="H729" s="662">
        <v>0.4</v>
      </c>
    </row>
    <row r="730" spans="1:8" ht="12.75" customHeight="1">
      <c r="A730" s="548" t="s">
        <v>599</v>
      </c>
      <c r="B730" s="737" t="s">
        <v>600</v>
      </c>
      <c r="C730" s="559"/>
      <c r="D730" s="680">
        <f>SUM(D731:D734)</f>
        <v>507</v>
      </c>
      <c r="E730" s="680">
        <f>SUM(E731:E734)</f>
        <v>448</v>
      </c>
      <c r="F730" s="680">
        <f>SUM(F731:F734)</f>
        <v>448</v>
      </c>
      <c r="G730" s="680">
        <f>SUM(G731:G734)</f>
        <v>0</v>
      </c>
      <c r="H730" s="685"/>
    </row>
    <row r="731" spans="1:8" ht="12.75" customHeight="1">
      <c r="A731" s="588"/>
      <c r="B731" s="573" t="s">
        <v>303</v>
      </c>
      <c r="C731" s="590" t="s">
        <v>453</v>
      </c>
      <c r="D731" s="719">
        <v>35</v>
      </c>
      <c r="E731" s="719">
        <v>32</v>
      </c>
      <c r="F731" s="719">
        <v>32</v>
      </c>
      <c r="G731" s="719"/>
      <c r="H731" s="687">
        <v>0.15</v>
      </c>
    </row>
    <row r="732" spans="1:8" ht="12.75" customHeight="1">
      <c r="A732" s="554"/>
      <c r="B732" s="738"/>
      <c r="C732" s="556" t="s">
        <v>453</v>
      </c>
      <c r="D732" s="656">
        <v>35</v>
      </c>
      <c r="E732" s="656">
        <v>32</v>
      </c>
      <c r="F732" s="656">
        <v>32</v>
      </c>
      <c r="G732" s="656"/>
      <c r="H732" s="657">
        <v>0.15</v>
      </c>
    </row>
    <row r="733" spans="1:8" ht="12.75" customHeight="1">
      <c r="A733" s="572"/>
      <c r="B733" s="739"/>
      <c r="C733" s="574" t="s">
        <v>453</v>
      </c>
      <c r="D733" s="658">
        <v>137</v>
      </c>
      <c r="E733" s="658">
        <v>105</v>
      </c>
      <c r="F733" s="658">
        <v>105</v>
      </c>
      <c r="G733" s="658"/>
      <c r="H733" s="659">
        <v>0.15</v>
      </c>
    </row>
    <row r="734" spans="1:8" ht="12.75" customHeight="1">
      <c r="A734" s="567"/>
      <c r="B734" s="740"/>
      <c r="C734" s="569" t="s">
        <v>445</v>
      </c>
      <c r="D734" s="661">
        <v>300</v>
      </c>
      <c r="E734" s="661">
        <v>279</v>
      </c>
      <c r="F734" s="661">
        <v>279</v>
      </c>
      <c r="G734" s="661"/>
      <c r="H734" s="662">
        <v>0.35</v>
      </c>
    </row>
    <row r="735" spans="1:8" ht="12.75" customHeight="1">
      <c r="A735" s="565" t="s">
        <v>601</v>
      </c>
      <c r="B735" s="553" t="s">
        <v>602</v>
      </c>
      <c r="C735" s="562"/>
      <c r="D735" s="663">
        <f>SUM(D736)</f>
        <v>130</v>
      </c>
      <c r="E735" s="663">
        <f>SUM(E736)</f>
        <v>58</v>
      </c>
      <c r="F735" s="663">
        <f>SUM(F736)</f>
        <v>58</v>
      </c>
      <c r="G735" s="663">
        <f>SUM(G736)</f>
        <v>0</v>
      </c>
      <c r="H735" s="664"/>
    </row>
    <row r="736" spans="1:8" ht="12.75" customHeight="1">
      <c r="A736" s="567"/>
      <c r="B736" s="729" t="s">
        <v>385</v>
      </c>
      <c r="C736" s="569" t="s">
        <v>603</v>
      </c>
      <c r="D736" s="661">
        <v>130</v>
      </c>
      <c r="E736" s="661">
        <v>58</v>
      </c>
      <c r="F736" s="661">
        <v>58</v>
      </c>
      <c r="G736" s="661"/>
      <c r="H736" s="662">
        <v>0.45</v>
      </c>
    </row>
    <row r="737" spans="1:8" ht="12.75" customHeight="1">
      <c r="A737" s="548" t="s">
        <v>604</v>
      </c>
      <c r="B737" s="642" t="s">
        <v>159</v>
      </c>
      <c r="C737" s="559"/>
      <c r="D737" s="680">
        <f>SUM(D738:D740)</f>
        <v>1515</v>
      </c>
      <c r="E737" s="680">
        <f>SUM(E738:E740)</f>
        <v>1105</v>
      </c>
      <c r="F737" s="680">
        <f>SUM(F738:F740)</f>
        <v>1105</v>
      </c>
      <c r="G737" s="680">
        <f>SUM(G738:G740)</f>
        <v>0</v>
      </c>
      <c r="H737" s="685"/>
    </row>
    <row r="738" spans="1:8" ht="12.75" customHeight="1">
      <c r="A738" s="565"/>
      <c r="B738" s="741" t="s">
        <v>355</v>
      </c>
      <c r="C738" s="562" t="s">
        <v>360</v>
      </c>
      <c r="D738" s="702">
        <v>1000</v>
      </c>
      <c r="E738" s="702">
        <v>670</v>
      </c>
      <c r="F738" s="702">
        <v>670</v>
      </c>
      <c r="G738" s="702"/>
      <c r="H738" s="664">
        <v>1</v>
      </c>
    </row>
    <row r="739" spans="1:8" ht="12.75" customHeight="1">
      <c r="A739" s="554"/>
      <c r="B739" s="733" t="s">
        <v>324</v>
      </c>
      <c r="C739" s="556" t="s">
        <v>380</v>
      </c>
      <c r="D739" s="656">
        <v>100</v>
      </c>
      <c r="E739" s="656">
        <v>100</v>
      </c>
      <c r="F739" s="656">
        <v>100</v>
      </c>
      <c r="G739" s="656">
        <v>0</v>
      </c>
      <c r="H739" s="657" t="s">
        <v>560</v>
      </c>
    </row>
    <row r="740" spans="1:8" ht="12.75" customHeight="1">
      <c r="A740" s="572"/>
      <c r="B740" s="723"/>
      <c r="C740" s="574" t="s">
        <v>506</v>
      </c>
      <c r="D740" s="658">
        <v>415</v>
      </c>
      <c r="E740" s="658">
        <v>335</v>
      </c>
      <c r="F740" s="658">
        <v>335</v>
      </c>
      <c r="G740" s="658">
        <v>0</v>
      </c>
      <c r="H740" s="659">
        <v>0.3</v>
      </c>
    </row>
    <row r="741" spans="1:8" ht="12.75">
      <c r="A741" s="548" t="s">
        <v>605</v>
      </c>
      <c r="B741" s="549" t="s">
        <v>59</v>
      </c>
      <c r="C741" s="640"/>
      <c r="D741" s="551">
        <f>SUM(D742:D822)</f>
        <v>69389</v>
      </c>
      <c r="E741" s="551">
        <f>SUM(E742:E822)</f>
        <v>38972</v>
      </c>
      <c r="F741" s="551">
        <f>SUM(F742:F822)</f>
        <v>28589</v>
      </c>
      <c r="G741" s="551">
        <f>SUM(G742:G822)</f>
        <v>10202</v>
      </c>
      <c r="H741" s="578"/>
    </row>
    <row r="742" spans="1:8" ht="12.75">
      <c r="A742" s="565"/>
      <c r="B742" s="555" t="s">
        <v>385</v>
      </c>
      <c r="C742" s="556" t="s">
        <v>428</v>
      </c>
      <c r="D742" s="656">
        <v>150</v>
      </c>
      <c r="E742" s="656">
        <v>81</v>
      </c>
      <c r="F742" s="656">
        <v>81</v>
      </c>
      <c r="G742" s="656"/>
      <c r="H742" s="657">
        <v>0.4</v>
      </c>
    </row>
    <row r="743" spans="1:8" ht="12.75">
      <c r="A743" s="565"/>
      <c r="B743" s="555"/>
      <c r="C743" s="556" t="s">
        <v>405</v>
      </c>
      <c r="D743" s="656">
        <v>180</v>
      </c>
      <c r="E743" s="656">
        <v>63</v>
      </c>
      <c r="F743" s="656">
        <v>63</v>
      </c>
      <c r="G743" s="656"/>
      <c r="H743" s="657">
        <v>1.3</v>
      </c>
    </row>
    <row r="744" spans="1:8" ht="12.75">
      <c r="A744" s="565"/>
      <c r="B744" s="555"/>
      <c r="C744" s="556" t="s">
        <v>363</v>
      </c>
      <c r="D744" s="656">
        <v>300</v>
      </c>
      <c r="E744" s="656">
        <v>190</v>
      </c>
      <c r="F744" s="656">
        <v>186</v>
      </c>
      <c r="G744" s="656"/>
      <c r="H744" s="657">
        <v>0.8</v>
      </c>
    </row>
    <row r="745" spans="1:8" ht="12.75">
      <c r="A745" s="565"/>
      <c r="B745" s="555"/>
      <c r="C745" s="556" t="s">
        <v>325</v>
      </c>
      <c r="D745" s="656">
        <v>270</v>
      </c>
      <c r="E745" s="656">
        <v>50</v>
      </c>
      <c r="F745" s="656">
        <v>50</v>
      </c>
      <c r="G745" s="656"/>
      <c r="H745" s="657">
        <v>0.9</v>
      </c>
    </row>
    <row r="746" spans="1:8" ht="12.75">
      <c r="A746" s="565"/>
      <c r="B746" s="555"/>
      <c r="C746" s="556" t="s">
        <v>414</v>
      </c>
      <c r="D746" s="656">
        <v>620</v>
      </c>
      <c r="E746" s="656">
        <v>495</v>
      </c>
      <c r="F746" s="656">
        <v>495</v>
      </c>
      <c r="G746" s="656"/>
      <c r="H746" s="657">
        <v>1.8</v>
      </c>
    </row>
    <row r="747" spans="1:8" ht="12.75">
      <c r="A747" s="565"/>
      <c r="B747" s="555"/>
      <c r="C747" s="556" t="s">
        <v>365</v>
      </c>
      <c r="D747" s="656">
        <v>300</v>
      </c>
      <c r="E747" s="656">
        <v>4</v>
      </c>
      <c r="F747" s="656">
        <v>4</v>
      </c>
      <c r="G747" s="656"/>
      <c r="H747" s="657">
        <v>0.65</v>
      </c>
    </row>
    <row r="748" spans="1:8" ht="12.75">
      <c r="A748" s="565"/>
      <c r="B748" s="555"/>
      <c r="C748" s="556" t="s">
        <v>428</v>
      </c>
      <c r="D748" s="656">
        <v>297</v>
      </c>
      <c r="E748" s="656">
        <v>196</v>
      </c>
      <c r="F748" s="656">
        <v>196</v>
      </c>
      <c r="G748" s="656"/>
      <c r="H748" s="657">
        <v>1.4</v>
      </c>
    </row>
    <row r="749" spans="1:8" ht="12.75">
      <c r="A749" s="565"/>
      <c r="B749" s="555"/>
      <c r="C749" s="556" t="s">
        <v>408</v>
      </c>
      <c r="D749" s="656">
        <v>1303</v>
      </c>
      <c r="E749" s="656">
        <v>70</v>
      </c>
      <c r="F749" s="656">
        <v>70</v>
      </c>
      <c r="G749" s="656"/>
      <c r="H749" s="657">
        <v>1.7</v>
      </c>
    </row>
    <row r="750" spans="1:8" ht="12.75">
      <c r="A750" s="565"/>
      <c r="B750" s="555"/>
      <c r="C750" s="556" t="s">
        <v>365</v>
      </c>
      <c r="D750" s="656">
        <v>300</v>
      </c>
      <c r="E750" s="656">
        <v>60</v>
      </c>
      <c r="F750" s="656">
        <v>60</v>
      </c>
      <c r="G750" s="656"/>
      <c r="H750" s="657">
        <v>0.9</v>
      </c>
    </row>
    <row r="751" spans="1:8" ht="12.75">
      <c r="A751" s="565"/>
      <c r="B751" s="555"/>
      <c r="C751" s="556" t="s">
        <v>428</v>
      </c>
      <c r="D751" s="656">
        <v>450</v>
      </c>
      <c r="E751" s="656">
        <v>364</v>
      </c>
      <c r="F751" s="656">
        <v>364</v>
      </c>
      <c r="G751" s="656"/>
      <c r="H751" s="657">
        <v>0.6</v>
      </c>
    </row>
    <row r="752" spans="1:8" ht="12.75">
      <c r="A752" s="565"/>
      <c r="B752" s="555" t="s">
        <v>327</v>
      </c>
      <c r="C752" s="556" t="s">
        <v>380</v>
      </c>
      <c r="D752" s="656">
        <v>146</v>
      </c>
      <c r="E752" s="656">
        <v>146</v>
      </c>
      <c r="F752" s="656">
        <v>146</v>
      </c>
      <c r="G752" s="656"/>
      <c r="H752" s="657">
        <v>0.2</v>
      </c>
    </row>
    <row r="753" spans="1:8" ht="12.75">
      <c r="A753" s="565"/>
      <c r="B753" s="555"/>
      <c r="C753" s="556" t="s">
        <v>369</v>
      </c>
      <c r="D753" s="656">
        <v>77</v>
      </c>
      <c r="E753" s="656">
        <v>77</v>
      </c>
      <c r="F753" s="656">
        <v>77</v>
      </c>
      <c r="G753" s="656"/>
      <c r="H753" s="657">
        <v>1.8</v>
      </c>
    </row>
    <row r="754" spans="1:8" ht="12.75">
      <c r="A754" s="565"/>
      <c r="B754" s="555"/>
      <c r="C754" s="556" t="s">
        <v>360</v>
      </c>
      <c r="D754" s="656">
        <v>300</v>
      </c>
      <c r="E754" s="656">
        <v>300</v>
      </c>
      <c r="F754" s="656">
        <v>300</v>
      </c>
      <c r="G754" s="656"/>
      <c r="H754" s="657">
        <v>1.5</v>
      </c>
    </row>
    <row r="755" spans="1:8" ht="12.75">
      <c r="A755" s="565"/>
      <c r="B755" s="555"/>
      <c r="C755" s="556" t="s">
        <v>606</v>
      </c>
      <c r="D755" s="656">
        <v>1500</v>
      </c>
      <c r="E755" s="656">
        <v>714</v>
      </c>
      <c r="F755" s="656"/>
      <c r="G755" s="656">
        <v>714</v>
      </c>
      <c r="H755" s="657">
        <v>1.8</v>
      </c>
    </row>
    <row r="756" spans="1:8" ht="12.75">
      <c r="A756" s="565"/>
      <c r="B756" s="555" t="s">
        <v>278</v>
      </c>
      <c r="C756" s="556" t="s">
        <v>330</v>
      </c>
      <c r="D756" s="656">
        <v>500</v>
      </c>
      <c r="E756" s="656">
        <v>404</v>
      </c>
      <c r="F756" s="656">
        <v>404</v>
      </c>
      <c r="G756" s="656">
        <v>0</v>
      </c>
      <c r="H756" s="657"/>
    </row>
    <row r="757" spans="1:8" ht="12.75">
      <c r="A757" s="565"/>
      <c r="B757" s="555"/>
      <c r="C757" s="556" t="s">
        <v>336</v>
      </c>
      <c r="D757" s="656">
        <v>252</v>
      </c>
      <c r="E757" s="656">
        <v>252</v>
      </c>
      <c r="F757" s="656">
        <v>252</v>
      </c>
      <c r="G757" s="656">
        <v>0</v>
      </c>
      <c r="H757" s="683">
        <v>0.5</v>
      </c>
    </row>
    <row r="758" spans="1:8" ht="12.75">
      <c r="A758" s="565"/>
      <c r="B758" s="555"/>
      <c r="C758" s="556" t="s">
        <v>360</v>
      </c>
      <c r="D758" s="656">
        <v>88</v>
      </c>
      <c r="E758" s="656">
        <v>88</v>
      </c>
      <c r="F758" s="656">
        <v>75</v>
      </c>
      <c r="G758" s="656">
        <v>0</v>
      </c>
      <c r="H758" s="683">
        <v>1</v>
      </c>
    </row>
    <row r="759" spans="1:8" ht="12.75">
      <c r="A759" s="565"/>
      <c r="B759" s="555"/>
      <c r="C759" s="556" t="s">
        <v>414</v>
      </c>
      <c r="D759" s="656">
        <v>9</v>
      </c>
      <c r="E759" s="656">
        <v>9</v>
      </c>
      <c r="F759" s="656">
        <v>9</v>
      </c>
      <c r="G759" s="656">
        <v>0</v>
      </c>
      <c r="H759" s="683">
        <v>1.2</v>
      </c>
    </row>
    <row r="760" spans="1:8" ht="12.75">
      <c r="A760" s="565"/>
      <c r="B760" s="555"/>
      <c r="C760" s="556" t="s">
        <v>408</v>
      </c>
      <c r="D760" s="656">
        <v>5730</v>
      </c>
      <c r="E760" s="656">
        <v>3351</v>
      </c>
      <c r="F760" s="656">
        <v>0</v>
      </c>
      <c r="G760" s="656">
        <v>3351</v>
      </c>
      <c r="H760" s="683">
        <v>0.6</v>
      </c>
    </row>
    <row r="761" spans="1:8" ht="12.75">
      <c r="A761" s="565"/>
      <c r="B761" s="555"/>
      <c r="C761" s="556" t="s">
        <v>337</v>
      </c>
      <c r="D761" s="656">
        <v>260</v>
      </c>
      <c r="E761" s="656">
        <v>260</v>
      </c>
      <c r="F761" s="656">
        <v>260</v>
      </c>
      <c r="G761" s="656">
        <v>0</v>
      </c>
      <c r="H761" s="683">
        <v>1.25</v>
      </c>
    </row>
    <row r="762" spans="1:8" ht="12.75">
      <c r="A762" s="565"/>
      <c r="B762" s="555"/>
      <c r="C762" s="556" t="s">
        <v>416</v>
      </c>
      <c r="D762" s="656">
        <v>140</v>
      </c>
      <c r="E762" s="656">
        <v>89</v>
      </c>
      <c r="F762" s="656">
        <v>87</v>
      </c>
      <c r="G762" s="656">
        <v>0</v>
      </c>
      <c r="H762" s="683">
        <v>1.5</v>
      </c>
    </row>
    <row r="763" spans="1:8" ht="12.75">
      <c r="A763" s="565"/>
      <c r="B763" s="555"/>
      <c r="C763" s="556" t="s">
        <v>368</v>
      </c>
      <c r="D763" s="656">
        <v>8895</v>
      </c>
      <c r="E763" s="656">
        <v>4729</v>
      </c>
      <c r="F763" s="656">
        <v>0</v>
      </c>
      <c r="G763" s="656">
        <v>4729</v>
      </c>
      <c r="H763" s="683">
        <v>1.7</v>
      </c>
    </row>
    <row r="764" spans="1:8" ht="12.75">
      <c r="A764" s="565"/>
      <c r="B764" s="555"/>
      <c r="C764" s="556" t="s">
        <v>361</v>
      </c>
      <c r="D764" s="656">
        <v>1043</v>
      </c>
      <c r="E764" s="656">
        <v>62</v>
      </c>
      <c r="F764" s="656">
        <v>50</v>
      </c>
      <c r="G764" s="656">
        <v>0</v>
      </c>
      <c r="H764" s="683">
        <v>2</v>
      </c>
    </row>
    <row r="765" spans="1:8" ht="12.75">
      <c r="A765" s="565"/>
      <c r="B765" s="555"/>
      <c r="C765" s="556" t="s">
        <v>502</v>
      </c>
      <c r="D765" s="656">
        <v>101</v>
      </c>
      <c r="E765" s="656">
        <v>101</v>
      </c>
      <c r="F765" s="656">
        <v>101</v>
      </c>
      <c r="G765" s="656">
        <v>0</v>
      </c>
      <c r="H765" s="683">
        <v>1.6</v>
      </c>
    </row>
    <row r="766" spans="1:8" ht="12.75">
      <c r="A766" s="565"/>
      <c r="B766" s="555"/>
      <c r="C766" s="556" t="s">
        <v>607</v>
      </c>
      <c r="D766" s="656">
        <v>589</v>
      </c>
      <c r="E766" s="656">
        <v>589</v>
      </c>
      <c r="F766" s="656">
        <v>589</v>
      </c>
      <c r="G766" s="656">
        <v>0</v>
      </c>
      <c r="H766" s="683">
        <v>3.7</v>
      </c>
    </row>
    <row r="767" spans="1:8" ht="12.75">
      <c r="A767" s="565"/>
      <c r="B767" s="555" t="s">
        <v>355</v>
      </c>
      <c r="C767" s="556" t="s">
        <v>378</v>
      </c>
      <c r="D767" s="656">
        <v>240</v>
      </c>
      <c r="E767" s="656">
        <v>240</v>
      </c>
      <c r="F767" s="656">
        <v>240</v>
      </c>
      <c r="G767" s="656"/>
      <c r="H767" s="683">
        <v>0.3</v>
      </c>
    </row>
    <row r="768" spans="1:8" ht="12.75">
      <c r="A768" s="565"/>
      <c r="B768" s="555"/>
      <c r="C768" s="556" t="s">
        <v>336</v>
      </c>
      <c r="D768" s="656">
        <v>1150</v>
      </c>
      <c r="E768" s="656">
        <v>782</v>
      </c>
      <c r="F768" s="656">
        <v>782</v>
      </c>
      <c r="G768" s="656"/>
      <c r="H768" s="683">
        <v>0.4</v>
      </c>
    </row>
    <row r="769" spans="1:8" ht="12.75">
      <c r="A769" s="565"/>
      <c r="B769" s="555"/>
      <c r="C769" s="556" t="s">
        <v>360</v>
      </c>
      <c r="D769" s="656">
        <v>2373</v>
      </c>
      <c r="E769" s="656">
        <v>583</v>
      </c>
      <c r="F769" s="656">
        <v>583</v>
      </c>
      <c r="G769" s="656"/>
      <c r="H769" s="683">
        <v>1</v>
      </c>
    </row>
    <row r="770" spans="1:8" ht="12.75">
      <c r="A770" s="565"/>
      <c r="B770" s="555"/>
      <c r="C770" s="556" t="s">
        <v>325</v>
      </c>
      <c r="D770" s="656">
        <v>850</v>
      </c>
      <c r="E770" s="656">
        <v>460</v>
      </c>
      <c r="F770" s="656">
        <v>460</v>
      </c>
      <c r="G770" s="656"/>
      <c r="H770" s="683">
        <v>0.8</v>
      </c>
    </row>
    <row r="771" spans="1:8" ht="12.75">
      <c r="A771" s="565"/>
      <c r="B771" s="555"/>
      <c r="C771" s="556" t="s">
        <v>414</v>
      </c>
      <c r="D771" s="656">
        <v>462</v>
      </c>
      <c r="E771" s="656">
        <v>461</v>
      </c>
      <c r="F771" s="656">
        <v>450</v>
      </c>
      <c r="G771" s="656"/>
      <c r="H771" s="683">
        <v>2</v>
      </c>
    </row>
    <row r="772" spans="1:8" ht="12.75">
      <c r="A772" s="565"/>
      <c r="B772" s="555"/>
      <c r="C772" s="556" t="s">
        <v>438</v>
      </c>
      <c r="D772" s="656">
        <v>417</v>
      </c>
      <c r="E772" s="656">
        <v>41</v>
      </c>
      <c r="F772" s="656">
        <v>41</v>
      </c>
      <c r="G772" s="656"/>
      <c r="H772" s="683">
        <v>1.25</v>
      </c>
    </row>
    <row r="773" spans="1:8" ht="12.75">
      <c r="A773" s="565"/>
      <c r="B773" s="555"/>
      <c r="C773" s="556" t="s">
        <v>380</v>
      </c>
      <c r="D773" s="656">
        <v>390</v>
      </c>
      <c r="E773" s="656">
        <v>252</v>
      </c>
      <c r="F773" s="656">
        <v>252</v>
      </c>
      <c r="G773" s="656"/>
      <c r="H773" s="683">
        <v>0.3</v>
      </c>
    </row>
    <row r="774" spans="1:8" ht="12.75">
      <c r="A774" s="565"/>
      <c r="B774" s="555"/>
      <c r="C774" s="556" t="s">
        <v>506</v>
      </c>
      <c r="D774" s="656">
        <v>100</v>
      </c>
      <c r="E774" s="656">
        <v>41</v>
      </c>
      <c r="F774" s="656">
        <v>41</v>
      </c>
      <c r="G774" s="656"/>
      <c r="H774" s="683">
        <v>0.4</v>
      </c>
    </row>
    <row r="775" spans="1:8" ht="12.75">
      <c r="A775" s="565"/>
      <c r="B775" s="555"/>
      <c r="C775" s="556" t="s">
        <v>334</v>
      </c>
      <c r="D775" s="656">
        <v>300</v>
      </c>
      <c r="E775" s="656">
        <v>249</v>
      </c>
      <c r="F775" s="656">
        <v>224</v>
      </c>
      <c r="G775" s="656"/>
      <c r="H775" s="683">
        <v>0.5</v>
      </c>
    </row>
    <row r="776" spans="1:8" ht="12.75">
      <c r="A776" s="565"/>
      <c r="B776" s="555"/>
      <c r="C776" s="556" t="s">
        <v>428</v>
      </c>
      <c r="D776" s="656">
        <v>64</v>
      </c>
      <c r="E776" s="656">
        <v>64</v>
      </c>
      <c r="F776" s="656">
        <v>64</v>
      </c>
      <c r="G776" s="656"/>
      <c r="H776" s="683">
        <v>0</v>
      </c>
    </row>
    <row r="777" spans="1:8" ht="12.75">
      <c r="A777" s="565"/>
      <c r="B777" s="555"/>
      <c r="C777" s="556" t="s">
        <v>428</v>
      </c>
      <c r="D777" s="656">
        <v>3292</v>
      </c>
      <c r="E777" s="656">
        <v>2376</v>
      </c>
      <c r="F777" s="656">
        <v>2376</v>
      </c>
      <c r="G777" s="656"/>
      <c r="H777" s="683">
        <v>0.8</v>
      </c>
    </row>
    <row r="778" spans="1:8" ht="12.75">
      <c r="A778" s="565"/>
      <c r="B778" s="555"/>
      <c r="C778" s="556" t="s">
        <v>405</v>
      </c>
      <c r="D778" s="656">
        <v>4467</v>
      </c>
      <c r="E778" s="656">
        <v>1221</v>
      </c>
      <c r="F778" s="656">
        <v>1196</v>
      </c>
      <c r="G778" s="656"/>
      <c r="H778" s="683">
        <v>0.9</v>
      </c>
    </row>
    <row r="779" spans="1:8" ht="12.75">
      <c r="A779" s="565"/>
      <c r="B779" s="555"/>
      <c r="C779" s="556" t="s">
        <v>408</v>
      </c>
      <c r="D779" s="656">
        <v>1602</v>
      </c>
      <c r="E779" s="656">
        <v>527</v>
      </c>
      <c r="F779" s="656">
        <v>500</v>
      </c>
      <c r="G779" s="656"/>
      <c r="H779" s="683">
        <v>1</v>
      </c>
    </row>
    <row r="780" spans="1:8" ht="12.75">
      <c r="A780" s="565"/>
      <c r="B780" s="555"/>
      <c r="C780" s="556" t="s">
        <v>416</v>
      </c>
      <c r="D780" s="656">
        <v>180</v>
      </c>
      <c r="E780" s="656">
        <v>170</v>
      </c>
      <c r="F780" s="656">
        <v>170</v>
      </c>
      <c r="G780" s="656"/>
      <c r="H780" s="683">
        <v>1.25</v>
      </c>
    </row>
    <row r="781" spans="1:8" ht="12.75">
      <c r="A781" s="565"/>
      <c r="B781" s="555"/>
      <c r="C781" s="556" t="s">
        <v>361</v>
      </c>
      <c r="D781" s="656">
        <v>1100</v>
      </c>
      <c r="E781" s="656">
        <v>281</v>
      </c>
      <c r="F781" s="656">
        <v>281</v>
      </c>
      <c r="G781" s="656"/>
      <c r="H781" s="683">
        <v>1.75</v>
      </c>
    </row>
    <row r="782" spans="1:8" ht="12.75">
      <c r="A782" s="565"/>
      <c r="B782" s="555"/>
      <c r="C782" s="556" t="s">
        <v>485</v>
      </c>
      <c r="D782" s="656">
        <v>316</v>
      </c>
      <c r="E782" s="656">
        <v>313</v>
      </c>
      <c r="F782" s="656">
        <v>313</v>
      </c>
      <c r="G782" s="656"/>
      <c r="H782" s="683">
        <v>2.5</v>
      </c>
    </row>
    <row r="783" spans="1:8" ht="12.75">
      <c r="A783" s="565"/>
      <c r="B783" s="555"/>
      <c r="C783" s="556" t="s">
        <v>429</v>
      </c>
      <c r="D783" s="656">
        <v>217</v>
      </c>
      <c r="E783" s="656">
        <v>217</v>
      </c>
      <c r="F783" s="656">
        <v>217</v>
      </c>
      <c r="G783" s="656"/>
      <c r="H783" s="657">
        <v>2.75</v>
      </c>
    </row>
    <row r="784" spans="1:8" ht="12.75">
      <c r="A784" s="565"/>
      <c r="B784" s="555"/>
      <c r="C784" s="556" t="s">
        <v>362</v>
      </c>
      <c r="D784" s="656">
        <v>1140</v>
      </c>
      <c r="E784" s="656">
        <v>980</v>
      </c>
      <c r="F784" s="656">
        <v>980</v>
      </c>
      <c r="G784" s="656"/>
      <c r="H784" s="657">
        <v>0.3</v>
      </c>
    </row>
    <row r="785" spans="1:8" ht="12.75">
      <c r="A785" s="565"/>
      <c r="B785" s="555"/>
      <c r="C785" s="556" t="s">
        <v>363</v>
      </c>
      <c r="D785" s="656">
        <v>1000</v>
      </c>
      <c r="E785" s="656">
        <v>37</v>
      </c>
      <c r="F785" s="656">
        <v>5</v>
      </c>
      <c r="G785" s="656"/>
      <c r="H785" s="657">
        <v>0.3</v>
      </c>
    </row>
    <row r="786" spans="1:8" ht="12.75">
      <c r="A786" s="565"/>
      <c r="B786" s="555"/>
      <c r="C786" s="556" t="s">
        <v>356</v>
      </c>
      <c r="D786" s="656">
        <v>296</v>
      </c>
      <c r="E786" s="656">
        <v>228</v>
      </c>
      <c r="F786" s="656">
        <v>228</v>
      </c>
      <c r="G786" s="656"/>
      <c r="H786" s="683">
        <v>0.9</v>
      </c>
    </row>
    <row r="787" spans="1:8" ht="12.75">
      <c r="A787" s="565"/>
      <c r="B787" s="555"/>
      <c r="C787" s="556" t="s">
        <v>368</v>
      </c>
      <c r="D787" s="656">
        <v>690</v>
      </c>
      <c r="E787" s="656">
        <v>648</v>
      </c>
      <c r="F787" s="656">
        <v>648</v>
      </c>
      <c r="G787" s="656"/>
      <c r="H787" s="683">
        <v>1.25</v>
      </c>
    </row>
    <row r="788" spans="1:8" ht="12.75">
      <c r="A788" s="565"/>
      <c r="B788" s="555"/>
      <c r="C788" s="556" t="s">
        <v>370</v>
      </c>
      <c r="D788" s="656">
        <v>95</v>
      </c>
      <c r="E788" s="656">
        <v>95</v>
      </c>
      <c r="F788" s="656">
        <v>65</v>
      </c>
      <c r="G788" s="656"/>
      <c r="H788" s="683">
        <v>0.8</v>
      </c>
    </row>
    <row r="789" spans="1:8" ht="12.75">
      <c r="A789" s="565"/>
      <c r="B789" s="555"/>
      <c r="C789" s="556" t="s">
        <v>374</v>
      </c>
      <c r="D789" s="656">
        <v>306</v>
      </c>
      <c r="E789" s="656">
        <v>293</v>
      </c>
      <c r="F789" s="656">
        <v>293</v>
      </c>
      <c r="G789" s="656"/>
      <c r="H789" s="657">
        <v>0</v>
      </c>
    </row>
    <row r="790" spans="1:8" ht="12.75">
      <c r="A790" s="565"/>
      <c r="B790" s="555"/>
      <c r="C790" s="556" t="s">
        <v>608</v>
      </c>
      <c r="D790" s="656">
        <v>68</v>
      </c>
      <c r="E790" s="656">
        <v>68</v>
      </c>
      <c r="F790" s="656">
        <v>68</v>
      </c>
      <c r="G790" s="656"/>
      <c r="H790" s="657">
        <v>0</v>
      </c>
    </row>
    <row r="791" spans="1:8" ht="12.75">
      <c r="A791" s="565"/>
      <c r="B791" s="555" t="s">
        <v>324</v>
      </c>
      <c r="C791" s="556" t="s">
        <v>378</v>
      </c>
      <c r="D791" s="656">
        <v>620</v>
      </c>
      <c r="E791" s="656">
        <v>593</v>
      </c>
      <c r="F791" s="656">
        <v>593</v>
      </c>
      <c r="G791" s="656">
        <v>0</v>
      </c>
      <c r="H791" s="657">
        <v>0.3</v>
      </c>
    </row>
    <row r="792" spans="1:8" ht="12.75">
      <c r="A792" s="565"/>
      <c r="B792" s="555"/>
      <c r="C792" s="556" t="s">
        <v>330</v>
      </c>
      <c r="D792" s="656">
        <v>400</v>
      </c>
      <c r="E792" s="656">
        <v>178</v>
      </c>
      <c r="F792" s="656">
        <v>178</v>
      </c>
      <c r="G792" s="656">
        <v>0</v>
      </c>
      <c r="H792" s="657">
        <v>0.7</v>
      </c>
    </row>
    <row r="793" spans="1:8" ht="12.75">
      <c r="A793" s="565"/>
      <c r="B793" s="555"/>
      <c r="C793" s="556" t="s">
        <v>336</v>
      </c>
      <c r="D793" s="656">
        <v>146</v>
      </c>
      <c r="E793" s="656">
        <v>115</v>
      </c>
      <c r="F793" s="656">
        <v>115</v>
      </c>
      <c r="G793" s="656">
        <v>0</v>
      </c>
      <c r="H793" s="657">
        <v>0.8</v>
      </c>
    </row>
    <row r="794" spans="1:8" ht="12.75">
      <c r="A794" s="565"/>
      <c r="B794" s="555"/>
      <c r="C794" s="556" t="s">
        <v>360</v>
      </c>
      <c r="D794" s="656">
        <v>1906</v>
      </c>
      <c r="E794" s="656">
        <v>185</v>
      </c>
      <c r="F794" s="656">
        <v>185</v>
      </c>
      <c r="G794" s="656">
        <v>0</v>
      </c>
      <c r="H794" s="657" t="s">
        <v>609</v>
      </c>
    </row>
    <row r="795" spans="1:8" ht="12.75">
      <c r="A795" s="565"/>
      <c r="B795" s="555"/>
      <c r="C795" s="556" t="s">
        <v>414</v>
      </c>
      <c r="D795" s="656">
        <v>64</v>
      </c>
      <c r="E795" s="656">
        <v>42</v>
      </c>
      <c r="F795" s="656">
        <v>42</v>
      </c>
      <c r="G795" s="656">
        <v>0</v>
      </c>
      <c r="H795" s="657">
        <v>1.5</v>
      </c>
    </row>
    <row r="796" spans="1:8" ht="12.75">
      <c r="A796" s="565"/>
      <c r="B796" s="555"/>
      <c r="C796" s="556" t="s">
        <v>337</v>
      </c>
      <c r="D796" s="656">
        <v>2149</v>
      </c>
      <c r="E796" s="656">
        <v>1240</v>
      </c>
      <c r="F796" s="656">
        <v>1240</v>
      </c>
      <c r="G796" s="656">
        <v>0</v>
      </c>
      <c r="H796" s="657" t="s">
        <v>420</v>
      </c>
    </row>
    <row r="797" spans="1:8" ht="12.75">
      <c r="A797" s="565"/>
      <c r="B797" s="555"/>
      <c r="C797" s="556" t="s">
        <v>438</v>
      </c>
      <c r="D797" s="656">
        <v>17</v>
      </c>
      <c r="E797" s="656">
        <v>17</v>
      </c>
      <c r="F797" s="656">
        <v>17</v>
      </c>
      <c r="G797" s="656">
        <v>0</v>
      </c>
      <c r="H797" s="657">
        <v>2.2</v>
      </c>
    </row>
    <row r="798" spans="1:8" ht="12.75">
      <c r="A798" s="565"/>
      <c r="B798" s="555"/>
      <c r="C798" s="556" t="s">
        <v>527</v>
      </c>
      <c r="D798" s="656">
        <v>2454</v>
      </c>
      <c r="E798" s="656">
        <v>1803</v>
      </c>
      <c r="F798" s="656">
        <v>1803</v>
      </c>
      <c r="G798" s="656">
        <v>0</v>
      </c>
      <c r="H798" s="657" t="s">
        <v>610</v>
      </c>
    </row>
    <row r="799" spans="1:8" ht="12.75">
      <c r="A799" s="565"/>
      <c r="B799" s="555"/>
      <c r="C799" s="556" t="s">
        <v>380</v>
      </c>
      <c r="D799" s="656">
        <v>100</v>
      </c>
      <c r="E799" s="656">
        <v>100</v>
      </c>
      <c r="F799" s="656">
        <v>100</v>
      </c>
      <c r="G799" s="656">
        <v>0</v>
      </c>
      <c r="H799" s="657" t="s">
        <v>560</v>
      </c>
    </row>
    <row r="800" spans="1:8" ht="12.75">
      <c r="A800" s="565"/>
      <c r="B800" s="555"/>
      <c r="C800" s="556" t="s">
        <v>506</v>
      </c>
      <c r="D800" s="656">
        <v>181</v>
      </c>
      <c r="E800" s="656">
        <v>211</v>
      </c>
      <c r="F800" s="656">
        <v>211</v>
      </c>
      <c r="G800" s="656">
        <v>0</v>
      </c>
      <c r="H800" s="657" t="s">
        <v>611</v>
      </c>
    </row>
    <row r="801" spans="1:8" ht="12.75">
      <c r="A801" s="565"/>
      <c r="B801" s="555"/>
      <c r="C801" s="556" t="s">
        <v>334</v>
      </c>
      <c r="D801" s="656">
        <v>36</v>
      </c>
      <c r="E801" s="656">
        <v>23</v>
      </c>
      <c r="F801" s="656">
        <v>23</v>
      </c>
      <c r="G801" s="656">
        <v>0</v>
      </c>
      <c r="H801" s="657" t="s">
        <v>444</v>
      </c>
    </row>
    <row r="802" spans="1:8" ht="12.75">
      <c r="A802" s="565"/>
      <c r="B802" s="555"/>
      <c r="C802" s="556" t="s">
        <v>428</v>
      </c>
      <c r="D802" s="656">
        <v>420</v>
      </c>
      <c r="E802" s="656">
        <v>191</v>
      </c>
      <c r="F802" s="656">
        <v>191</v>
      </c>
      <c r="G802" s="656">
        <v>0</v>
      </c>
      <c r="H802" s="657" t="s">
        <v>612</v>
      </c>
    </row>
    <row r="803" spans="1:8" ht="12.75">
      <c r="A803" s="565"/>
      <c r="B803" s="555"/>
      <c r="C803" s="556" t="s">
        <v>332</v>
      </c>
      <c r="D803" s="656">
        <v>270</v>
      </c>
      <c r="E803" s="656">
        <v>143</v>
      </c>
      <c r="F803" s="656">
        <v>143</v>
      </c>
      <c r="G803" s="656">
        <v>0</v>
      </c>
      <c r="H803" s="657">
        <v>2.2</v>
      </c>
    </row>
    <row r="804" spans="1:8" ht="12.75">
      <c r="A804" s="565"/>
      <c r="B804" s="555"/>
      <c r="C804" s="556" t="s">
        <v>613</v>
      </c>
      <c r="D804" s="656">
        <v>210</v>
      </c>
      <c r="E804" s="656">
        <v>121</v>
      </c>
      <c r="F804" s="656">
        <v>121</v>
      </c>
      <c r="G804" s="656">
        <v>0</v>
      </c>
      <c r="H804" s="657" t="s">
        <v>511</v>
      </c>
    </row>
    <row r="805" spans="1:8" ht="12.75">
      <c r="A805" s="565"/>
      <c r="B805" s="555"/>
      <c r="C805" s="556" t="s">
        <v>614</v>
      </c>
      <c r="D805" s="656">
        <v>58</v>
      </c>
      <c r="E805" s="656">
        <v>58</v>
      </c>
      <c r="F805" s="656">
        <v>58</v>
      </c>
      <c r="G805" s="656">
        <v>0</v>
      </c>
      <c r="H805" s="657" t="s">
        <v>535</v>
      </c>
    </row>
    <row r="806" spans="1:8" ht="12.75">
      <c r="A806" s="565"/>
      <c r="B806" s="555"/>
      <c r="C806" s="556" t="s">
        <v>615</v>
      </c>
      <c r="D806" s="656">
        <v>30</v>
      </c>
      <c r="E806" s="656">
        <v>30</v>
      </c>
      <c r="F806" s="656">
        <v>30</v>
      </c>
      <c r="G806" s="656">
        <v>0</v>
      </c>
      <c r="H806" s="657" t="s">
        <v>440</v>
      </c>
    </row>
    <row r="807" spans="1:8" ht="12.75">
      <c r="A807" s="565"/>
      <c r="B807" s="555"/>
      <c r="C807" s="556" t="s">
        <v>563</v>
      </c>
      <c r="D807" s="656">
        <v>52</v>
      </c>
      <c r="E807" s="656">
        <v>52</v>
      </c>
      <c r="F807" s="656">
        <v>52</v>
      </c>
      <c r="G807" s="656">
        <v>0</v>
      </c>
      <c r="H807" s="657" t="s">
        <v>440</v>
      </c>
    </row>
    <row r="808" spans="1:8" ht="12.75">
      <c r="A808" s="565"/>
      <c r="B808" s="555"/>
      <c r="C808" s="556" t="s">
        <v>369</v>
      </c>
      <c r="D808" s="656">
        <v>13</v>
      </c>
      <c r="E808" s="656">
        <v>4</v>
      </c>
      <c r="F808" s="656">
        <v>4</v>
      </c>
      <c r="G808" s="656">
        <v>0</v>
      </c>
      <c r="H808" s="657">
        <v>0.8</v>
      </c>
    </row>
    <row r="809" spans="1:8" ht="12.75">
      <c r="A809" s="565"/>
      <c r="B809" s="555"/>
      <c r="C809" s="556" t="s">
        <v>381</v>
      </c>
      <c r="D809" s="656">
        <v>130</v>
      </c>
      <c r="E809" s="656">
        <v>123</v>
      </c>
      <c r="F809" s="656">
        <v>123</v>
      </c>
      <c r="G809" s="656">
        <v>0</v>
      </c>
      <c r="H809" s="657">
        <v>0.7</v>
      </c>
    </row>
    <row r="810" spans="1:8" ht="12.75">
      <c r="A810" s="565"/>
      <c r="B810" s="555"/>
      <c r="C810" s="556" t="s">
        <v>616</v>
      </c>
      <c r="D810" s="656">
        <v>0</v>
      </c>
      <c r="E810" s="656">
        <v>52</v>
      </c>
      <c r="F810" s="656">
        <v>52</v>
      </c>
      <c r="G810" s="656">
        <v>0</v>
      </c>
      <c r="H810" s="657" t="s">
        <v>617</v>
      </c>
    </row>
    <row r="811" spans="1:8" ht="12.75">
      <c r="A811" s="554"/>
      <c r="B811" s="555" t="s">
        <v>303</v>
      </c>
      <c r="C811" s="556" t="s">
        <v>453</v>
      </c>
      <c r="D811" s="656">
        <v>3850</v>
      </c>
      <c r="E811" s="656">
        <v>3721</v>
      </c>
      <c r="F811" s="656">
        <v>3721</v>
      </c>
      <c r="G811" s="656"/>
      <c r="H811" s="657">
        <v>0.3</v>
      </c>
    </row>
    <row r="812" spans="1:8" ht="12.75">
      <c r="A812" s="554"/>
      <c r="B812" s="555"/>
      <c r="C812" s="556" t="s">
        <v>445</v>
      </c>
      <c r="D812" s="656">
        <v>2097</v>
      </c>
      <c r="E812" s="656">
        <v>1329</v>
      </c>
      <c r="F812" s="656">
        <v>1329</v>
      </c>
      <c r="G812" s="656"/>
      <c r="H812" s="657">
        <v>0.45</v>
      </c>
    </row>
    <row r="813" spans="1:8" ht="12.75">
      <c r="A813" s="554"/>
      <c r="B813" s="555"/>
      <c r="C813" s="556" t="s">
        <v>519</v>
      </c>
      <c r="D813" s="656">
        <v>750</v>
      </c>
      <c r="E813" s="656">
        <v>552</v>
      </c>
      <c r="F813" s="656">
        <v>552</v>
      </c>
      <c r="G813" s="656"/>
      <c r="H813" s="657">
        <v>0.9</v>
      </c>
    </row>
    <row r="814" spans="1:8" ht="12.75">
      <c r="A814" s="554"/>
      <c r="B814" s="555"/>
      <c r="C814" s="556" t="s">
        <v>464</v>
      </c>
      <c r="D814" s="656">
        <v>1100</v>
      </c>
      <c r="E814" s="656">
        <v>756</v>
      </c>
      <c r="F814" s="656">
        <v>756</v>
      </c>
      <c r="G814" s="656"/>
      <c r="H814" s="657">
        <v>1</v>
      </c>
    </row>
    <row r="815" spans="1:8" ht="12.75">
      <c r="A815" s="554"/>
      <c r="B815" s="555"/>
      <c r="C815" s="556" t="s">
        <v>430</v>
      </c>
      <c r="D815" s="656">
        <v>30</v>
      </c>
      <c r="E815" s="656">
        <v>30</v>
      </c>
      <c r="F815" s="656">
        <v>30</v>
      </c>
      <c r="G815" s="656"/>
      <c r="H815" s="657">
        <v>0.25</v>
      </c>
    </row>
    <row r="816" spans="1:8" ht="12.75">
      <c r="A816" s="554"/>
      <c r="B816" s="555"/>
      <c r="C816" s="556" t="s">
        <v>421</v>
      </c>
      <c r="D816" s="656">
        <v>130</v>
      </c>
      <c r="E816" s="656">
        <v>110</v>
      </c>
      <c r="F816" s="656">
        <v>110</v>
      </c>
      <c r="G816" s="656"/>
      <c r="H816" s="683">
        <v>0.35</v>
      </c>
    </row>
    <row r="817" spans="1:8" ht="12.75">
      <c r="A817" s="554"/>
      <c r="B817" s="555"/>
      <c r="C817" s="556" t="s">
        <v>520</v>
      </c>
      <c r="D817" s="656">
        <v>530</v>
      </c>
      <c r="E817" s="656">
        <v>498</v>
      </c>
      <c r="F817" s="656">
        <v>498</v>
      </c>
      <c r="G817" s="656"/>
      <c r="H817" s="657">
        <v>0.45</v>
      </c>
    </row>
    <row r="818" spans="1:8" ht="12.75">
      <c r="A818" s="554"/>
      <c r="B818" s="555"/>
      <c r="C818" s="556" t="s">
        <v>474</v>
      </c>
      <c r="D818" s="656">
        <v>181</v>
      </c>
      <c r="E818" s="656">
        <v>107</v>
      </c>
      <c r="F818" s="656">
        <v>107</v>
      </c>
      <c r="G818" s="656"/>
      <c r="H818" s="657">
        <v>1.1</v>
      </c>
    </row>
    <row r="819" spans="1:8" ht="12.75">
      <c r="A819" s="554"/>
      <c r="B819" s="555"/>
      <c r="C819" s="556" t="s">
        <v>454</v>
      </c>
      <c r="D819" s="656">
        <v>400</v>
      </c>
      <c r="E819" s="656">
        <v>20</v>
      </c>
      <c r="F819" s="656">
        <v>20</v>
      </c>
      <c r="G819" s="656"/>
      <c r="H819" s="716">
        <v>1.6</v>
      </c>
    </row>
    <row r="820" spans="1:8" ht="12.75">
      <c r="A820" s="554"/>
      <c r="B820" s="555"/>
      <c r="C820" s="556" t="s">
        <v>618</v>
      </c>
      <c r="D820" s="656">
        <v>4100</v>
      </c>
      <c r="E820" s="656">
        <v>1978</v>
      </c>
      <c r="F820" s="656">
        <v>570</v>
      </c>
      <c r="G820" s="656">
        <v>1408</v>
      </c>
      <c r="H820" s="657">
        <v>2.4</v>
      </c>
    </row>
    <row r="821" spans="1:8" ht="12.75">
      <c r="A821" s="554"/>
      <c r="B821" s="555"/>
      <c r="C821" s="556" t="s">
        <v>584</v>
      </c>
      <c r="D821" s="656">
        <v>2000</v>
      </c>
      <c r="E821" s="656">
        <v>1169</v>
      </c>
      <c r="F821" s="656">
        <v>1169</v>
      </c>
      <c r="G821" s="656"/>
      <c r="H821" s="657">
        <v>0.9</v>
      </c>
    </row>
    <row r="822" spans="1:8" ht="12.75">
      <c r="A822" s="572"/>
      <c r="B822" s="573"/>
      <c r="C822" s="574" t="s">
        <v>619</v>
      </c>
      <c r="D822" s="575">
        <v>50</v>
      </c>
      <c r="E822" s="575">
        <v>50</v>
      </c>
      <c r="F822" s="575">
        <v>50</v>
      </c>
      <c r="G822" s="575"/>
      <c r="H822" s="576">
        <v>0.3</v>
      </c>
    </row>
    <row r="823" spans="1:8" ht="12.75">
      <c r="A823" s="548" t="s">
        <v>620</v>
      </c>
      <c r="B823" s="549" t="s">
        <v>621</v>
      </c>
      <c r="C823" s="559"/>
      <c r="D823" s="551">
        <f>SUM(D824)</f>
        <v>31</v>
      </c>
      <c r="E823" s="551">
        <f>SUM(E824)</f>
        <v>28</v>
      </c>
      <c r="F823" s="551">
        <f>SUM(F824)</f>
        <v>28</v>
      </c>
      <c r="G823" s="551">
        <f>SUM(G824)</f>
        <v>0</v>
      </c>
      <c r="H823" s="578"/>
    </row>
    <row r="824" spans="1:8" ht="13.5" thickBot="1">
      <c r="A824" s="609"/>
      <c r="B824" s="617" t="s">
        <v>303</v>
      </c>
      <c r="C824" s="618" t="s">
        <v>430</v>
      </c>
      <c r="D824" s="619">
        <v>31</v>
      </c>
      <c r="E824" s="619">
        <v>28</v>
      </c>
      <c r="F824" s="619">
        <v>28</v>
      </c>
      <c r="G824" s="619"/>
      <c r="H824" s="620">
        <v>0.3</v>
      </c>
    </row>
    <row r="825" spans="1:8" ht="14.25" customHeight="1" thickBot="1">
      <c r="A825" s="541"/>
      <c r="B825" s="583" t="s">
        <v>165</v>
      </c>
      <c r="C825" s="742"/>
      <c r="D825" s="652">
        <f>D130+D133+D146+D148+D152+D155+D157+D163+D181+D201+D239+D241+D250+D271+D284+D290+D333+D344+D346+D416+D421+D461+D503+D509+D539+D541+D544+D549+D589+D591+D593+D600+D606+D608+D613+D617+D677+D709+D713+D717+D730+D735+D737+D741+D823</f>
        <v>419703</v>
      </c>
      <c r="E825" s="652">
        <f>E130+E133+E146+E148+E152+E155+E157+E163+E181+E201+E239+E241+E250+E271+E284+E290+E333+E344+E346+E416+E421+E461+E503+E509+E539+E541+E544+E549+E589+E591+E593+E600+E606+E608+E613+E617+E677+E709+E713+E717+E730+E735+E737+E741+E823</f>
        <v>249356</v>
      </c>
      <c r="F825" s="652">
        <f>F130+F133+F146+F148+F152+F155+F157+F163+F181+F201+F239+F241+F250+F271+F284+F290+F333+F344+F346+F416+F421+F461+F503+F509+F539+F541+F544+F549+F589+F591+F593+F600+F606+F608+F613+F617+F677+F709+F713+F717+F730+F735+F737+F741+F823</f>
        <v>218415</v>
      </c>
      <c r="G825" s="652">
        <f>G130+G133+G146+G148+G152+G155+G157+G163+G181+G201+G239+G241+G250+G271+G284+G290+G333+G344+G346+G416+G421+G461+G503+G509+G539+G541+G544+G549+G589+G591+G593+G600+G606+G608+G613+G617+G677+G709+G713+G717+G730+G735+G737+G741+G823</f>
        <v>18518</v>
      </c>
      <c r="H825" s="364"/>
    </row>
    <row r="826" spans="1:8" ht="14.25" customHeight="1">
      <c r="A826" s="588"/>
      <c r="B826" s="589" t="s">
        <v>63</v>
      </c>
      <c r="C826" s="743"/>
      <c r="D826" s="744"/>
      <c r="E826" s="745" t="s">
        <v>5</v>
      </c>
      <c r="F826" s="744"/>
      <c r="G826" s="744"/>
      <c r="H826" s="746"/>
    </row>
    <row r="827" spans="1:8" ht="14.25" customHeight="1">
      <c r="A827" s="548" t="s">
        <v>8</v>
      </c>
      <c r="B827" s="549" t="s">
        <v>185</v>
      </c>
      <c r="C827" s="747"/>
      <c r="D827" s="748">
        <f>SUM(D828:D829)</f>
        <v>330</v>
      </c>
      <c r="E827" s="748">
        <f>SUM(E828:E829)</f>
        <v>313</v>
      </c>
      <c r="F827" s="748">
        <f>SUM(F828:F829)</f>
        <v>313</v>
      </c>
      <c r="G827" s="748">
        <f>SUM(G828:G829)</f>
        <v>0</v>
      </c>
      <c r="H827" s="749"/>
    </row>
    <row r="828" spans="1:8" ht="14.25" customHeight="1">
      <c r="A828" s="554"/>
      <c r="B828" s="555" t="s">
        <v>324</v>
      </c>
      <c r="C828" s="750" t="s">
        <v>336</v>
      </c>
      <c r="D828" s="360">
        <v>100</v>
      </c>
      <c r="E828" s="751">
        <v>102</v>
      </c>
      <c r="F828" s="360">
        <v>102</v>
      </c>
      <c r="G828" s="360">
        <v>0</v>
      </c>
      <c r="H828" s="716">
        <v>4</v>
      </c>
    </row>
    <row r="829" spans="1:8" ht="14.25" customHeight="1">
      <c r="A829" s="567"/>
      <c r="B829" s="752"/>
      <c r="C829" s="753" t="s">
        <v>360</v>
      </c>
      <c r="D829" s="754">
        <v>230</v>
      </c>
      <c r="E829" s="274">
        <v>211</v>
      </c>
      <c r="F829" s="754">
        <v>211</v>
      </c>
      <c r="G829" s="754">
        <v>0</v>
      </c>
      <c r="H829" s="717">
        <v>3.9</v>
      </c>
    </row>
    <row r="830" spans="1:8" ht="14.25" customHeight="1">
      <c r="A830" s="548" t="s">
        <v>9</v>
      </c>
      <c r="B830" s="549" t="s">
        <v>39</v>
      </c>
      <c r="C830" s="747"/>
      <c r="D830" s="748">
        <f>SUM(D831:D833)</f>
        <v>1333</v>
      </c>
      <c r="E830" s="748">
        <f>SUM(E831:E833)</f>
        <v>1153</v>
      </c>
      <c r="F830" s="748">
        <f>SUM(F831:F833)</f>
        <v>613</v>
      </c>
      <c r="G830" s="748">
        <f>SUM(G831:G833)</f>
        <v>540</v>
      </c>
      <c r="H830" s="749"/>
    </row>
    <row r="831" spans="1:8" ht="14.25" customHeight="1">
      <c r="A831" s="598"/>
      <c r="B831" s="599" t="s">
        <v>355</v>
      </c>
      <c r="C831" s="743" t="s">
        <v>336</v>
      </c>
      <c r="D831" s="744">
        <v>540</v>
      </c>
      <c r="E831" s="744">
        <v>540</v>
      </c>
      <c r="F831" s="744">
        <v>0</v>
      </c>
      <c r="G831" s="744">
        <v>540</v>
      </c>
      <c r="H831" s="746">
        <v>4</v>
      </c>
    </row>
    <row r="832" spans="1:8" ht="14.25" customHeight="1">
      <c r="A832" s="755"/>
      <c r="B832" s="573" t="s">
        <v>303</v>
      </c>
      <c r="C832" s="756" t="s">
        <v>453</v>
      </c>
      <c r="D832" s="757">
        <v>320</v>
      </c>
      <c r="E832" s="634">
        <v>270</v>
      </c>
      <c r="F832" s="757">
        <v>270</v>
      </c>
      <c r="G832" s="757"/>
      <c r="H832" s="758">
        <v>1</v>
      </c>
    </row>
    <row r="833" spans="1:8" ht="14.25" customHeight="1">
      <c r="A833" s="759"/>
      <c r="B833" s="568"/>
      <c r="C833" s="753" t="s">
        <v>533</v>
      </c>
      <c r="D833" s="754">
        <v>473</v>
      </c>
      <c r="E833" s="274">
        <v>343</v>
      </c>
      <c r="F833" s="754">
        <v>343</v>
      </c>
      <c r="G833" s="754"/>
      <c r="H833" s="717">
        <v>3</v>
      </c>
    </row>
    <row r="834" spans="1:8" ht="14.25" customHeight="1">
      <c r="A834" s="548" t="s">
        <v>333</v>
      </c>
      <c r="B834" s="549" t="s">
        <v>66</v>
      </c>
      <c r="C834" s="640"/>
      <c r="D834" s="551">
        <f>SUM(D835:D852)</f>
        <v>4628</v>
      </c>
      <c r="E834" s="551">
        <f>SUM(E835:E852)</f>
        <v>2167</v>
      </c>
      <c r="F834" s="551">
        <f>SUM(F835:F852)</f>
        <v>1876</v>
      </c>
      <c r="G834" s="551">
        <f>SUM(G835:G852)</f>
        <v>46</v>
      </c>
      <c r="H834" s="578"/>
    </row>
    <row r="835" spans="1:8" ht="14.25" customHeight="1">
      <c r="A835" s="688"/>
      <c r="B835" s="555" t="s">
        <v>327</v>
      </c>
      <c r="C835" s="556" t="s">
        <v>330</v>
      </c>
      <c r="D835" s="557">
        <v>331</v>
      </c>
      <c r="E835" s="557">
        <v>331</v>
      </c>
      <c r="F835" s="557">
        <v>331</v>
      </c>
      <c r="G835" s="557"/>
      <c r="H835" s="558">
        <v>2</v>
      </c>
    </row>
    <row r="836" spans="1:8" ht="14.25" customHeight="1">
      <c r="A836" s="688"/>
      <c r="B836" s="555" t="s">
        <v>278</v>
      </c>
      <c r="C836" s="556" t="s">
        <v>336</v>
      </c>
      <c r="D836" s="557">
        <v>100</v>
      </c>
      <c r="E836" s="557">
        <v>35</v>
      </c>
      <c r="F836" s="557">
        <v>35</v>
      </c>
      <c r="G836" s="557">
        <v>0</v>
      </c>
      <c r="H836" s="558">
        <v>1.2</v>
      </c>
    </row>
    <row r="837" spans="1:8" ht="14.25" customHeight="1">
      <c r="A837" s="688"/>
      <c r="B837" s="555"/>
      <c r="C837" s="556" t="s">
        <v>428</v>
      </c>
      <c r="D837" s="557">
        <v>8</v>
      </c>
      <c r="E837" s="557">
        <v>8</v>
      </c>
      <c r="F837" s="557">
        <v>8</v>
      </c>
      <c r="G837" s="557">
        <v>0</v>
      </c>
      <c r="H837" s="558">
        <v>1</v>
      </c>
    </row>
    <row r="838" spans="1:8" ht="14.25" customHeight="1">
      <c r="A838" s="688"/>
      <c r="B838" s="555" t="s">
        <v>355</v>
      </c>
      <c r="C838" s="556" t="s">
        <v>360</v>
      </c>
      <c r="D838" s="557">
        <v>150</v>
      </c>
      <c r="E838" s="557">
        <v>26</v>
      </c>
      <c r="F838" s="557">
        <v>26</v>
      </c>
      <c r="G838" s="557"/>
      <c r="H838" s="558">
        <v>1.5</v>
      </c>
    </row>
    <row r="839" spans="1:8" ht="14.25" customHeight="1">
      <c r="A839" s="688"/>
      <c r="B839" s="555"/>
      <c r="C839" s="556" t="s">
        <v>428</v>
      </c>
      <c r="D839" s="557">
        <v>1220</v>
      </c>
      <c r="E839" s="557">
        <v>510</v>
      </c>
      <c r="F839" s="557">
        <v>268</v>
      </c>
      <c r="G839" s="557"/>
      <c r="H839" s="715">
        <v>0.3</v>
      </c>
    </row>
    <row r="840" spans="1:8" ht="14.25" customHeight="1">
      <c r="A840" s="688"/>
      <c r="B840" s="555"/>
      <c r="C840" s="556" t="s">
        <v>408</v>
      </c>
      <c r="D840" s="557">
        <v>150</v>
      </c>
      <c r="E840" s="557">
        <v>123</v>
      </c>
      <c r="F840" s="557">
        <v>120</v>
      </c>
      <c r="G840" s="557"/>
      <c r="H840" s="715">
        <v>1.25</v>
      </c>
    </row>
    <row r="841" spans="1:8" ht="14.25" customHeight="1">
      <c r="A841" s="688"/>
      <c r="B841" s="555"/>
      <c r="C841" s="556" t="s">
        <v>332</v>
      </c>
      <c r="D841" s="557">
        <v>642</v>
      </c>
      <c r="E841" s="557">
        <v>120</v>
      </c>
      <c r="F841" s="557">
        <v>120</v>
      </c>
      <c r="G841" s="557"/>
      <c r="H841" s="715">
        <v>2</v>
      </c>
    </row>
    <row r="842" spans="1:8" ht="14.25" customHeight="1">
      <c r="A842" s="688"/>
      <c r="B842" s="555"/>
      <c r="C842" s="556" t="s">
        <v>332</v>
      </c>
      <c r="D842" s="557">
        <v>35</v>
      </c>
      <c r="E842" s="557">
        <v>35</v>
      </c>
      <c r="F842" s="557">
        <v>15</v>
      </c>
      <c r="G842" s="557">
        <v>20</v>
      </c>
      <c r="H842" s="715">
        <v>0</v>
      </c>
    </row>
    <row r="843" spans="1:8" ht="14.25" customHeight="1">
      <c r="A843" s="688"/>
      <c r="B843" s="555"/>
      <c r="C843" s="556" t="s">
        <v>381</v>
      </c>
      <c r="D843" s="557">
        <v>39</v>
      </c>
      <c r="E843" s="557">
        <v>39</v>
      </c>
      <c r="F843" s="557">
        <v>39</v>
      </c>
      <c r="G843" s="557"/>
      <c r="H843" s="715">
        <v>1.25</v>
      </c>
    </row>
    <row r="844" spans="1:8" ht="14.25" customHeight="1">
      <c r="A844" s="688"/>
      <c r="B844" s="555" t="s">
        <v>324</v>
      </c>
      <c r="C844" s="556" t="s">
        <v>325</v>
      </c>
      <c r="D844" s="557">
        <v>587</v>
      </c>
      <c r="E844" s="557">
        <v>202</v>
      </c>
      <c r="F844" s="557">
        <v>183</v>
      </c>
      <c r="G844" s="557">
        <v>19</v>
      </c>
      <c r="H844" s="558" t="s">
        <v>622</v>
      </c>
    </row>
    <row r="845" spans="1:8" ht="14.25" customHeight="1">
      <c r="A845" s="688"/>
      <c r="B845" s="555"/>
      <c r="C845" s="556" t="s">
        <v>414</v>
      </c>
      <c r="D845" s="557">
        <v>9</v>
      </c>
      <c r="E845" s="557">
        <v>9</v>
      </c>
      <c r="F845" s="557">
        <v>9</v>
      </c>
      <c r="G845" s="557">
        <v>0</v>
      </c>
      <c r="H845" s="558" t="s">
        <v>450</v>
      </c>
    </row>
    <row r="846" spans="1:8" ht="14.25" customHeight="1">
      <c r="A846" s="688"/>
      <c r="B846" s="555"/>
      <c r="C846" s="556" t="s">
        <v>438</v>
      </c>
      <c r="D846" s="557">
        <v>9</v>
      </c>
      <c r="E846" s="557">
        <v>7</v>
      </c>
      <c r="F846" s="557">
        <v>0</v>
      </c>
      <c r="G846" s="557">
        <v>7</v>
      </c>
      <c r="H846" s="558">
        <v>3.5</v>
      </c>
    </row>
    <row r="847" spans="1:8" ht="14.25" customHeight="1">
      <c r="A847" s="688"/>
      <c r="B847" s="555"/>
      <c r="C847" s="556" t="s">
        <v>506</v>
      </c>
      <c r="D847" s="557">
        <v>6</v>
      </c>
      <c r="E847" s="557">
        <v>5</v>
      </c>
      <c r="F847" s="557">
        <v>5</v>
      </c>
      <c r="G847" s="557">
        <v>0</v>
      </c>
      <c r="H847" s="558">
        <v>0.6</v>
      </c>
    </row>
    <row r="848" spans="1:8" ht="14.25" customHeight="1">
      <c r="A848" s="554"/>
      <c r="B848" s="555" t="s">
        <v>303</v>
      </c>
      <c r="C848" s="556" t="s">
        <v>453</v>
      </c>
      <c r="D848" s="557">
        <v>550</v>
      </c>
      <c r="E848" s="557">
        <v>500</v>
      </c>
      <c r="F848" s="557">
        <v>500</v>
      </c>
      <c r="G848" s="557"/>
      <c r="H848" s="558">
        <v>0.8</v>
      </c>
    </row>
    <row r="849" spans="1:8" ht="14.25" customHeight="1">
      <c r="A849" s="554"/>
      <c r="B849" s="555"/>
      <c r="C849" s="556" t="s">
        <v>533</v>
      </c>
      <c r="D849" s="557">
        <v>500</v>
      </c>
      <c r="E849" s="557">
        <v>52</v>
      </c>
      <c r="F849" s="557">
        <v>52</v>
      </c>
      <c r="G849" s="557"/>
      <c r="H849" s="558">
        <v>0.8</v>
      </c>
    </row>
    <row r="850" spans="1:8" ht="14.25" customHeight="1">
      <c r="A850" s="554"/>
      <c r="B850" s="555"/>
      <c r="C850" s="556" t="s">
        <v>423</v>
      </c>
      <c r="D850" s="557">
        <v>72</v>
      </c>
      <c r="E850" s="557">
        <v>32</v>
      </c>
      <c r="F850" s="557">
        <v>32</v>
      </c>
      <c r="G850" s="557"/>
      <c r="H850" s="558">
        <v>2.5</v>
      </c>
    </row>
    <row r="851" spans="1:8" ht="14.25" customHeight="1">
      <c r="A851" s="554"/>
      <c r="B851" s="555"/>
      <c r="C851" s="556" t="s">
        <v>430</v>
      </c>
      <c r="D851" s="751">
        <v>20</v>
      </c>
      <c r="E851" s="656">
        <v>20</v>
      </c>
      <c r="F851" s="656">
        <v>20</v>
      </c>
      <c r="G851" s="656"/>
      <c r="H851" s="657">
        <v>0.9</v>
      </c>
    </row>
    <row r="852" spans="1:8" ht="14.25" customHeight="1">
      <c r="A852" s="554"/>
      <c r="B852" s="555"/>
      <c r="C852" s="556" t="s">
        <v>431</v>
      </c>
      <c r="D852" s="656">
        <v>200</v>
      </c>
      <c r="E852" s="656">
        <v>113</v>
      </c>
      <c r="F852" s="656">
        <v>113</v>
      </c>
      <c r="G852" s="656"/>
      <c r="H852" s="657">
        <v>0.7</v>
      </c>
    </row>
    <row r="853" spans="1:8" ht="14.25" customHeight="1">
      <c r="A853" s="689" t="s">
        <v>335</v>
      </c>
      <c r="B853" s="549" t="s">
        <v>623</v>
      </c>
      <c r="C853" s="559"/>
      <c r="D853" s="680">
        <f>SUM(D854)</f>
        <v>140</v>
      </c>
      <c r="E853" s="680">
        <f>SUM(E854)</f>
        <v>58</v>
      </c>
      <c r="F853" s="680">
        <f>SUM(F854)</f>
        <v>58</v>
      </c>
      <c r="G853" s="680">
        <f>SUM(G854)</f>
        <v>0</v>
      </c>
      <c r="H853" s="685"/>
    </row>
    <row r="854" spans="1:8" ht="14.25" customHeight="1">
      <c r="A854" s="567"/>
      <c r="B854" s="568" t="s">
        <v>385</v>
      </c>
      <c r="C854" s="569" t="s">
        <v>408</v>
      </c>
      <c r="D854" s="661">
        <v>140</v>
      </c>
      <c r="E854" s="661">
        <v>58</v>
      </c>
      <c r="F854" s="661">
        <v>58</v>
      </c>
      <c r="G854" s="661"/>
      <c r="H854" s="662">
        <v>0.7</v>
      </c>
    </row>
    <row r="855" spans="1:8" ht="26.25" customHeight="1">
      <c r="A855" s="548" t="s">
        <v>338</v>
      </c>
      <c r="B855" s="549" t="s">
        <v>624</v>
      </c>
      <c r="C855" s="559"/>
      <c r="D855" s="680">
        <f>SUM(D856:D864)</f>
        <v>1475</v>
      </c>
      <c r="E855" s="680">
        <f>SUM(E856:E864)</f>
        <v>727</v>
      </c>
      <c r="F855" s="680">
        <f>SUM(F856:F864)</f>
        <v>691</v>
      </c>
      <c r="G855" s="680">
        <f>SUM(G856:G864)</f>
        <v>0</v>
      </c>
      <c r="H855" s="760"/>
    </row>
    <row r="856" spans="1:8" ht="14.25" customHeight="1">
      <c r="A856" s="560"/>
      <c r="B856" s="561" t="s">
        <v>385</v>
      </c>
      <c r="C856" s="562" t="s">
        <v>336</v>
      </c>
      <c r="D856" s="702">
        <v>120</v>
      </c>
      <c r="E856" s="702">
        <v>110</v>
      </c>
      <c r="F856" s="702">
        <v>110</v>
      </c>
      <c r="G856" s="702"/>
      <c r="H856" s="761">
        <v>1.3</v>
      </c>
    </row>
    <row r="857" spans="1:8" ht="14.25" customHeight="1">
      <c r="A857" s="560"/>
      <c r="B857" s="561"/>
      <c r="C857" s="562" t="s">
        <v>334</v>
      </c>
      <c r="D857" s="702">
        <v>480</v>
      </c>
      <c r="E857" s="702">
        <v>300</v>
      </c>
      <c r="F857" s="702">
        <v>300</v>
      </c>
      <c r="G857" s="702"/>
      <c r="H857" s="761">
        <v>1.3</v>
      </c>
    </row>
    <row r="858" spans="1:8" ht="14.25" customHeight="1">
      <c r="A858" s="560"/>
      <c r="B858" s="561"/>
      <c r="C858" s="562" t="s">
        <v>334</v>
      </c>
      <c r="D858" s="702">
        <v>100</v>
      </c>
      <c r="E858" s="702">
        <v>52</v>
      </c>
      <c r="F858" s="702">
        <v>52</v>
      </c>
      <c r="G858" s="702"/>
      <c r="H858" s="761">
        <v>1.2</v>
      </c>
    </row>
    <row r="859" spans="1:8" ht="14.25" customHeight="1">
      <c r="A859" s="565"/>
      <c r="B859" s="566"/>
      <c r="C859" s="562" t="s">
        <v>380</v>
      </c>
      <c r="D859" s="702">
        <v>100</v>
      </c>
      <c r="E859" s="702">
        <v>53</v>
      </c>
      <c r="F859" s="702">
        <v>53</v>
      </c>
      <c r="G859" s="702"/>
      <c r="H859" s="761">
        <v>1</v>
      </c>
    </row>
    <row r="860" spans="1:8" ht="14.25" customHeight="1">
      <c r="A860" s="565"/>
      <c r="B860" s="566"/>
      <c r="C860" s="562" t="s">
        <v>381</v>
      </c>
      <c r="D860" s="702">
        <v>40</v>
      </c>
      <c r="E860" s="702">
        <v>40</v>
      </c>
      <c r="F860" s="702">
        <v>40</v>
      </c>
      <c r="G860" s="702"/>
      <c r="H860" s="761" t="s">
        <v>625</v>
      </c>
    </row>
    <row r="861" spans="1:8" ht="14.25" customHeight="1">
      <c r="A861" s="565"/>
      <c r="B861" s="555" t="s">
        <v>278</v>
      </c>
      <c r="C861" s="556" t="s">
        <v>381</v>
      </c>
      <c r="D861" s="557">
        <v>20</v>
      </c>
      <c r="E861" s="557">
        <v>20</v>
      </c>
      <c r="F861" s="557">
        <v>0</v>
      </c>
      <c r="G861" s="557">
        <v>0</v>
      </c>
      <c r="H861" s="558">
        <v>0.6</v>
      </c>
    </row>
    <row r="862" spans="1:8" ht="14.25" customHeight="1">
      <c r="A862" s="554"/>
      <c r="B862" s="555" t="s">
        <v>324</v>
      </c>
      <c r="C862" s="556" t="s">
        <v>325</v>
      </c>
      <c r="D862" s="656">
        <v>400</v>
      </c>
      <c r="E862" s="656">
        <v>121</v>
      </c>
      <c r="F862" s="656">
        <v>121</v>
      </c>
      <c r="G862" s="656">
        <v>0</v>
      </c>
      <c r="H862" s="762">
        <v>2.2</v>
      </c>
    </row>
    <row r="863" spans="1:8" ht="14.25" customHeight="1">
      <c r="A863" s="554"/>
      <c r="B863" s="555"/>
      <c r="C863" s="556" t="s">
        <v>337</v>
      </c>
      <c r="D863" s="656">
        <v>200</v>
      </c>
      <c r="E863" s="656">
        <v>21</v>
      </c>
      <c r="F863" s="656">
        <v>5</v>
      </c>
      <c r="G863" s="656">
        <v>0</v>
      </c>
      <c r="H863" s="762">
        <v>3</v>
      </c>
    </row>
    <row r="864" spans="1:8" ht="14.25" customHeight="1">
      <c r="A864" s="554"/>
      <c r="B864" s="555"/>
      <c r="C864" s="556" t="s">
        <v>408</v>
      </c>
      <c r="D864" s="656">
        <v>15</v>
      </c>
      <c r="E864" s="656">
        <v>10</v>
      </c>
      <c r="F864" s="656">
        <v>10</v>
      </c>
      <c r="G864" s="656">
        <v>0</v>
      </c>
      <c r="H864" s="762" t="s">
        <v>450</v>
      </c>
    </row>
    <row r="865" spans="1:8" ht="14.25" customHeight="1">
      <c r="A865" s="548" t="s">
        <v>340</v>
      </c>
      <c r="B865" s="549" t="s">
        <v>176</v>
      </c>
      <c r="C865" s="640"/>
      <c r="D865" s="551">
        <f>SUM(D866:D901)</f>
        <v>11048</v>
      </c>
      <c r="E865" s="551">
        <f>SUM(E866:E901)</f>
        <v>3993</v>
      </c>
      <c r="F865" s="551">
        <f>SUM(F866:F901)</f>
        <v>3624</v>
      </c>
      <c r="G865" s="551">
        <f>SUM(G866:G901)</f>
        <v>110</v>
      </c>
      <c r="H865" s="578"/>
    </row>
    <row r="866" spans="1:8" ht="14.25" customHeight="1">
      <c r="A866" s="554"/>
      <c r="B866" s="555" t="s">
        <v>385</v>
      </c>
      <c r="C866" s="556" t="s">
        <v>378</v>
      </c>
      <c r="D866" s="656">
        <v>40</v>
      </c>
      <c r="E866" s="656">
        <v>36</v>
      </c>
      <c r="F866" s="656">
        <v>36</v>
      </c>
      <c r="G866" s="656"/>
      <c r="H866" s="762" t="s">
        <v>626</v>
      </c>
    </row>
    <row r="867" spans="1:8" ht="14.25" customHeight="1">
      <c r="A867" s="554"/>
      <c r="B867" s="555"/>
      <c r="C867" s="556" t="s">
        <v>442</v>
      </c>
      <c r="D867" s="656">
        <v>415</v>
      </c>
      <c r="E867" s="656">
        <v>10</v>
      </c>
      <c r="F867" s="656">
        <v>10</v>
      </c>
      <c r="G867" s="656"/>
      <c r="H867" s="762" t="s">
        <v>627</v>
      </c>
    </row>
    <row r="868" spans="1:8" ht="14.25" customHeight="1">
      <c r="A868" s="554"/>
      <c r="B868" s="555"/>
      <c r="C868" s="556" t="s">
        <v>470</v>
      </c>
      <c r="D868" s="656">
        <v>50</v>
      </c>
      <c r="E868" s="656">
        <v>3</v>
      </c>
      <c r="F868" s="656">
        <v>3</v>
      </c>
      <c r="G868" s="656"/>
      <c r="H868" s="762">
        <v>2</v>
      </c>
    </row>
    <row r="869" spans="1:8" ht="14.25" customHeight="1">
      <c r="A869" s="554"/>
      <c r="B869" s="555"/>
      <c r="C869" s="556" t="s">
        <v>438</v>
      </c>
      <c r="D869" s="656">
        <v>230</v>
      </c>
      <c r="E869" s="656">
        <v>135</v>
      </c>
      <c r="F869" s="656">
        <v>135</v>
      </c>
      <c r="G869" s="656"/>
      <c r="H869" s="762">
        <v>3</v>
      </c>
    </row>
    <row r="870" spans="1:8" ht="14.25" customHeight="1">
      <c r="A870" s="554"/>
      <c r="B870" s="555"/>
      <c r="C870" s="556" t="s">
        <v>332</v>
      </c>
      <c r="D870" s="656">
        <v>2000</v>
      </c>
      <c r="E870" s="656">
        <v>83</v>
      </c>
      <c r="F870" s="656">
        <v>83</v>
      </c>
      <c r="G870" s="656"/>
      <c r="H870" s="762">
        <v>3.5</v>
      </c>
    </row>
    <row r="871" spans="1:8" ht="14.25" customHeight="1">
      <c r="A871" s="554"/>
      <c r="B871" s="555"/>
      <c r="C871" s="556" t="s">
        <v>334</v>
      </c>
      <c r="D871" s="656">
        <v>300</v>
      </c>
      <c r="E871" s="656">
        <v>130</v>
      </c>
      <c r="F871" s="656">
        <v>130</v>
      </c>
      <c r="G871" s="656"/>
      <c r="H871" s="762">
        <v>2.1</v>
      </c>
    </row>
    <row r="872" spans="1:8" ht="14.25" customHeight="1">
      <c r="A872" s="554"/>
      <c r="B872" s="555"/>
      <c r="C872" s="556" t="s">
        <v>363</v>
      </c>
      <c r="D872" s="656">
        <v>150</v>
      </c>
      <c r="E872" s="656">
        <v>130</v>
      </c>
      <c r="F872" s="656">
        <v>97</v>
      </c>
      <c r="G872" s="656"/>
      <c r="H872" s="762">
        <v>1.3</v>
      </c>
    </row>
    <row r="873" spans="1:8" ht="14.25" customHeight="1">
      <c r="A873" s="554"/>
      <c r="B873" s="555"/>
      <c r="C873" s="556" t="s">
        <v>334</v>
      </c>
      <c r="D873" s="656">
        <v>100</v>
      </c>
      <c r="E873" s="656">
        <v>90</v>
      </c>
      <c r="F873" s="656">
        <v>90</v>
      </c>
      <c r="G873" s="656"/>
      <c r="H873" s="762">
        <v>3.5</v>
      </c>
    </row>
    <row r="874" spans="1:8" ht="14.25" customHeight="1">
      <c r="A874" s="554"/>
      <c r="B874" s="555"/>
      <c r="C874" s="556" t="s">
        <v>334</v>
      </c>
      <c r="D874" s="656">
        <v>150</v>
      </c>
      <c r="E874" s="656">
        <v>112</v>
      </c>
      <c r="F874" s="656">
        <v>112</v>
      </c>
      <c r="G874" s="656"/>
      <c r="H874" s="762">
        <v>2.2</v>
      </c>
    </row>
    <row r="875" spans="1:8" ht="14.25" customHeight="1">
      <c r="A875" s="554"/>
      <c r="B875" s="555" t="s">
        <v>278</v>
      </c>
      <c r="C875" s="556" t="s">
        <v>330</v>
      </c>
      <c r="D875" s="656">
        <v>140</v>
      </c>
      <c r="E875" s="656">
        <v>89</v>
      </c>
      <c r="F875" s="656">
        <v>81</v>
      </c>
      <c r="G875" s="656">
        <v>0</v>
      </c>
      <c r="H875" s="763">
        <v>1</v>
      </c>
    </row>
    <row r="876" spans="1:8" ht="14.25" customHeight="1">
      <c r="A876" s="554"/>
      <c r="B876" s="555"/>
      <c r="C876" s="556" t="s">
        <v>336</v>
      </c>
      <c r="D876" s="656">
        <v>56</v>
      </c>
      <c r="E876" s="656">
        <v>56</v>
      </c>
      <c r="F876" s="656">
        <v>54</v>
      </c>
      <c r="G876" s="656">
        <v>0</v>
      </c>
      <c r="H876" s="762">
        <v>1.4</v>
      </c>
    </row>
    <row r="877" spans="1:8" ht="14.25" customHeight="1">
      <c r="A877" s="554"/>
      <c r="B877" s="555" t="s">
        <v>355</v>
      </c>
      <c r="C877" s="556" t="s">
        <v>330</v>
      </c>
      <c r="D877" s="656">
        <v>100</v>
      </c>
      <c r="E877" s="656">
        <v>70</v>
      </c>
      <c r="F877" s="656">
        <v>36</v>
      </c>
      <c r="G877" s="656"/>
      <c r="H877" s="762">
        <v>1.25</v>
      </c>
    </row>
    <row r="878" spans="1:8" ht="14.25" customHeight="1">
      <c r="A878" s="554"/>
      <c r="B878" s="555"/>
      <c r="C878" s="556" t="s">
        <v>360</v>
      </c>
      <c r="D878" s="656">
        <v>799</v>
      </c>
      <c r="E878" s="656">
        <v>188</v>
      </c>
      <c r="F878" s="656">
        <v>73</v>
      </c>
      <c r="G878" s="656">
        <v>24</v>
      </c>
      <c r="H878" s="763">
        <v>1.25</v>
      </c>
    </row>
    <row r="879" spans="1:8" ht="14.25" customHeight="1">
      <c r="A879" s="554"/>
      <c r="B879" s="555"/>
      <c r="C879" s="556" t="s">
        <v>325</v>
      </c>
      <c r="D879" s="656">
        <v>572</v>
      </c>
      <c r="E879" s="656">
        <v>221</v>
      </c>
      <c r="F879" s="656">
        <v>117</v>
      </c>
      <c r="G879" s="656">
        <v>85</v>
      </c>
      <c r="H879" s="763">
        <v>2.75</v>
      </c>
    </row>
    <row r="880" spans="1:8" ht="14.25" customHeight="1">
      <c r="A880" s="554"/>
      <c r="B880" s="555"/>
      <c r="C880" s="556" t="s">
        <v>380</v>
      </c>
      <c r="D880" s="656">
        <v>535</v>
      </c>
      <c r="E880" s="656">
        <v>321</v>
      </c>
      <c r="F880" s="656">
        <v>321</v>
      </c>
      <c r="G880" s="656"/>
      <c r="H880" s="763">
        <v>0.4</v>
      </c>
    </row>
    <row r="881" spans="1:8" ht="14.25" customHeight="1">
      <c r="A881" s="554"/>
      <c r="B881" s="555"/>
      <c r="C881" s="556" t="s">
        <v>428</v>
      </c>
      <c r="D881" s="656">
        <v>80</v>
      </c>
      <c r="E881" s="656">
        <v>55</v>
      </c>
      <c r="F881" s="656">
        <v>55</v>
      </c>
      <c r="G881" s="656"/>
      <c r="H881" s="763">
        <v>1</v>
      </c>
    </row>
    <row r="882" spans="1:8" ht="14.25" customHeight="1">
      <c r="A882" s="554"/>
      <c r="B882" s="555"/>
      <c r="C882" s="556" t="s">
        <v>405</v>
      </c>
      <c r="D882" s="656">
        <v>17</v>
      </c>
      <c r="E882" s="656">
        <v>2</v>
      </c>
      <c r="F882" s="656">
        <v>2</v>
      </c>
      <c r="G882" s="656"/>
      <c r="H882" s="763">
        <v>0.9</v>
      </c>
    </row>
    <row r="883" spans="1:8" ht="14.25" customHeight="1">
      <c r="A883" s="554"/>
      <c r="B883" s="555"/>
      <c r="C883" s="556" t="s">
        <v>361</v>
      </c>
      <c r="D883" s="656">
        <v>210</v>
      </c>
      <c r="E883" s="656">
        <v>207</v>
      </c>
      <c r="F883" s="656">
        <v>200</v>
      </c>
      <c r="G883" s="656"/>
      <c r="H883" s="763">
        <v>4.5</v>
      </c>
    </row>
    <row r="884" spans="1:8" ht="14.25" customHeight="1">
      <c r="A884" s="554"/>
      <c r="B884" s="555"/>
      <c r="C884" s="556" t="s">
        <v>411</v>
      </c>
      <c r="D884" s="656">
        <v>28</v>
      </c>
      <c r="E884" s="656">
        <v>12</v>
      </c>
      <c r="F884" s="656">
        <v>12</v>
      </c>
      <c r="G884" s="656"/>
      <c r="H884" s="763">
        <v>2.5</v>
      </c>
    </row>
    <row r="885" spans="1:8" ht="14.25" customHeight="1">
      <c r="A885" s="554"/>
      <c r="B885" s="555"/>
      <c r="C885" s="556" t="s">
        <v>363</v>
      </c>
      <c r="D885" s="656">
        <v>210</v>
      </c>
      <c r="E885" s="656">
        <v>102</v>
      </c>
      <c r="F885" s="656">
        <v>102</v>
      </c>
      <c r="G885" s="656"/>
      <c r="H885" s="763">
        <v>0.6</v>
      </c>
    </row>
    <row r="886" spans="1:8" ht="14.25" customHeight="1">
      <c r="A886" s="554"/>
      <c r="B886" s="555"/>
      <c r="C886" s="556" t="s">
        <v>356</v>
      </c>
      <c r="D886" s="656">
        <v>140</v>
      </c>
      <c r="E886" s="656">
        <v>107</v>
      </c>
      <c r="F886" s="656">
        <v>107</v>
      </c>
      <c r="G886" s="656"/>
      <c r="H886" s="763">
        <v>1.5</v>
      </c>
    </row>
    <row r="887" spans="1:8" ht="14.25" customHeight="1">
      <c r="A887" s="554"/>
      <c r="B887" s="555"/>
      <c r="C887" s="556" t="s">
        <v>367</v>
      </c>
      <c r="D887" s="656">
        <v>300</v>
      </c>
      <c r="E887" s="656">
        <v>107</v>
      </c>
      <c r="F887" s="656">
        <v>107</v>
      </c>
      <c r="G887" s="656"/>
      <c r="H887" s="763">
        <v>1.75</v>
      </c>
    </row>
    <row r="888" spans="1:8" ht="14.25" customHeight="1">
      <c r="A888" s="554"/>
      <c r="B888" s="555"/>
      <c r="C888" s="556" t="s">
        <v>374</v>
      </c>
      <c r="D888" s="656">
        <v>25</v>
      </c>
      <c r="E888" s="656">
        <v>20</v>
      </c>
      <c r="F888" s="656">
        <v>20</v>
      </c>
      <c r="G888" s="656"/>
      <c r="H888" s="763">
        <v>0.6</v>
      </c>
    </row>
    <row r="889" spans="1:8" ht="14.25" customHeight="1">
      <c r="A889" s="554"/>
      <c r="B889" s="555" t="s">
        <v>324</v>
      </c>
      <c r="C889" s="556" t="s">
        <v>378</v>
      </c>
      <c r="D889" s="656">
        <v>5</v>
      </c>
      <c r="E889" s="656">
        <v>5</v>
      </c>
      <c r="F889" s="656">
        <v>5</v>
      </c>
      <c r="G889" s="656">
        <v>0</v>
      </c>
      <c r="H889" s="762" t="s">
        <v>628</v>
      </c>
    </row>
    <row r="890" spans="1:8" ht="14.25" customHeight="1">
      <c r="A890" s="554"/>
      <c r="B890" s="555"/>
      <c r="C890" s="556" t="s">
        <v>330</v>
      </c>
      <c r="D890" s="656">
        <v>120</v>
      </c>
      <c r="E890" s="656">
        <v>85</v>
      </c>
      <c r="F890" s="656">
        <v>85</v>
      </c>
      <c r="G890" s="656">
        <v>0</v>
      </c>
      <c r="H890" s="762">
        <v>2.3</v>
      </c>
    </row>
    <row r="891" spans="1:8" ht="14.25" customHeight="1">
      <c r="A891" s="554"/>
      <c r="B891" s="555"/>
      <c r="C891" s="556" t="s">
        <v>336</v>
      </c>
      <c r="D891" s="656">
        <v>175</v>
      </c>
      <c r="E891" s="656">
        <v>53</v>
      </c>
      <c r="F891" s="656">
        <v>53</v>
      </c>
      <c r="G891" s="656">
        <v>0</v>
      </c>
      <c r="H891" s="762" t="s">
        <v>629</v>
      </c>
    </row>
    <row r="892" spans="1:8" ht="14.25" customHeight="1">
      <c r="A892" s="554"/>
      <c r="B892" s="555"/>
      <c r="C892" s="556" t="s">
        <v>360</v>
      </c>
      <c r="D892" s="656">
        <v>516</v>
      </c>
      <c r="E892" s="656">
        <v>192</v>
      </c>
      <c r="F892" s="656">
        <v>192</v>
      </c>
      <c r="G892" s="656">
        <v>0</v>
      </c>
      <c r="H892" s="762">
        <v>2.7</v>
      </c>
    </row>
    <row r="893" spans="1:8" ht="14.25" customHeight="1">
      <c r="A893" s="554"/>
      <c r="B893" s="555"/>
      <c r="C893" s="556" t="s">
        <v>442</v>
      </c>
      <c r="D893" s="656">
        <v>1200</v>
      </c>
      <c r="E893" s="656">
        <v>345</v>
      </c>
      <c r="F893" s="656">
        <v>345</v>
      </c>
      <c r="G893" s="656">
        <v>0</v>
      </c>
      <c r="H893" s="762" t="s">
        <v>452</v>
      </c>
    </row>
    <row r="894" spans="1:8" ht="14.25" customHeight="1">
      <c r="A894" s="554"/>
      <c r="B894" s="555"/>
      <c r="C894" s="556" t="s">
        <v>438</v>
      </c>
      <c r="D894" s="656">
        <v>1</v>
      </c>
      <c r="E894" s="656">
        <v>1</v>
      </c>
      <c r="F894" s="656">
        <v>0</v>
      </c>
      <c r="G894" s="656">
        <v>1</v>
      </c>
      <c r="H894" s="762">
        <v>6</v>
      </c>
    </row>
    <row r="895" spans="1:8" ht="14.25" customHeight="1">
      <c r="A895" s="554"/>
      <c r="B895" s="555"/>
      <c r="C895" s="556" t="s">
        <v>428</v>
      </c>
      <c r="D895" s="656">
        <v>436</v>
      </c>
      <c r="E895" s="656">
        <v>12</v>
      </c>
      <c r="F895" s="656">
        <v>12</v>
      </c>
      <c r="G895" s="656">
        <v>0</v>
      </c>
      <c r="H895" s="762">
        <v>2.5</v>
      </c>
    </row>
    <row r="896" spans="1:8" ht="14.25" customHeight="1">
      <c r="A896" s="554"/>
      <c r="B896" s="555"/>
      <c r="C896" s="556" t="s">
        <v>361</v>
      </c>
      <c r="D896" s="656">
        <v>450</v>
      </c>
      <c r="E896" s="656">
        <v>158</v>
      </c>
      <c r="F896" s="656">
        <v>93</v>
      </c>
      <c r="G896" s="656">
        <v>0</v>
      </c>
      <c r="H896" s="762" t="s">
        <v>630</v>
      </c>
    </row>
    <row r="897" spans="1:8" ht="14.25" customHeight="1">
      <c r="A897" s="554"/>
      <c r="B897" s="555"/>
      <c r="C897" s="556" t="s">
        <v>381</v>
      </c>
      <c r="D897" s="656">
        <v>23</v>
      </c>
      <c r="E897" s="656">
        <v>23</v>
      </c>
      <c r="F897" s="656">
        <v>23</v>
      </c>
      <c r="G897" s="656">
        <v>0</v>
      </c>
      <c r="H897" s="762">
        <v>0.5</v>
      </c>
    </row>
    <row r="898" spans="1:8" ht="14.25" customHeight="1">
      <c r="A898" s="554"/>
      <c r="B898" s="555"/>
      <c r="C898" s="556" t="s">
        <v>586</v>
      </c>
      <c r="D898" s="656">
        <v>130</v>
      </c>
      <c r="E898" s="656">
        <v>84</v>
      </c>
      <c r="F898" s="656">
        <v>84</v>
      </c>
      <c r="G898" s="656">
        <v>0</v>
      </c>
      <c r="H898" s="762" t="s">
        <v>631</v>
      </c>
    </row>
    <row r="899" spans="1:8" ht="14.25" customHeight="1">
      <c r="A899" s="554"/>
      <c r="B899" s="555" t="s">
        <v>303</v>
      </c>
      <c r="C899" s="556" t="s">
        <v>430</v>
      </c>
      <c r="D899" s="656">
        <v>200</v>
      </c>
      <c r="E899" s="656">
        <v>199</v>
      </c>
      <c r="F899" s="656">
        <v>199</v>
      </c>
      <c r="G899" s="656"/>
      <c r="H899" s="657">
        <v>1.2</v>
      </c>
    </row>
    <row r="900" spans="1:8" ht="14.25" customHeight="1">
      <c r="A900" s="554"/>
      <c r="B900" s="555"/>
      <c r="C900" s="556" t="s">
        <v>520</v>
      </c>
      <c r="D900" s="656">
        <v>1130</v>
      </c>
      <c r="E900" s="656">
        <v>541</v>
      </c>
      <c r="F900" s="656">
        <v>541</v>
      </c>
      <c r="G900" s="656"/>
      <c r="H900" s="657">
        <v>1.6</v>
      </c>
    </row>
    <row r="901" spans="1:8" ht="14.25" customHeight="1">
      <c r="A901" s="554"/>
      <c r="B901" s="555"/>
      <c r="C901" s="556" t="s">
        <v>455</v>
      </c>
      <c r="D901" s="656">
        <v>15</v>
      </c>
      <c r="E901" s="656">
        <v>9</v>
      </c>
      <c r="F901" s="656">
        <v>9</v>
      </c>
      <c r="G901" s="656"/>
      <c r="H901" s="716">
        <v>2</v>
      </c>
    </row>
    <row r="902" spans="1:8" ht="14.25" customHeight="1">
      <c r="A902" s="548" t="s">
        <v>376</v>
      </c>
      <c r="B902" s="549" t="s">
        <v>120</v>
      </c>
      <c r="C902" s="640"/>
      <c r="D902" s="551">
        <f>SUM(D903:D906)</f>
        <v>541</v>
      </c>
      <c r="E902" s="551">
        <f>SUM(E903:E906)</f>
        <v>149</v>
      </c>
      <c r="F902" s="551">
        <f>SUM(F903:F906)</f>
        <v>132</v>
      </c>
      <c r="G902" s="551">
        <f>SUM(G903:G906)</f>
        <v>0</v>
      </c>
      <c r="H902" s="578"/>
    </row>
    <row r="903" spans="1:8" ht="14.25" customHeight="1">
      <c r="A903" s="565"/>
      <c r="B903" s="555" t="s">
        <v>278</v>
      </c>
      <c r="C903" s="556" t="s">
        <v>337</v>
      </c>
      <c r="D903" s="656">
        <v>15</v>
      </c>
      <c r="E903" s="656">
        <v>15</v>
      </c>
      <c r="F903" s="656">
        <v>15</v>
      </c>
      <c r="G903" s="656">
        <v>0</v>
      </c>
      <c r="H903" s="763">
        <v>2</v>
      </c>
    </row>
    <row r="904" spans="1:8" ht="14.25" customHeight="1">
      <c r="A904" s="565"/>
      <c r="B904" s="555"/>
      <c r="C904" s="556" t="s">
        <v>361</v>
      </c>
      <c r="D904" s="656">
        <v>82</v>
      </c>
      <c r="E904" s="656">
        <v>71</v>
      </c>
      <c r="F904" s="656">
        <v>71</v>
      </c>
      <c r="G904" s="656">
        <v>0</v>
      </c>
      <c r="H904" s="762">
        <v>2</v>
      </c>
    </row>
    <row r="905" spans="1:8" ht="14.25" customHeight="1">
      <c r="A905" s="565"/>
      <c r="B905" s="555" t="s">
        <v>324</v>
      </c>
      <c r="C905" s="556" t="s">
        <v>429</v>
      </c>
      <c r="D905" s="656">
        <v>300</v>
      </c>
      <c r="E905" s="656">
        <v>43</v>
      </c>
      <c r="F905" s="656">
        <v>26</v>
      </c>
      <c r="G905" s="656">
        <v>0</v>
      </c>
      <c r="H905" s="716" t="s">
        <v>632</v>
      </c>
    </row>
    <row r="906" spans="1:8" ht="14.25" customHeight="1">
      <c r="A906" s="567"/>
      <c r="B906" s="568" t="s">
        <v>303</v>
      </c>
      <c r="C906" s="569" t="s">
        <v>633</v>
      </c>
      <c r="D906" s="661">
        <v>144</v>
      </c>
      <c r="E906" s="661">
        <v>20</v>
      </c>
      <c r="F906" s="661">
        <v>20</v>
      </c>
      <c r="G906" s="661"/>
      <c r="H906" s="662">
        <v>2.75</v>
      </c>
    </row>
    <row r="907" spans="1:8" ht="14.25" customHeight="1">
      <c r="A907" s="548" t="s">
        <v>377</v>
      </c>
      <c r="B907" s="549" t="s">
        <v>634</v>
      </c>
      <c r="C907" s="559"/>
      <c r="D907" s="680">
        <f>SUM(D908)</f>
        <v>130</v>
      </c>
      <c r="E907" s="680">
        <f>SUM(E908)</f>
        <v>18</v>
      </c>
      <c r="F907" s="680">
        <f>SUM(F908)</f>
        <v>18</v>
      </c>
      <c r="G907" s="680">
        <f>SUM(G908)</f>
        <v>0</v>
      </c>
      <c r="H907" s="685"/>
    </row>
    <row r="908" spans="1:8" ht="14.25" customHeight="1">
      <c r="A908" s="567"/>
      <c r="B908" s="568" t="s">
        <v>385</v>
      </c>
      <c r="C908" s="569" t="s">
        <v>506</v>
      </c>
      <c r="D908" s="661">
        <v>130</v>
      </c>
      <c r="E908" s="661">
        <v>18</v>
      </c>
      <c r="F908" s="661">
        <v>18</v>
      </c>
      <c r="G908" s="661"/>
      <c r="H908" s="662">
        <v>0.2</v>
      </c>
    </row>
    <row r="909" spans="1:8" ht="14.25" customHeight="1">
      <c r="A909" s="548" t="s">
        <v>12</v>
      </c>
      <c r="B909" s="549" t="s">
        <v>101</v>
      </c>
      <c r="C909" s="640"/>
      <c r="D909" s="642">
        <f>SUM(D910:D910)</f>
        <v>230</v>
      </c>
      <c r="E909" s="642">
        <f>SUM(E910:E910)</f>
        <v>142</v>
      </c>
      <c r="F909" s="642">
        <f>SUM(F910:F910)</f>
        <v>142</v>
      </c>
      <c r="G909" s="642">
        <f>SUM(G910:G910)</f>
        <v>0</v>
      </c>
      <c r="H909" s="643"/>
    </row>
    <row r="910" spans="1:8" ht="14.25" customHeight="1">
      <c r="A910" s="572"/>
      <c r="B910" s="573" t="s">
        <v>355</v>
      </c>
      <c r="C910" s="574" t="s">
        <v>504</v>
      </c>
      <c r="D910" s="658">
        <v>230</v>
      </c>
      <c r="E910" s="658">
        <v>142</v>
      </c>
      <c r="F910" s="658">
        <v>142</v>
      </c>
      <c r="G910" s="658"/>
      <c r="H910" s="659">
        <v>1.5</v>
      </c>
    </row>
    <row r="911" spans="1:8" ht="14.25" customHeight="1">
      <c r="A911" s="548" t="s">
        <v>447</v>
      </c>
      <c r="B911" s="549" t="s">
        <v>635</v>
      </c>
      <c r="C911" s="559"/>
      <c r="D911" s="680">
        <f>D912</f>
        <v>35</v>
      </c>
      <c r="E911" s="680">
        <f>E912</f>
        <v>35</v>
      </c>
      <c r="F911" s="680">
        <f>F912</f>
        <v>35</v>
      </c>
      <c r="G911" s="680">
        <f>G912</f>
        <v>0</v>
      </c>
      <c r="H911" s="685"/>
    </row>
    <row r="912" spans="1:8" ht="14.25" customHeight="1">
      <c r="A912" s="567"/>
      <c r="B912" s="568" t="s">
        <v>303</v>
      </c>
      <c r="C912" s="569" t="s">
        <v>636</v>
      </c>
      <c r="D912" s="661">
        <v>35</v>
      </c>
      <c r="E912" s="661">
        <v>35</v>
      </c>
      <c r="F912" s="661">
        <v>35</v>
      </c>
      <c r="G912" s="661"/>
      <c r="H912" s="662">
        <v>0.7</v>
      </c>
    </row>
    <row r="913" spans="1:8" ht="14.25" customHeight="1">
      <c r="A913" s="548" t="s">
        <v>459</v>
      </c>
      <c r="B913" s="549" t="s">
        <v>637</v>
      </c>
      <c r="C913" s="559"/>
      <c r="D913" s="680">
        <f>SUM(D914:D917)</f>
        <v>509</v>
      </c>
      <c r="E913" s="680">
        <f>SUM(E914:E917)</f>
        <v>211</v>
      </c>
      <c r="F913" s="680">
        <f>SUM(F914:F917)</f>
        <v>211</v>
      </c>
      <c r="G913" s="680">
        <f>SUM(G914:G917)</f>
        <v>0</v>
      </c>
      <c r="H913" s="685"/>
    </row>
    <row r="914" spans="1:8" ht="14.25" customHeight="1">
      <c r="A914" s="554"/>
      <c r="B914" s="555" t="s">
        <v>385</v>
      </c>
      <c r="C914" s="556" t="s">
        <v>638</v>
      </c>
      <c r="D914" s="656">
        <v>220</v>
      </c>
      <c r="E914" s="656">
        <v>39</v>
      </c>
      <c r="F914" s="656">
        <v>39</v>
      </c>
      <c r="G914" s="656"/>
      <c r="H914" s="657">
        <v>1.6</v>
      </c>
    </row>
    <row r="915" spans="1:8" ht="14.25" customHeight="1">
      <c r="A915" s="572"/>
      <c r="B915" s="573" t="s">
        <v>324</v>
      </c>
      <c r="C915" s="764" t="s">
        <v>336</v>
      </c>
      <c r="D915" s="634">
        <v>9</v>
      </c>
      <c r="E915" s="658">
        <v>3</v>
      </c>
      <c r="F915" s="658">
        <v>3</v>
      </c>
      <c r="G915" s="658">
        <v>0</v>
      </c>
      <c r="H915" s="659" t="s">
        <v>629</v>
      </c>
    </row>
    <row r="916" spans="1:8" ht="14.25" customHeight="1">
      <c r="A916" s="572"/>
      <c r="B916" s="733"/>
      <c r="C916" s="765" t="s">
        <v>639</v>
      </c>
      <c r="D916" s="634">
        <v>250</v>
      </c>
      <c r="E916" s="658">
        <v>139</v>
      </c>
      <c r="F916" s="658">
        <v>139</v>
      </c>
      <c r="G916" s="658">
        <v>0</v>
      </c>
      <c r="H916" s="658">
        <v>2.9</v>
      </c>
    </row>
    <row r="917" spans="1:8" ht="14.25" customHeight="1">
      <c r="A917" s="567"/>
      <c r="B917" s="568" t="s">
        <v>303</v>
      </c>
      <c r="C917" s="569" t="s">
        <v>640</v>
      </c>
      <c r="D917" s="661">
        <v>30</v>
      </c>
      <c r="E917" s="661">
        <v>30</v>
      </c>
      <c r="F917" s="661">
        <v>30</v>
      </c>
      <c r="G917" s="661"/>
      <c r="H917" s="662">
        <v>1.75</v>
      </c>
    </row>
    <row r="918" spans="1:8" ht="14.25" customHeight="1">
      <c r="A918" s="565" t="s">
        <v>461</v>
      </c>
      <c r="B918" s="566" t="s">
        <v>641</v>
      </c>
      <c r="C918" s="695"/>
      <c r="D918" s="696">
        <f>SUM(D919:D920)</f>
        <v>35</v>
      </c>
      <c r="E918" s="696">
        <f>SUM(E919:E920)</f>
        <v>7</v>
      </c>
      <c r="F918" s="696">
        <f>SUM(F919:F920)</f>
        <v>7</v>
      </c>
      <c r="G918" s="696">
        <f>SUM(G919:G920)</f>
        <v>0</v>
      </c>
      <c r="H918" s="564"/>
    </row>
    <row r="919" spans="1:8" ht="14.25" customHeight="1">
      <c r="A919" s="554"/>
      <c r="B919" s="555" t="s">
        <v>324</v>
      </c>
      <c r="C919" s="766" t="s">
        <v>334</v>
      </c>
      <c r="D919" s="557">
        <v>25</v>
      </c>
      <c r="E919" s="557">
        <v>5</v>
      </c>
      <c r="F919" s="557">
        <v>5</v>
      </c>
      <c r="G919" s="557">
        <v>0</v>
      </c>
      <c r="H919" s="558" t="s">
        <v>415</v>
      </c>
    </row>
    <row r="920" spans="1:8" ht="14.25" customHeight="1">
      <c r="A920" s="567"/>
      <c r="B920" s="573" t="s">
        <v>303</v>
      </c>
      <c r="C920" s="766" t="s">
        <v>642</v>
      </c>
      <c r="D920" s="557">
        <v>10</v>
      </c>
      <c r="E920" s="557">
        <v>2</v>
      </c>
      <c r="F920" s="557">
        <v>2</v>
      </c>
      <c r="G920" s="557"/>
      <c r="H920" s="558">
        <v>1.65</v>
      </c>
    </row>
    <row r="921" spans="1:8" ht="14.25" customHeight="1">
      <c r="A921" s="548" t="s">
        <v>465</v>
      </c>
      <c r="B921" s="549" t="s">
        <v>643</v>
      </c>
      <c r="C921" s="640"/>
      <c r="D921" s="551">
        <f>SUM(D922:D925)</f>
        <v>363</v>
      </c>
      <c r="E921" s="551">
        <f>SUM(E922:E925)</f>
        <v>377</v>
      </c>
      <c r="F921" s="551">
        <f>SUM(F922:F925)</f>
        <v>377</v>
      </c>
      <c r="G921" s="551">
        <f>SUM(G922:G925)</f>
        <v>0</v>
      </c>
      <c r="H921" s="578"/>
    </row>
    <row r="922" spans="1:8" ht="14.25" customHeight="1">
      <c r="A922" s="554"/>
      <c r="B922" s="555" t="s">
        <v>324</v>
      </c>
      <c r="C922" s="766" t="s">
        <v>378</v>
      </c>
      <c r="D922" s="557">
        <v>200</v>
      </c>
      <c r="E922" s="557">
        <v>211</v>
      </c>
      <c r="F922" s="557">
        <v>211</v>
      </c>
      <c r="G922" s="557">
        <v>0</v>
      </c>
      <c r="H922" s="558">
        <v>0.5</v>
      </c>
    </row>
    <row r="923" spans="1:8" ht="14.25" customHeight="1">
      <c r="A923" s="554"/>
      <c r="B923" s="573"/>
      <c r="C923" s="766" t="s">
        <v>330</v>
      </c>
      <c r="D923" s="557">
        <v>55</v>
      </c>
      <c r="E923" s="557">
        <v>67</v>
      </c>
      <c r="F923" s="557">
        <v>67</v>
      </c>
      <c r="G923" s="557">
        <v>0</v>
      </c>
      <c r="H923" s="558">
        <v>0.9</v>
      </c>
    </row>
    <row r="924" spans="1:8" ht="14.25" customHeight="1">
      <c r="A924" s="554"/>
      <c r="B924" s="573"/>
      <c r="C924" s="766" t="s">
        <v>336</v>
      </c>
      <c r="D924" s="557">
        <v>30</v>
      </c>
      <c r="E924" s="557">
        <v>27</v>
      </c>
      <c r="F924" s="557">
        <v>27</v>
      </c>
      <c r="G924" s="557">
        <v>0</v>
      </c>
      <c r="H924" s="558">
        <v>1.15</v>
      </c>
    </row>
    <row r="925" spans="1:8" ht="14.25" customHeight="1">
      <c r="A925" s="567"/>
      <c r="B925" s="568" t="s">
        <v>303</v>
      </c>
      <c r="C925" s="569" t="s">
        <v>423</v>
      </c>
      <c r="D925" s="661">
        <v>78</v>
      </c>
      <c r="E925" s="661">
        <v>72</v>
      </c>
      <c r="F925" s="661">
        <v>72</v>
      </c>
      <c r="G925" s="661"/>
      <c r="H925" s="662">
        <v>1.7</v>
      </c>
    </row>
    <row r="926" spans="1:8" ht="14.25" customHeight="1">
      <c r="A926" s="548" t="s">
        <v>476</v>
      </c>
      <c r="B926" s="549" t="s">
        <v>168</v>
      </c>
      <c r="C926" s="640"/>
      <c r="D926" s="642">
        <f>SUM(D927:D929)</f>
        <v>269</v>
      </c>
      <c r="E926" s="642">
        <f>SUM(E927:E929)</f>
        <v>144</v>
      </c>
      <c r="F926" s="642">
        <f>SUM(F927:F929)</f>
        <v>99</v>
      </c>
      <c r="G926" s="642">
        <f>SUM(G927:G929)</f>
        <v>0</v>
      </c>
      <c r="H926" s="643"/>
    </row>
    <row r="927" spans="1:8" ht="14.25" customHeight="1">
      <c r="A927" s="554"/>
      <c r="B927" s="555" t="s">
        <v>385</v>
      </c>
      <c r="C927" s="766" t="s">
        <v>506</v>
      </c>
      <c r="D927" s="733">
        <v>50</v>
      </c>
      <c r="E927" s="733">
        <v>45</v>
      </c>
      <c r="F927" s="733"/>
      <c r="G927" s="733"/>
      <c r="H927" s="767">
        <v>1.5</v>
      </c>
    </row>
    <row r="928" spans="1:8" ht="14.25" customHeight="1">
      <c r="A928" s="554"/>
      <c r="B928" s="555" t="s">
        <v>324</v>
      </c>
      <c r="C928" s="766" t="s">
        <v>510</v>
      </c>
      <c r="D928" s="733">
        <v>200</v>
      </c>
      <c r="E928" s="733">
        <v>81</v>
      </c>
      <c r="F928" s="733">
        <v>81</v>
      </c>
      <c r="G928" s="733">
        <v>0</v>
      </c>
      <c r="H928" s="767">
        <v>4.7</v>
      </c>
    </row>
    <row r="929" spans="1:8" ht="14.25" customHeight="1">
      <c r="A929" s="567"/>
      <c r="B929" s="568" t="s">
        <v>355</v>
      </c>
      <c r="C929" s="569" t="s">
        <v>356</v>
      </c>
      <c r="D929" s="661">
        <v>19</v>
      </c>
      <c r="E929" s="661">
        <v>18</v>
      </c>
      <c r="F929" s="661">
        <v>18</v>
      </c>
      <c r="G929" s="661"/>
      <c r="H929" s="662">
        <v>0.8</v>
      </c>
    </row>
    <row r="930" spans="1:8" ht="14.25" customHeight="1">
      <c r="A930" s="548" t="s">
        <v>479</v>
      </c>
      <c r="B930" s="549" t="s">
        <v>28</v>
      </c>
      <c r="C930" s="559"/>
      <c r="D930" s="680">
        <f>SUM(D931:D932)</f>
        <v>210</v>
      </c>
      <c r="E930" s="680">
        <f>SUM(E931:E932)</f>
        <v>84</v>
      </c>
      <c r="F930" s="680">
        <f>SUM(F931:F932)</f>
        <v>84</v>
      </c>
      <c r="G930" s="680">
        <f>SUM(G931:G932)</f>
        <v>0</v>
      </c>
      <c r="H930" s="685"/>
    </row>
    <row r="931" spans="1:8" ht="14.25" customHeight="1">
      <c r="A931" s="554"/>
      <c r="B931" s="555" t="s">
        <v>324</v>
      </c>
      <c r="C931" s="556" t="s">
        <v>336</v>
      </c>
      <c r="D931" s="656">
        <v>90</v>
      </c>
      <c r="E931" s="656">
        <v>31</v>
      </c>
      <c r="F931" s="656">
        <v>31</v>
      </c>
      <c r="G931" s="656">
        <v>0</v>
      </c>
      <c r="H931" s="657">
        <v>1</v>
      </c>
    </row>
    <row r="932" spans="1:8" ht="14.25" customHeight="1">
      <c r="A932" s="567"/>
      <c r="B932" s="568"/>
      <c r="C932" s="569" t="s">
        <v>414</v>
      </c>
      <c r="D932" s="661">
        <v>120</v>
      </c>
      <c r="E932" s="661">
        <v>53</v>
      </c>
      <c r="F932" s="661">
        <v>53</v>
      </c>
      <c r="G932" s="661">
        <v>0</v>
      </c>
      <c r="H932" s="662">
        <v>3</v>
      </c>
    </row>
    <row r="933" spans="1:8" ht="14.25" customHeight="1">
      <c r="A933" s="548" t="s">
        <v>482</v>
      </c>
      <c r="B933" s="549" t="s">
        <v>86</v>
      </c>
      <c r="C933" s="559"/>
      <c r="D933" s="680">
        <f>SUM(D934:D941)</f>
        <v>709</v>
      </c>
      <c r="E933" s="680">
        <f>SUM(E934:E941)</f>
        <v>441</v>
      </c>
      <c r="F933" s="680">
        <f>SUM(F934:F941)</f>
        <v>441</v>
      </c>
      <c r="G933" s="680">
        <f>SUM(G934:G941)</f>
        <v>0</v>
      </c>
      <c r="H933" s="685"/>
    </row>
    <row r="934" spans="1:8" ht="14.25" customHeight="1">
      <c r="A934" s="554"/>
      <c r="B934" s="555" t="s">
        <v>385</v>
      </c>
      <c r="C934" s="556" t="s">
        <v>428</v>
      </c>
      <c r="D934" s="656">
        <v>50</v>
      </c>
      <c r="E934" s="656">
        <v>37</v>
      </c>
      <c r="F934" s="656">
        <v>37</v>
      </c>
      <c r="G934" s="656"/>
      <c r="H934" s="657">
        <v>1.5</v>
      </c>
    </row>
    <row r="935" spans="1:8" ht="14.25" customHeight="1">
      <c r="A935" s="554"/>
      <c r="B935" s="555" t="s">
        <v>278</v>
      </c>
      <c r="C935" s="556" t="s">
        <v>336</v>
      </c>
      <c r="D935" s="656">
        <v>35</v>
      </c>
      <c r="E935" s="656">
        <v>35</v>
      </c>
      <c r="F935" s="656">
        <v>35</v>
      </c>
      <c r="G935" s="656">
        <v>0</v>
      </c>
      <c r="H935" s="657">
        <v>1</v>
      </c>
    </row>
    <row r="936" spans="1:8" ht="14.25" customHeight="1">
      <c r="A936" s="554"/>
      <c r="B936" s="555" t="s">
        <v>355</v>
      </c>
      <c r="C936" s="556" t="s">
        <v>336</v>
      </c>
      <c r="D936" s="656">
        <v>85</v>
      </c>
      <c r="E936" s="656">
        <v>84</v>
      </c>
      <c r="F936" s="656">
        <v>84</v>
      </c>
      <c r="G936" s="656"/>
      <c r="H936" s="657">
        <v>0.7</v>
      </c>
    </row>
    <row r="937" spans="1:8" ht="14.25" customHeight="1">
      <c r="A937" s="554"/>
      <c r="B937" s="555"/>
      <c r="C937" s="556" t="s">
        <v>414</v>
      </c>
      <c r="D937" s="656">
        <v>70</v>
      </c>
      <c r="E937" s="656">
        <v>23</v>
      </c>
      <c r="F937" s="656">
        <v>23</v>
      </c>
      <c r="G937" s="656"/>
      <c r="H937" s="657">
        <v>0.5</v>
      </c>
    </row>
    <row r="938" spans="1:8" ht="14.25" customHeight="1">
      <c r="A938" s="554"/>
      <c r="B938" s="555" t="s">
        <v>324</v>
      </c>
      <c r="C938" s="556" t="s">
        <v>330</v>
      </c>
      <c r="D938" s="656">
        <v>47</v>
      </c>
      <c r="E938" s="656">
        <v>11</v>
      </c>
      <c r="F938" s="656">
        <v>11</v>
      </c>
      <c r="G938" s="656">
        <v>0</v>
      </c>
      <c r="H938" s="657">
        <v>0.5</v>
      </c>
    </row>
    <row r="939" spans="1:8" ht="14.25" customHeight="1">
      <c r="A939" s="554"/>
      <c r="B939" s="555"/>
      <c r="C939" s="556" t="s">
        <v>336</v>
      </c>
      <c r="D939" s="656">
        <v>282</v>
      </c>
      <c r="E939" s="656">
        <v>186</v>
      </c>
      <c r="F939" s="656">
        <v>186</v>
      </c>
      <c r="G939" s="656">
        <v>0</v>
      </c>
      <c r="H939" s="657" t="s">
        <v>644</v>
      </c>
    </row>
    <row r="940" spans="1:8" ht="14.25" customHeight="1">
      <c r="A940" s="554"/>
      <c r="B940" s="555" t="s">
        <v>303</v>
      </c>
      <c r="C940" s="556" t="s">
        <v>431</v>
      </c>
      <c r="D940" s="656">
        <v>40</v>
      </c>
      <c r="E940" s="656">
        <v>32</v>
      </c>
      <c r="F940" s="656">
        <v>32</v>
      </c>
      <c r="G940" s="656"/>
      <c r="H940" s="657">
        <v>1.1</v>
      </c>
    </row>
    <row r="941" spans="1:8" ht="14.25" customHeight="1">
      <c r="A941" s="572"/>
      <c r="B941" s="573"/>
      <c r="C941" s="574" t="s">
        <v>454</v>
      </c>
      <c r="D941" s="658">
        <v>100</v>
      </c>
      <c r="E941" s="658">
        <v>33</v>
      </c>
      <c r="F941" s="658">
        <v>33</v>
      </c>
      <c r="G941" s="658"/>
      <c r="H941" s="659">
        <v>1.35</v>
      </c>
    </row>
    <row r="942" spans="1:8" ht="14.25" customHeight="1">
      <c r="A942" s="710" t="s">
        <v>494</v>
      </c>
      <c r="B942" s="637" t="s">
        <v>645</v>
      </c>
      <c r="C942" s="703"/>
      <c r="D942" s="704">
        <f>SUM(D943:D944)</f>
        <v>156</v>
      </c>
      <c r="E942" s="704">
        <f>SUM(E943:E944)</f>
        <v>120</v>
      </c>
      <c r="F942" s="704">
        <f>SUM(F943:F944)</f>
        <v>120</v>
      </c>
      <c r="G942" s="704">
        <f>SUM(G943:G944)</f>
        <v>0</v>
      </c>
      <c r="H942" s="705"/>
    </row>
    <row r="943" spans="1:8" ht="14.25" customHeight="1">
      <c r="A943" s="554"/>
      <c r="B943" s="555" t="s">
        <v>324</v>
      </c>
      <c r="C943" s="556" t="s">
        <v>325</v>
      </c>
      <c r="D943" s="656">
        <v>26</v>
      </c>
      <c r="E943" s="656">
        <v>20</v>
      </c>
      <c r="F943" s="656">
        <v>20</v>
      </c>
      <c r="G943" s="656">
        <v>0</v>
      </c>
      <c r="H943" s="657">
        <v>2.2</v>
      </c>
    </row>
    <row r="944" spans="1:8" ht="14.25" customHeight="1">
      <c r="A944" s="567"/>
      <c r="B944" s="568"/>
      <c r="C944" s="569" t="s">
        <v>414</v>
      </c>
      <c r="D944" s="661">
        <v>130</v>
      </c>
      <c r="E944" s="661">
        <v>100</v>
      </c>
      <c r="F944" s="661">
        <v>100</v>
      </c>
      <c r="G944" s="661">
        <v>0</v>
      </c>
      <c r="H944" s="662">
        <v>3.2</v>
      </c>
    </row>
    <row r="945" spans="1:8" ht="14.25" customHeight="1">
      <c r="A945" s="548" t="s">
        <v>499</v>
      </c>
      <c r="B945" s="549" t="s">
        <v>646</v>
      </c>
      <c r="C945" s="559"/>
      <c r="D945" s="680">
        <f>SUM(D946:D947)</f>
        <v>150</v>
      </c>
      <c r="E945" s="680">
        <f>SUM(E946:E947)</f>
        <v>102</v>
      </c>
      <c r="F945" s="680">
        <f>SUM(F946:F947)</f>
        <v>102</v>
      </c>
      <c r="G945" s="680">
        <f>SUM(G946:G947)</f>
        <v>0</v>
      </c>
      <c r="H945" s="685"/>
    </row>
    <row r="946" spans="1:8" ht="14.25" customHeight="1">
      <c r="A946" s="588"/>
      <c r="B946" s="555" t="s">
        <v>324</v>
      </c>
      <c r="C946" s="590" t="s">
        <v>378</v>
      </c>
      <c r="D946" s="719">
        <v>130</v>
      </c>
      <c r="E946" s="719">
        <v>95</v>
      </c>
      <c r="F946" s="719">
        <v>95</v>
      </c>
      <c r="G946" s="719">
        <v>0</v>
      </c>
      <c r="H946" s="687">
        <v>0.35</v>
      </c>
    </row>
    <row r="947" spans="1:8" ht="14.25" customHeight="1">
      <c r="A947" s="567"/>
      <c r="B947" s="568"/>
      <c r="C947" s="569" t="s">
        <v>325</v>
      </c>
      <c r="D947" s="661">
        <v>20</v>
      </c>
      <c r="E947" s="661">
        <v>7</v>
      </c>
      <c r="F947" s="661">
        <v>7</v>
      </c>
      <c r="G947" s="661">
        <v>0</v>
      </c>
      <c r="H947" s="662">
        <v>0.5</v>
      </c>
    </row>
    <row r="948" spans="1:8" ht="14.25" customHeight="1">
      <c r="A948" s="548" t="s">
        <v>501</v>
      </c>
      <c r="B948" s="549" t="s">
        <v>647</v>
      </c>
      <c r="C948" s="559"/>
      <c r="D948" s="680">
        <f>SUM(D949)</f>
        <v>82</v>
      </c>
      <c r="E948" s="680">
        <f>SUM(E949)</f>
        <v>79</v>
      </c>
      <c r="F948" s="680">
        <f>SUM(F949)</f>
        <v>79</v>
      </c>
      <c r="G948" s="680">
        <f>SUM(G949)</f>
        <v>0</v>
      </c>
      <c r="H948" s="685"/>
    </row>
    <row r="949" spans="1:8" ht="14.25" customHeight="1">
      <c r="A949" s="567"/>
      <c r="B949" s="568" t="s">
        <v>303</v>
      </c>
      <c r="C949" s="569" t="s">
        <v>464</v>
      </c>
      <c r="D949" s="661">
        <v>82</v>
      </c>
      <c r="E949" s="661">
        <v>79</v>
      </c>
      <c r="F949" s="661">
        <v>79</v>
      </c>
      <c r="G949" s="661"/>
      <c r="H949" s="662">
        <v>1</v>
      </c>
    </row>
    <row r="950" spans="1:8" ht="14.25" customHeight="1">
      <c r="A950" s="565" t="s">
        <v>523</v>
      </c>
      <c r="B950" s="566" t="s">
        <v>29</v>
      </c>
      <c r="C950" s="695"/>
      <c r="D950" s="696">
        <f>SUM(D951:D992)</f>
        <v>16658</v>
      </c>
      <c r="E950" s="696">
        <f>SUM(E951:E992)</f>
        <v>11948</v>
      </c>
      <c r="F950" s="696">
        <f>SUM(F951:F992)</f>
        <v>6619</v>
      </c>
      <c r="G950" s="696">
        <f>SUM(G951:G992)</f>
        <v>5175</v>
      </c>
      <c r="H950" s="564"/>
    </row>
    <row r="951" spans="1:8" ht="14.25" customHeight="1">
      <c r="A951" s="554"/>
      <c r="B951" s="555" t="s">
        <v>385</v>
      </c>
      <c r="C951" s="556" t="s">
        <v>442</v>
      </c>
      <c r="D951" s="656">
        <v>370</v>
      </c>
      <c r="E951" s="656">
        <v>58</v>
      </c>
      <c r="F951" s="656">
        <v>58</v>
      </c>
      <c r="G951" s="656"/>
      <c r="H951" s="657">
        <v>2.7</v>
      </c>
    </row>
    <row r="952" spans="1:8" ht="14.25" customHeight="1">
      <c r="A952" s="554"/>
      <c r="B952" s="555"/>
      <c r="C952" s="556" t="s">
        <v>416</v>
      </c>
      <c r="D952" s="656">
        <v>300</v>
      </c>
      <c r="E952" s="656">
        <v>25</v>
      </c>
      <c r="F952" s="656">
        <v>25</v>
      </c>
      <c r="G952" s="656"/>
      <c r="H952" s="657" t="s">
        <v>648</v>
      </c>
    </row>
    <row r="953" spans="1:8" ht="14.25" customHeight="1">
      <c r="A953" s="554"/>
      <c r="B953" s="555"/>
      <c r="C953" s="556" t="s">
        <v>334</v>
      </c>
      <c r="D953" s="656">
        <v>100</v>
      </c>
      <c r="E953" s="656">
        <v>36</v>
      </c>
      <c r="F953" s="656">
        <v>36</v>
      </c>
      <c r="G953" s="656"/>
      <c r="H953" s="657">
        <v>1.5</v>
      </c>
    </row>
    <row r="954" spans="1:8" ht="14.25" customHeight="1">
      <c r="A954" s="554"/>
      <c r="B954" s="555"/>
      <c r="C954" s="556" t="s">
        <v>438</v>
      </c>
      <c r="D954" s="656">
        <v>110</v>
      </c>
      <c r="E954" s="656">
        <v>110</v>
      </c>
      <c r="F954" s="656">
        <v>110</v>
      </c>
      <c r="G954" s="656"/>
      <c r="H954" s="657">
        <v>2.5</v>
      </c>
    </row>
    <row r="955" spans="1:8" ht="14.25" customHeight="1">
      <c r="A955" s="554"/>
      <c r="B955" s="555"/>
      <c r="C955" s="556" t="s">
        <v>334</v>
      </c>
      <c r="D955" s="656">
        <v>200</v>
      </c>
      <c r="E955" s="656">
        <v>101</v>
      </c>
      <c r="F955" s="656"/>
      <c r="G955" s="656"/>
      <c r="H955" s="657">
        <v>0.35</v>
      </c>
    </row>
    <row r="956" spans="1:8" ht="14.25" customHeight="1">
      <c r="A956" s="554"/>
      <c r="B956" s="555"/>
      <c r="C956" s="556" t="s">
        <v>378</v>
      </c>
      <c r="D956" s="656">
        <v>120</v>
      </c>
      <c r="E956" s="656">
        <v>101</v>
      </c>
      <c r="F956" s="656">
        <v>101</v>
      </c>
      <c r="G956" s="656"/>
      <c r="H956" s="657">
        <v>0.45</v>
      </c>
    </row>
    <row r="957" spans="1:8" ht="14.25" customHeight="1">
      <c r="A957" s="554"/>
      <c r="B957" s="555"/>
      <c r="C957" s="556" t="s">
        <v>378</v>
      </c>
      <c r="D957" s="656">
        <v>320</v>
      </c>
      <c r="E957" s="656">
        <v>304</v>
      </c>
      <c r="F957" s="656">
        <v>304</v>
      </c>
      <c r="G957" s="656"/>
      <c r="H957" s="657" t="s">
        <v>587</v>
      </c>
    </row>
    <row r="958" spans="1:8" ht="14.25" customHeight="1">
      <c r="A958" s="554"/>
      <c r="B958" s="555" t="s">
        <v>327</v>
      </c>
      <c r="C958" s="556" t="s">
        <v>381</v>
      </c>
      <c r="D958" s="656">
        <v>140</v>
      </c>
      <c r="E958" s="656">
        <v>140</v>
      </c>
      <c r="F958" s="656">
        <v>140</v>
      </c>
      <c r="G958" s="656"/>
      <c r="H958" s="657">
        <v>0.5</v>
      </c>
    </row>
    <row r="959" spans="1:8" ht="14.25" customHeight="1">
      <c r="A959" s="554"/>
      <c r="B959" s="555"/>
      <c r="C959" s="556" t="s">
        <v>414</v>
      </c>
      <c r="D959" s="656">
        <v>77</v>
      </c>
      <c r="E959" s="656">
        <v>77</v>
      </c>
      <c r="F959" s="656"/>
      <c r="G959" s="656">
        <v>44</v>
      </c>
      <c r="H959" s="657">
        <v>4</v>
      </c>
    </row>
    <row r="960" spans="1:8" ht="14.25" customHeight="1">
      <c r="A960" s="554"/>
      <c r="B960" s="555" t="s">
        <v>278</v>
      </c>
      <c r="C960" s="556" t="s">
        <v>336</v>
      </c>
      <c r="D960" s="656">
        <v>26</v>
      </c>
      <c r="E960" s="656">
        <v>26</v>
      </c>
      <c r="F960" s="656">
        <v>26</v>
      </c>
      <c r="G960" s="656">
        <v>0</v>
      </c>
      <c r="H960" s="657">
        <v>0.6</v>
      </c>
    </row>
    <row r="961" spans="1:8" ht="14.25" customHeight="1">
      <c r="A961" s="554"/>
      <c r="B961" s="555" t="s">
        <v>355</v>
      </c>
      <c r="C961" s="556" t="s">
        <v>330</v>
      </c>
      <c r="D961" s="656">
        <v>130</v>
      </c>
      <c r="E961" s="656">
        <v>25</v>
      </c>
      <c r="F961" s="656">
        <v>25</v>
      </c>
      <c r="G961" s="656"/>
      <c r="H961" s="657">
        <v>0.5</v>
      </c>
    </row>
    <row r="962" spans="1:8" ht="14.25" customHeight="1">
      <c r="A962" s="554"/>
      <c r="B962" s="555"/>
      <c r="C962" s="556" t="s">
        <v>336</v>
      </c>
      <c r="D962" s="656">
        <v>40</v>
      </c>
      <c r="E962" s="656">
        <v>18</v>
      </c>
      <c r="F962" s="656">
        <v>18</v>
      </c>
      <c r="G962" s="656"/>
      <c r="H962" s="657">
        <v>0.6</v>
      </c>
    </row>
    <row r="963" spans="1:8" ht="14.25" customHeight="1">
      <c r="A963" s="554"/>
      <c r="B963" s="555"/>
      <c r="C963" s="556" t="s">
        <v>360</v>
      </c>
      <c r="D963" s="656">
        <v>688</v>
      </c>
      <c r="E963" s="656">
        <v>504</v>
      </c>
      <c r="F963" s="656">
        <v>176</v>
      </c>
      <c r="G963" s="656">
        <v>308</v>
      </c>
      <c r="H963" s="657">
        <v>2</v>
      </c>
    </row>
    <row r="964" spans="1:8" ht="14.25" customHeight="1">
      <c r="A964" s="554"/>
      <c r="B964" s="555"/>
      <c r="C964" s="556" t="s">
        <v>325</v>
      </c>
      <c r="D964" s="656">
        <v>210</v>
      </c>
      <c r="E964" s="656">
        <v>140</v>
      </c>
      <c r="F964" s="656">
        <v>140</v>
      </c>
      <c r="G964" s="656"/>
      <c r="H964" s="657">
        <v>0</v>
      </c>
    </row>
    <row r="965" spans="1:8" ht="14.25" customHeight="1">
      <c r="A965" s="554"/>
      <c r="B965" s="555"/>
      <c r="C965" s="556" t="s">
        <v>325</v>
      </c>
      <c r="D965" s="656">
        <v>355</v>
      </c>
      <c r="E965" s="656">
        <v>180</v>
      </c>
      <c r="F965" s="656">
        <v>180</v>
      </c>
      <c r="G965" s="656"/>
      <c r="H965" s="657">
        <v>1</v>
      </c>
    </row>
    <row r="966" spans="1:8" ht="14.25" customHeight="1">
      <c r="A966" s="554"/>
      <c r="B966" s="555"/>
      <c r="C966" s="556" t="s">
        <v>414</v>
      </c>
      <c r="D966" s="656">
        <v>5451</v>
      </c>
      <c r="E966" s="656">
        <v>4118</v>
      </c>
      <c r="F966" s="656">
        <v>120</v>
      </c>
      <c r="G966" s="656">
        <v>3998</v>
      </c>
      <c r="H966" s="657">
        <v>1.75</v>
      </c>
    </row>
    <row r="967" spans="1:8" ht="14.25" customHeight="1">
      <c r="A967" s="554"/>
      <c r="B967" s="555"/>
      <c r="C967" s="556" t="s">
        <v>510</v>
      </c>
      <c r="D967" s="656">
        <v>350</v>
      </c>
      <c r="E967" s="656">
        <v>243</v>
      </c>
      <c r="F967" s="656">
        <v>0</v>
      </c>
      <c r="G967" s="656">
        <v>243</v>
      </c>
      <c r="H967" s="657">
        <v>3</v>
      </c>
    </row>
    <row r="968" spans="1:8" ht="14.25" customHeight="1">
      <c r="A968" s="554"/>
      <c r="B968" s="555"/>
      <c r="C968" s="556" t="s">
        <v>510</v>
      </c>
      <c r="D968" s="656">
        <v>20</v>
      </c>
      <c r="E968" s="656">
        <v>20</v>
      </c>
      <c r="F968" s="656">
        <v>0</v>
      </c>
      <c r="G968" s="656">
        <v>20</v>
      </c>
      <c r="H968" s="657">
        <v>4.5</v>
      </c>
    </row>
    <row r="969" spans="1:8" ht="14.25" customHeight="1">
      <c r="A969" s="554"/>
      <c r="B969" s="555"/>
      <c r="C969" s="556" t="s">
        <v>334</v>
      </c>
      <c r="D969" s="656">
        <v>300</v>
      </c>
      <c r="E969" s="656">
        <v>300</v>
      </c>
      <c r="F969" s="656">
        <v>300</v>
      </c>
      <c r="G969" s="656"/>
      <c r="H969" s="657">
        <v>0.5</v>
      </c>
    </row>
    <row r="970" spans="1:8" ht="14.25" customHeight="1">
      <c r="A970" s="554"/>
      <c r="B970" s="555"/>
      <c r="C970" s="556" t="s">
        <v>428</v>
      </c>
      <c r="D970" s="656">
        <v>214</v>
      </c>
      <c r="E970" s="656">
        <v>214</v>
      </c>
      <c r="F970" s="656">
        <v>214</v>
      </c>
      <c r="G970" s="656"/>
      <c r="H970" s="683">
        <v>1</v>
      </c>
    </row>
    <row r="971" spans="1:8" ht="14.25" customHeight="1">
      <c r="A971" s="554"/>
      <c r="B971" s="555"/>
      <c r="C971" s="556" t="s">
        <v>405</v>
      </c>
      <c r="D971" s="656">
        <v>560</v>
      </c>
      <c r="E971" s="656">
        <v>500</v>
      </c>
      <c r="F971" s="656">
        <v>500</v>
      </c>
      <c r="G971" s="656"/>
      <c r="H971" s="657">
        <v>0.9</v>
      </c>
    </row>
    <row r="972" spans="1:8" ht="14.25" customHeight="1">
      <c r="A972" s="554"/>
      <c r="B972" s="555"/>
      <c r="C972" s="556" t="s">
        <v>408</v>
      </c>
      <c r="D972" s="656">
        <v>20</v>
      </c>
      <c r="E972" s="656">
        <v>17</v>
      </c>
      <c r="F972" s="656">
        <v>17</v>
      </c>
      <c r="G972" s="656"/>
      <c r="H972" s="657">
        <v>0.9</v>
      </c>
    </row>
    <row r="973" spans="1:8" ht="14.25" customHeight="1">
      <c r="A973" s="554"/>
      <c r="B973" s="555"/>
      <c r="C973" s="556" t="s">
        <v>332</v>
      </c>
      <c r="D973" s="656">
        <v>370</v>
      </c>
      <c r="E973" s="656">
        <v>315</v>
      </c>
      <c r="F973" s="656">
        <v>315</v>
      </c>
      <c r="G973" s="656"/>
      <c r="H973" s="657">
        <v>2.25</v>
      </c>
    </row>
    <row r="974" spans="1:8" ht="14.25" customHeight="1">
      <c r="A974" s="554"/>
      <c r="B974" s="555"/>
      <c r="C974" s="556" t="s">
        <v>362</v>
      </c>
      <c r="D974" s="656">
        <v>390</v>
      </c>
      <c r="E974" s="656">
        <v>316</v>
      </c>
      <c r="F974" s="656">
        <v>316</v>
      </c>
      <c r="G974" s="656"/>
      <c r="H974" s="657">
        <v>0.7</v>
      </c>
    </row>
    <row r="975" spans="1:8" ht="14.25" customHeight="1">
      <c r="A975" s="554"/>
      <c r="B975" s="555"/>
      <c r="C975" s="556" t="s">
        <v>356</v>
      </c>
      <c r="D975" s="656">
        <v>580</v>
      </c>
      <c r="E975" s="656">
        <v>552</v>
      </c>
      <c r="F975" s="656">
        <v>0</v>
      </c>
      <c r="G975" s="656">
        <v>552</v>
      </c>
      <c r="H975" s="657">
        <v>1.5</v>
      </c>
    </row>
    <row r="976" spans="1:8" ht="14.25" customHeight="1">
      <c r="A976" s="554"/>
      <c r="B976" s="555" t="s">
        <v>324</v>
      </c>
      <c r="C976" s="556" t="s">
        <v>336</v>
      </c>
      <c r="D976" s="656">
        <v>178</v>
      </c>
      <c r="E976" s="656">
        <v>112</v>
      </c>
      <c r="F976" s="656">
        <v>112</v>
      </c>
      <c r="G976" s="656">
        <v>0</v>
      </c>
      <c r="H976" s="657" t="s">
        <v>649</v>
      </c>
    </row>
    <row r="977" spans="1:8" ht="14.25" customHeight="1">
      <c r="A977" s="554"/>
      <c r="B977" s="555"/>
      <c r="C977" s="556" t="s">
        <v>325</v>
      </c>
      <c r="D977" s="656">
        <v>630</v>
      </c>
      <c r="E977" s="656">
        <v>345</v>
      </c>
      <c r="F977" s="656">
        <v>345</v>
      </c>
      <c r="G977" s="656">
        <v>0</v>
      </c>
      <c r="H977" s="657">
        <v>2.2</v>
      </c>
    </row>
    <row r="978" spans="1:8" ht="14.25" customHeight="1">
      <c r="A978" s="554"/>
      <c r="B978" s="555"/>
      <c r="C978" s="556" t="s">
        <v>414</v>
      </c>
      <c r="D978" s="656">
        <v>355</v>
      </c>
      <c r="E978" s="656">
        <v>89</v>
      </c>
      <c r="F978" s="656">
        <v>89</v>
      </c>
      <c r="G978" s="656">
        <v>0</v>
      </c>
      <c r="H978" s="657">
        <v>3</v>
      </c>
    </row>
    <row r="979" spans="1:8" ht="14.25" customHeight="1">
      <c r="A979" s="554"/>
      <c r="B979" s="555"/>
      <c r="C979" s="556" t="s">
        <v>442</v>
      </c>
      <c r="D979" s="656">
        <v>59</v>
      </c>
      <c r="E979" s="656">
        <v>27</v>
      </c>
      <c r="F979" s="656">
        <v>27</v>
      </c>
      <c r="G979" s="656">
        <v>0</v>
      </c>
      <c r="H979" s="657" t="s">
        <v>450</v>
      </c>
    </row>
    <row r="980" spans="1:8" ht="14.25" customHeight="1">
      <c r="A980" s="554"/>
      <c r="B980" s="555"/>
      <c r="C980" s="556" t="s">
        <v>527</v>
      </c>
      <c r="D980" s="656">
        <v>11</v>
      </c>
      <c r="E980" s="656">
        <v>10</v>
      </c>
      <c r="F980" s="656">
        <v>0</v>
      </c>
      <c r="G980" s="656">
        <v>10</v>
      </c>
      <c r="H980" s="657">
        <v>4</v>
      </c>
    </row>
    <row r="981" spans="1:8" ht="14.25" customHeight="1">
      <c r="A981" s="554"/>
      <c r="B981" s="555"/>
      <c r="C981" s="556" t="s">
        <v>427</v>
      </c>
      <c r="D981" s="656">
        <v>33</v>
      </c>
      <c r="E981" s="656">
        <v>23</v>
      </c>
      <c r="F981" s="656">
        <v>23</v>
      </c>
      <c r="G981" s="656">
        <v>0</v>
      </c>
      <c r="H981" s="657" t="s">
        <v>650</v>
      </c>
    </row>
    <row r="982" spans="1:8" ht="14.25" customHeight="1">
      <c r="A982" s="554"/>
      <c r="B982" s="555"/>
      <c r="C982" s="556" t="s">
        <v>405</v>
      </c>
      <c r="D982" s="656">
        <v>700</v>
      </c>
      <c r="E982" s="656">
        <v>461</v>
      </c>
      <c r="F982" s="656">
        <v>461</v>
      </c>
      <c r="G982" s="656">
        <v>0</v>
      </c>
      <c r="H982" s="657">
        <v>2.1</v>
      </c>
    </row>
    <row r="983" spans="1:8" ht="14.25" customHeight="1">
      <c r="A983" s="554"/>
      <c r="B983" s="555" t="s">
        <v>303</v>
      </c>
      <c r="C983" s="556" t="s">
        <v>445</v>
      </c>
      <c r="D983" s="656">
        <v>210</v>
      </c>
      <c r="E983" s="656">
        <v>200</v>
      </c>
      <c r="F983" s="656">
        <v>200</v>
      </c>
      <c r="G983" s="656"/>
      <c r="H983" s="657">
        <v>0.8</v>
      </c>
    </row>
    <row r="984" spans="1:8" ht="14.25" customHeight="1">
      <c r="A984" s="554"/>
      <c r="B984" s="555"/>
      <c r="C984" s="556" t="s">
        <v>533</v>
      </c>
      <c r="D984" s="557">
        <v>1200</v>
      </c>
      <c r="E984" s="557">
        <v>714</v>
      </c>
      <c r="F984" s="557">
        <v>714</v>
      </c>
      <c r="G984" s="557"/>
      <c r="H984" s="558">
        <v>1.8</v>
      </c>
    </row>
    <row r="985" spans="1:8" ht="14.25" customHeight="1">
      <c r="A985" s="554"/>
      <c r="B985" s="555"/>
      <c r="C985" s="556" t="s">
        <v>464</v>
      </c>
      <c r="D985" s="656">
        <v>132</v>
      </c>
      <c r="E985" s="656">
        <v>42</v>
      </c>
      <c r="F985" s="656">
        <v>42</v>
      </c>
      <c r="G985" s="656"/>
      <c r="H985" s="657">
        <v>0.9</v>
      </c>
    </row>
    <row r="986" spans="1:8" ht="14.25" customHeight="1">
      <c r="A986" s="554"/>
      <c r="B986" s="555"/>
      <c r="C986" s="556" t="s">
        <v>424</v>
      </c>
      <c r="D986" s="656">
        <v>370</v>
      </c>
      <c r="E986" s="656">
        <v>370</v>
      </c>
      <c r="F986" s="656">
        <v>370</v>
      </c>
      <c r="G986" s="656"/>
      <c r="H986" s="657">
        <v>1.3</v>
      </c>
    </row>
    <row r="987" spans="1:8" ht="14.25" customHeight="1">
      <c r="A987" s="554"/>
      <c r="B987" s="555"/>
      <c r="C987" s="556" t="s">
        <v>455</v>
      </c>
      <c r="D987" s="656">
        <v>70</v>
      </c>
      <c r="E987" s="656">
        <v>42</v>
      </c>
      <c r="F987" s="656">
        <v>42</v>
      </c>
      <c r="G987" s="656"/>
      <c r="H987" s="657">
        <v>2</v>
      </c>
    </row>
    <row r="988" spans="1:8" ht="14.25" customHeight="1">
      <c r="A988" s="554"/>
      <c r="B988" s="555"/>
      <c r="C988" s="556" t="s">
        <v>432</v>
      </c>
      <c r="D988" s="656">
        <v>215</v>
      </c>
      <c r="E988" s="656">
        <v>215</v>
      </c>
      <c r="F988" s="656">
        <v>215</v>
      </c>
      <c r="G988" s="656"/>
      <c r="H988" s="657">
        <v>0.9</v>
      </c>
    </row>
    <row r="989" spans="1:8" ht="14.25" customHeight="1">
      <c r="A989" s="554"/>
      <c r="B989" s="555"/>
      <c r="C989" s="556" t="s">
        <v>433</v>
      </c>
      <c r="D989" s="557">
        <v>33</v>
      </c>
      <c r="E989" s="557">
        <v>33</v>
      </c>
      <c r="F989" s="557">
        <v>33</v>
      </c>
      <c r="G989" s="557"/>
      <c r="H989" s="768">
        <v>1.25</v>
      </c>
    </row>
    <row r="990" spans="1:8" ht="14.25" customHeight="1">
      <c r="A990" s="554"/>
      <c r="B990" s="555"/>
      <c r="C990" s="556" t="s">
        <v>434</v>
      </c>
      <c r="D990" s="656">
        <v>20</v>
      </c>
      <c r="E990" s="656">
        <v>14</v>
      </c>
      <c r="F990" s="656">
        <v>14</v>
      </c>
      <c r="G990" s="656"/>
      <c r="H990" s="657">
        <v>0.6</v>
      </c>
    </row>
    <row r="991" spans="1:8" ht="14.25" customHeight="1">
      <c r="A991" s="554"/>
      <c r="B991" s="555"/>
      <c r="C991" s="556" t="s">
        <v>651</v>
      </c>
      <c r="D991" s="656">
        <v>220</v>
      </c>
      <c r="E991" s="656">
        <v>51</v>
      </c>
      <c r="F991" s="656">
        <v>51</v>
      </c>
      <c r="G991" s="656"/>
      <c r="H991" s="683">
        <v>1.5</v>
      </c>
    </row>
    <row r="992" spans="1:8" ht="14.25" customHeight="1">
      <c r="A992" s="554"/>
      <c r="B992" s="555"/>
      <c r="C992" s="556" t="s">
        <v>489</v>
      </c>
      <c r="D992" s="656">
        <v>781</v>
      </c>
      <c r="E992" s="656">
        <v>760</v>
      </c>
      <c r="F992" s="656">
        <v>760</v>
      </c>
      <c r="G992" s="656"/>
      <c r="H992" s="683">
        <v>1.85</v>
      </c>
    </row>
    <row r="993" spans="1:8" ht="14.25" customHeight="1">
      <c r="A993" s="548" t="s">
        <v>529</v>
      </c>
      <c r="B993" s="549" t="s">
        <v>652</v>
      </c>
      <c r="C993" s="559"/>
      <c r="D993" s="680">
        <f>SUM(D994:D997)</f>
        <v>541</v>
      </c>
      <c r="E993" s="680">
        <f>SUM(E994:E997)</f>
        <v>374</v>
      </c>
      <c r="F993" s="680">
        <f>SUM(F994:F997)</f>
        <v>374</v>
      </c>
      <c r="G993" s="680">
        <f>SUM(G994:G997)</f>
        <v>0</v>
      </c>
      <c r="H993" s="685"/>
    </row>
    <row r="994" spans="1:8" ht="14.25" customHeight="1">
      <c r="A994" s="554"/>
      <c r="B994" s="555" t="s">
        <v>324</v>
      </c>
      <c r="C994" s="556" t="s">
        <v>336</v>
      </c>
      <c r="D994" s="656">
        <v>215</v>
      </c>
      <c r="E994" s="656">
        <v>145</v>
      </c>
      <c r="F994" s="656">
        <v>145</v>
      </c>
      <c r="G994" s="656">
        <v>0</v>
      </c>
      <c r="H994" s="657">
        <v>2.2</v>
      </c>
    </row>
    <row r="995" spans="1:8" ht="14.25" customHeight="1">
      <c r="A995" s="572"/>
      <c r="B995" s="573"/>
      <c r="C995" s="574" t="s">
        <v>360</v>
      </c>
      <c r="D995" s="658">
        <v>291</v>
      </c>
      <c r="E995" s="658">
        <v>196</v>
      </c>
      <c r="F995" s="658">
        <v>196</v>
      </c>
      <c r="G995" s="658">
        <v>0</v>
      </c>
      <c r="H995" s="659">
        <v>2.4</v>
      </c>
    </row>
    <row r="996" spans="1:8" ht="14.25" customHeight="1">
      <c r="A996" s="572"/>
      <c r="B996" s="573"/>
      <c r="C996" s="574" t="s">
        <v>362</v>
      </c>
      <c r="D996" s="658">
        <v>15</v>
      </c>
      <c r="E996" s="658">
        <v>13</v>
      </c>
      <c r="F996" s="658">
        <v>13</v>
      </c>
      <c r="G996" s="658">
        <v>0</v>
      </c>
      <c r="H996" s="659" t="s">
        <v>440</v>
      </c>
    </row>
    <row r="997" spans="1:8" ht="14.25" customHeight="1">
      <c r="A997" s="567"/>
      <c r="B997" s="568" t="s">
        <v>303</v>
      </c>
      <c r="C997" s="569" t="s">
        <v>432</v>
      </c>
      <c r="D997" s="661">
        <v>20</v>
      </c>
      <c r="E997" s="661">
        <v>20</v>
      </c>
      <c r="F997" s="661">
        <v>20</v>
      </c>
      <c r="G997" s="661"/>
      <c r="H997" s="662">
        <v>1</v>
      </c>
    </row>
    <row r="998" spans="1:8" ht="14.25" customHeight="1">
      <c r="A998" s="548" t="s">
        <v>534</v>
      </c>
      <c r="B998" s="549" t="s">
        <v>653</v>
      </c>
      <c r="C998" s="559"/>
      <c r="D998" s="680">
        <f>SUM(D999:D1004)</f>
        <v>512</v>
      </c>
      <c r="E998" s="680">
        <f>SUM(E999:E1004)</f>
        <v>469</v>
      </c>
      <c r="F998" s="680">
        <f>SUM(F999:F1004)</f>
        <v>469</v>
      </c>
      <c r="G998" s="680">
        <f>SUM(G999:G1004)</f>
        <v>0</v>
      </c>
      <c r="H998" s="685"/>
    </row>
    <row r="999" spans="1:8" ht="14.25" customHeight="1">
      <c r="A999" s="554"/>
      <c r="B999" s="555" t="s">
        <v>324</v>
      </c>
      <c r="C999" s="556" t="s">
        <v>378</v>
      </c>
      <c r="D999" s="656">
        <v>35</v>
      </c>
      <c r="E999" s="656">
        <v>35</v>
      </c>
      <c r="F999" s="656">
        <v>35</v>
      </c>
      <c r="G999" s="656">
        <v>0</v>
      </c>
      <c r="H999" s="657">
        <v>0.3</v>
      </c>
    </row>
    <row r="1000" spans="1:8" ht="14.25" customHeight="1">
      <c r="A1000" s="554"/>
      <c r="B1000" s="555"/>
      <c r="C1000" s="556" t="s">
        <v>330</v>
      </c>
      <c r="D1000" s="656">
        <v>226</v>
      </c>
      <c r="E1000" s="656">
        <v>187</v>
      </c>
      <c r="F1000" s="656">
        <v>187</v>
      </c>
      <c r="G1000" s="656">
        <v>0</v>
      </c>
      <c r="H1000" s="657" t="s">
        <v>654</v>
      </c>
    </row>
    <row r="1001" spans="1:8" ht="14.25" customHeight="1">
      <c r="A1001" s="554"/>
      <c r="B1001" s="555"/>
      <c r="C1001" s="556" t="s">
        <v>336</v>
      </c>
      <c r="D1001" s="656">
        <v>88</v>
      </c>
      <c r="E1001" s="656">
        <v>94</v>
      </c>
      <c r="F1001" s="656">
        <v>94</v>
      </c>
      <c r="G1001" s="656">
        <v>0</v>
      </c>
      <c r="H1001" s="657">
        <v>2.2</v>
      </c>
    </row>
    <row r="1002" spans="1:8" ht="14.25" customHeight="1">
      <c r="A1002" s="554"/>
      <c r="B1002" s="581"/>
      <c r="C1002" s="556" t="s">
        <v>506</v>
      </c>
      <c r="D1002" s="656">
        <v>118</v>
      </c>
      <c r="E1002" s="656">
        <v>118</v>
      </c>
      <c r="F1002" s="656">
        <v>118</v>
      </c>
      <c r="G1002" s="656">
        <v>0</v>
      </c>
      <c r="H1002" s="657">
        <v>0.6</v>
      </c>
    </row>
    <row r="1003" spans="1:8" ht="14.25" customHeight="1">
      <c r="A1003" s="572"/>
      <c r="B1003" s="769"/>
      <c r="C1003" s="574" t="s">
        <v>362</v>
      </c>
      <c r="D1003" s="658">
        <v>15</v>
      </c>
      <c r="E1003" s="658">
        <v>15</v>
      </c>
      <c r="F1003" s="658">
        <v>15</v>
      </c>
      <c r="G1003" s="658">
        <v>0</v>
      </c>
      <c r="H1003" s="659" t="s">
        <v>440</v>
      </c>
    </row>
    <row r="1004" spans="1:8" ht="14.25" customHeight="1">
      <c r="A1004" s="567"/>
      <c r="B1004" s="555" t="s">
        <v>303</v>
      </c>
      <c r="C1004" s="569" t="s">
        <v>533</v>
      </c>
      <c r="D1004" s="661">
        <v>30</v>
      </c>
      <c r="E1004" s="661">
        <v>20</v>
      </c>
      <c r="F1004" s="661">
        <v>20</v>
      </c>
      <c r="G1004" s="661"/>
      <c r="H1004" s="662">
        <v>1</v>
      </c>
    </row>
    <row r="1005" spans="1:8" ht="14.25" customHeight="1">
      <c r="A1005" s="548" t="s">
        <v>540</v>
      </c>
      <c r="B1005" s="549" t="s">
        <v>655</v>
      </c>
      <c r="C1005" s="640"/>
      <c r="D1005" s="551">
        <f>SUM(D1006:D1015)</f>
        <v>1974</v>
      </c>
      <c r="E1005" s="551">
        <f>SUM(E1006:E1015)</f>
        <v>1418</v>
      </c>
      <c r="F1005" s="551">
        <f>SUM(F1006:F1015)</f>
        <v>1383</v>
      </c>
      <c r="G1005" s="551">
        <f>SUM(G1006:G1015)</f>
        <v>0</v>
      </c>
      <c r="H1005" s="578"/>
    </row>
    <row r="1006" spans="1:8" ht="14.25" customHeight="1">
      <c r="A1006" s="554"/>
      <c r="B1006" s="555" t="s">
        <v>385</v>
      </c>
      <c r="C1006" s="556" t="s">
        <v>334</v>
      </c>
      <c r="D1006" s="656">
        <v>100</v>
      </c>
      <c r="E1006" s="656">
        <v>51</v>
      </c>
      <c r="F1006" s="656">
        <v>51</v>
      </c>
      <c r="G1006" s="656"/>
      <c r="H1006" s="657">
        <v>1.5</v>
      </c>
    </row>
    <row r="1007" spans="1:8" ht="14.25" customHeight="1">
      <c r="A1007" s="554"/>
      <c r="B1007" s="555"/>
      <c r="C1007" s="556" t="s">
        <v>506</v>
      </c>
      <c r="D1007" s="656">
        <v>27</v>
      </c>
      <c r="E1007" s="656">
        <v>25</v>
      </c>
      <c r="F1007" s="656"/>
      <c r="G1007" s="656"/>
      <c r="H1007" s="657">
        <v>1.2</v>
      </c>
    </row>
    <row r="1008" spans="1:8" ht="14.25" customHeight="1">
      <c r="A1008" s="554"/>
      <c r="B1008" s="555" t="s">
        <v>327</v>
      </c>
      <c r="C1008" s="556" t="s">
        <v>330</v>
      </c>
      <c r="D1008" s="656">
        <v>114</v>
      </c>
      <c r="E1008" s="656">
        <v>114</v>
      </c>
      <c r="F1008" s="656">
        <v>114</v>
      </c>
      <c r="G1008" s="656"/>
      <c r="H1008" s="657">
        <v>1.4</v>
      </c>
    </row>
    <row r="1009" spans="1:8" ht="14.25" customHeight="1">
      <c r="A1009" s="554"/>
      <c r="B1009" s="555" t="s">
        <v>278</v>
      </c>
      <c r="C1009" s="556" t="s">
        <v>442</v>
      </c>
      <c r="D1009" s="656">
        <v>152</v>
      </c>
      <c r="E1009" s="656">
        <v>152</v>
      </c>
      <c r="F1009" s="656">
        <v>142</v>
      </c>
      <c r="G1009" s="656">
        <v>0</v>
      </c>
      <c r="H1009" s="657">
        <v>2.5</v>
      </c>
    </row>
    <row r="1010" spans="1:8" ht="14.25" customHeight="1">
      <c r="A1010" s="554"/>
      <c r="B1010" s="555" t="s">
        <v>355</v>
      </c>
      <c r="C1010" s="556" t="s">
        <v>330</v>
      </c>
      <c r="D1010" s="656">
        <v>108</v>
      </c>
      <c r="E1010" s="656">
        <v>70</v>
      </c>
      <c r="F1010" s="656">
        <v>70</v>
      </c>
      <c r="G1010" s="656"/>
      <c r="H1010" s="657">
        <v>0</v>
      </c>
    </row>
    <row r="1011" spans="1:8" ht="14.25" customHeight="1">
      <c r="A1011" s="554"/>
      <c r="B1011" s="555"/>
      <c r="C1011" s="556" t="s">
        <v>428</v>
      </c>
      <c r="D1011" s="656">
        <v>200</v>
      </c>
      <c r="E1011" s="656">
        <v>30</v>
      </c>
      <c r="F1011" s="656">
        <v>30</v>
      </c>
      <c r="G1011" s="656"/>
      <c r="H1011" s="657">
        <v>0.4</v>
      </c>
    </row>
    <row r="1012" spans="1:8" ht="14.25" customHeight="1">
      <c r="A1012" s="554"/>
      <c r="B1012" s="555"/>
      <c r="C1012" s="556" t="s">
        <v>356</v>
      </c>
      <c r="D1012" s="656">
        <v>558</v>
      </c>
      <c r="E1012" s="656">
        <v>528</v>
      </c>
      <c r="F1012" s="656">
        <v>528</v>
      </c>
      <c r="G1012" s="656"/>
      <c r="H1012" s="657">
        <v>1.25</v>
      </c>
    </row>
    <row r="1013" spans="1:8" ht="14.25" customHeight="1">
      <c r="A1013" s="554"/>
      <c r="B1013" s="555"/>
      <c r="C1013" s="556" t="s">
        <v>506</v>
      </c>
      <c r="D1013" s="656">
        <v>230</v>
      </c>
      <c r="E1013" s="656">
        <v>184</v>
      </c>
      <c r="F1013" s="656">
        <v>184</v>
      </c>
      <c r="G1013" s="656"/>
      <c r="H1013" s="657">
        <v>0.5</v>
      </c>
    </row>
    <row r="1014" spans="1:8" ht="14.25" customHeight="1">
      <c r="A1014" s="554"/>
      <c r="B1014" s="555" t="s">
        <v>324</v>
      </c>
      <c r="C1014" s="556" t="s">
        <v>442</v>
      </c>
      <c r="D1014" s="656">
        <v>480</v>
      </c>
      <c r="E1014" s="656">
        <v>260</v>
      </c>
      <c r="F1014" s="656">
        <v>260</v>
      </c>
      <c r="G1014" s="656">
        <v>0</v>
      </c>
      <c r="H1014" s="657" t="s">
        <v>656</v>
      </c>
    </row>
    <row r="1015" spans="1:8" ht="14.25" customHeight="1">
      <c r="A1015" s="682"/>
      <c r="B1015" s="555" t="s">
        <v>303</v>
      </c>
      <c r="C1015" s="556" t="s">
        <v>473</v>
      </c>
      <c r="D1015" s="656">
        <v>5</v>
      </c>
      <c r="E1015" s="656">
        <v>4</v>
      </c>
      <c r="F1015" s="656">
        <v>4</v>
      </c>
      <c r="G1015" s="656"/>
      <c r="H1015" s="657">
        <v>1.9</v>
      </c>
    </row>
    <row r="1016" spans="1:8" ht="14.25" customHeight="1">
      <c r="A1016" s="548" t="s">
        <v>541</v>
      </c>
      <c r="B1016" s="549" t="s">
        <v>657</v>
      </c>
      <c r="C1016" s="559"/>
      <c r="D1016" s="680">
        <f>SUM(D1017)</f>
        <v>76</v>
      </c>
      <c r="E1016" s="680">
        <f>SUM(E1017)</f>
        <v>76</v>
      </c>
      <c r="F1016" s="680">
        <f>SUM(F1017)</f>
        <v>76</v>
      </c>
      <c r="G1016" s="680">
        <f>SUM(G1017)</f>
        <v>0</v>
      </c>
      <c r="H1016" s="749"/>
    </row>
    <row r="1017" spans="1:8" ht="14.25" customHeight="1">
      <c r="A1017" s="567"/>
      <c r="B1017" s="568" t="s">
        <v>355</v>
      </c>
      <c r="C1017" s="569" t="s">
        <v>428</v>
      </c>
      <c r="D1017" s="661">
        <v>76</v>
      </c>
      <c r="E1017" s="661">
        <v>76</v>
      </c>
      <c r="F1017" s="661">
        <v>76</v>
      </c>
      <c r="G1017" s="661"/>
      <c r="H1017" s="717">
        <v>0.7</v>
      </c>
    </row>
    <row r="1018" spans="1:8" ht="14.25" customHeight="1">
      <c r="A1018" s="548" t="s">
        <v>547</v>
      </c>
      <c r="B1018" s="549" t="s">
        <v>658</v>
      </c>
      <c r="C1018" s="640"/>
      <c r="D1018" s="680">
        <f>SUM(D1019)</f>
        <v>108</v>
      </c>
      <c r="E1018" s="680">
        <f>SUM(E1019)</f>
        <v>59</v>
      </c>
      <c r="F1018" s="680">
        <f>SUM(F1019)</f>
        <v>59</v>
      </c>
      <c r="G1018" s="680">
        <f>SUM(G1019)</f>
        <v>0</v>
      </c>
      <c r="H1018" s="643"/>
    </row>
    <row r="1019" spans="1:8" ht="14.25" customHeight="1">
      <c r="A1019" s="567"/>
      <c r="B1019" s="568" t="s">
        <v>385</v>
      </c>
      <c r="C1019" s="569" t="s">
        <v>659</v>
      </c>
      <c r="D1019" s="661">
        <v>108</v>
      </c>
      <c r="E1019" s="661">
        <v>59</v>
      </c>
      <c r="F1019" s="661">
        <v>59</v>
      </c>
      <c r="G1019" s="661"/>
      <c r="H1019" s="662">
        <v>1.5</v>
      </c>
    </row>
    <row r="1020" spans="1:8" ht="14.25" customHeight="1">
      <c r="A1020" s="565" t="s">
        <v>549</v>
      </c>
      <c r="B1020" s="566" t="s">
        <v>10</v>
      </c>
      <c r="C1020" s="695"/>
      <c r="D1020" s="696">
        <f>SUM(D1021:D1037)</f>
        <v>4542</v>
      </c>
      <c r="E1020" s="696">
        <f>SUM(E1021:E1037)</f>
        <v>3739</v>
      </c>
      <c r="F1020" s="696">
        <f>SUM(F1021:F1037)</f>
        <v>3644</v>
      </c>
      <c r="G1020" s="696">
        <f>SUM(G1021:G1037)</f>
        <v>85</v>
      </c>
      <c r="H1020" s="564"/>
    </row>
    <row r="1021" spans="1:8" ht="14.25" customHeight="1">
      <c r="A1021" s="554"/>
      <c r="B1021" s="555" t="s">
        <v>385</v>
      </c>
      <c r="C1021" s="556" t="s">
        <v>405</v>
      </c>
      <c r="D1021" s="656">
        <v>30</v>
      </c>
      <c r="E1021" s="656">
        <v>12</v>
      </c>
      <c r="F1021" s="656">
        <v>12</v>
      </c>
      <c r="G1021" s="656"/>
      <c r="H1021" s="657">
        <v>1.7</v>
      </c>
    </row>
    <row r="1022" spans="1:8" ht="14.25" customHeight="1">
      <c r="A1022" s="554"/>
      <c r="B1022" s="555" t="s">
        <v>327</v>
      </c>
      <c r="C1022" s="556" t="s">
        <v>414</v>
      </c>
      <c r="D1022" s="656">
        <v>70</v>
      </c>
      <c r="E1022" s="656">
        <v>70</v>
      </c>
      <c r="F1022" s="656">
        <v>70</v>
      </c>
      <c r="G1022" s="656"/>
      <c r="H1022" s="657">
        <v>2</v>
      </c>
    </row>
    <row r="1023" spans="1:8" ht="14.25" customHeight="1">
      <c r="A1023" s="554"/>
      <c r="B1023" s="555" t="s">
        <v>278</v>
      </c>
      <c r="C1023" s="556" t="s">
        <v>360</v>
      </c>
      <c r="D1023" s="656">
        <v>80</v>
      </c>
      <c r="E1023" s="656">
        <v>80</v>
      </c>
      <c r="F1023" s="656">
        <v>80</v>
      </c>
      <c r="G1023" s="656">
        <v>0</v>
      </c>
      <c r="H1023" s="657">
        <v>1.8</v>
      </c>
    </row>
    <row r="1024" spans="1:8" ht="14.25" customHeight="1">
      <c r="A1024" s="554"/>
      <c r="B1024" s="555" t="s">
        <v>355</v>
      </c>
      <c r="C1024" s="556" t="s">
        <v>330</v>
      </c>
      <c r="D1024" s="656">
        <v>80</v>
      </c>
      <c r="E1024" s="656">
        <v>80</v>
      </c>
      <c r="F1024" s="656">
        <v>70</v>
      </c>
      <c r="G1024" s="656"/>
      <c r="H1024" s="683">
        <v>1</v>
      </c>
    </row>
    <row r="1025" spans="1:8" ht="14.25" customHeight="1">
      <c r="A1025" s="554"/>
      <c r="B1025" s="555"/>
      <c r="C1025" s="556" t="s">
        <v>336</v>
      </c>
      <c r="D1025" s="656">
        <v>178</v>
      </c>
      <c r="E1025" s="656">
        <v>178</v>
      </c>
      <c r="F1025" s="656">
        <v>178</v>
      </c>
      <c r="G1025" s="656"/>
      <c r="H1025" s="683">
        <v>1.25</v>
      </c>
    </row>
    <row r="1026" spans="1:8" ht="14.25" customHeight="1">
      <c r="A1026" s="554"/>
      <c r="B1026" s="555"/>
      <c r="C1026" s="556" t="s">
        <v>325</v>
      </c>
      <c r="D1026" s="656">
        <v>12</v>
      </c>
      <c r="E1026" s="656">
        <v>8</v>
      </c>
      <c r="F1026" s="656">
        <v>8</v>
      </c>
      <c r="G1026" s="656"/>
      <c r="H1026" s="683">
        <v>1</v>
      </c>
    </row>
    <row r="1027" spans="1:8" ht="14.25" customHeight="1">
      <c r="A1027" s="554"/>
      <c r="B1027" s="555"/>
      <c r="C1027" s="556" t="s">
        <v>414</v>
      </c>
      <c r="D1027" s="656">
        <v>245</v>
      </c>
      <c r="E1027" s="656">
        <v>152</v>
      </c>
      <c r="F1027" s="656">
        <v>152</v>
      </c>
      <c r="G1027" s="656"/>
      <c r="H1027" s="683">
        <v>0.8</v>
      </c>
    </row>
    <row r="1028" spans="1:8" ht="14.25" customHeight="1">
      <c r="A1028" s="554"/>
      <c r="B1028" s="555"/>
      <c r="C1028" s="556" t="s">
        <v>506</v>
      </c>
      <c r="D1028" s="656">
        <v>1400</v>
      </c>
      <c r="E1028" s="656">
        <v>1200</v>
      </c>
      <c r="F1028" s="656">
        <v>1200</v>
      </c>
      <c r="G1028" s="656"/>
      <c r="H1028" s="657">
        <v>0.4</v>
      </c>
    </row>
    <row r="1029" spans="1:8" ht="14.25" customHeight="1">
      <c r="A1029" s="554"/>
      <c r="B1029" s="555"/>
      <c r="C1029" s="556" t="s">
        <v>428</v>
      </c>
      <c r="D1029" s="656">
        <v>215</v>
      </c>
      <c r="E1029" s="656">
        <v>121</v>
      </c>
      <c r="F1029" s="656">
        <v>121</v>
      </c>
      <c r="G1029" s="656"/>
      <c r="H1029" s="683">
        <v>1.5</v>
      </c>
    </row>
    <row r="1030" spans="1:8" ht="14.25" customHeight="1">
      <c r="A1030" s="554"/>
      <c r="B1030" s="555"/>
      <c r="C1030" s="556" t="s">
        <v>408</v>
      </c>
      <c r="D1030" s="656">
        <v>65</v>
      </c>
      <c r="E1030" s="656">
        <v>65</v>
      </c>
      <c r="F1030" s="656">
        <v>65</v>
      </c>
      <c r="G1030" s="656"/>
      <c r="H1030" s="683">
        <v>1.75</v>
      </c>
    </row>
    <row r="1031" spans="1:8" ht="14.25" customHeight="1">
      <c r="A1031" s="554"/>
      <c r="B1031" s="555"/>
      <c r="C1031" s="556" t="s">
        <v>332</v>
      </c>
      <c r="D1031" s="656">
        <v>80</v>
      </c>
      <c r="E1031" s="656">
        <v>80</v>
      </c>
      <c r="F1031" s="656">
        <v>0</v>
      </c>
      <c r="G1031" s="656">
        <v>80</v>
      </c>
      <c r="H1031" s="657">
        <v>3.5</v>
      </c>
    </row>
    <row r="1032" spans="1:8" ht="14.25" customHeight="1">
      <c r="A1032" s="554"/>
      <c r="B1032" s="555"/>
      <c r="C1032" s="556" t="s">
        <v>368</v>
      </c>
      <c r="D1032" s="656">
        <v>1204</v>
      </c>
      <c r="E1032" s="656">
        <v>1204</v>
      </c>
      <c r="F1032" s="656">
        <v>1204</v>
      </c>
      <c r="G1032" s="656"/>
      <c r="H1032" s="657">
        <v>1.75</v>
      </c>
    </row>
    <row r="1033" spans="1:8" ht="14.25" customHeight="1">
      <c r="A1033" s="554"/>
      <c r="B1033" s="555" t="s">
        <v>324</v>
      </c>
      <c r="C1033" s="556" t="s">
        <v>336</v>
      </c>
      <c r="D1033" s="656">
        <v>250</v>
      </c>
      <c r="E1033" s="656">
        <v>145</v>
      </c>
      <c r="F1033" s="656">
        <v>145</v>
      </c>
      <c r="G1033" s="656">
        <v>0</v>
      </c>
      <c r="H1033" s="657" t="s">
        <v>660</v>
      </c>
    </row>
    <row r="1034" spans="1:8" ht="14.25" customHeight="1">
      <c r="A1034" s="554"/>
      <c r="B1034" s="555"/>
      <c r="C1034" s="556" t="s">
        <v>442</v>
      </c>
      <c r="D1034" s="656">
        <v>268</v>
      </c>
      <c r="E1034" s="656">
        <v>79</v>
      </c>
      <c r="F1034" s="656">
        <v>79</v>
      </c>
      <c r="G1034" s="656">
        <v>0</v>
      </c>
      <c r="H1034" s="657" t="s">
        <v>661</v>
      </c>
    </row>
    <row r="1035" spans="1:8" ht="14.25" customHeight="1">
      <c r="A1035" s="554"/>
      <c r="B1035" s="555"/>
      <c r="C1035" s="556" t="s">
        <v>527</v>
      </c>
      <c r="D1035" s="656">
        <v>25</v>
      </c>
      <c r="E1035" s="656">
        <v>12</v>
      </c>
      <c r="F1035" s="656">
        <v>12</v>
      </c>
      <c r="G1035" s="656">
        <v>0</v>
      </c>
      <c r="H1035" s="657">
        <v>2.8</v>
      </c>
    </row>
    <row r="1036" spans="1:8" ht="14.25" customHeight="1">
      <c r="A1036" s="554"/>
      <c r="B1036" s="555" t="s">
        <v>303</v>
      </c>
      <c r="C1036" s="556" t="s">
        <v>633</v>
      </c>
      <c r="D1036" s="656">
        <v>40</v>
      </c>
      <c r="E1036" s="656">
        <v>25</v>
      </c>
      <c r="F1036" s="656">
        <v>20</v>
      </c>
      <c r="G1036" s="656">
        <v>5</v>
      </c>
      <c r="H1036" s="657">
        <v>2.3</v>
      </c>
    </row>
    <row r="1037" spans="1:8" ht="14.25" customHeight="1">
      <c r="A1037" s="554"/>
      <c r="B1037" s="555"/>
      <c r="C1037" s="556" t="s">
        <v>520</v>
      </c>
      <c r="D1037" s="656">
        <v>300</v>
      </c>
      <c r="E1037" s="656">
        <v>228</v>
      </c>
      <c r="F1037" s="656">
        <v>228</v>
      </c>
      <c r="G1037" s="656"/>
      <c r="H1037" s="657">
        <v>0.8</v>
      </c>
    </row>
    <row r="1038" spans="1:8" ht="14.25" customHeight="1">
      <c r="A1038" s="548" t="s">
        <v>551</v>
      </c>
      <c r="B1038" s="549" t="s">
        <v>42</v>
      </c>
      <c r="C1038" s="640"/>
      <c r="D1038" s="551">
        <f>SUM(D1039:D1066)</f>
        <v>9703</v>
      </c>
      <c r="E1038" s="551">
        <f>SUM(E1039:E1066)</f>
        <v>6237</v>
      </c>
      <c r="F1038" s="551">
        <f>SUM(F1039:F1066)</f>
        <v>4436</v>
      </c>
      <c r="G1038" s="551">
        <f>SUM(G1039:G1066)</f>
        <v>345</v>
      </c>
      <c r="H1038" s="578"/>
    </row>
    <row r="1039" spans="1:8" ht="14.25" customHeight="1">
      <c r="A1039" s="554"/>
      <c r="B1039" s="555" t="s">
        <v>385</v>
      </c>
      <c r="C1039" s="556" t="s">
        <v>363</v>
      </c>
      <c r="D1039" s="656">
        <v>38</v>
      </c>
      <c r="E1039" s="656">
        <v>37</v>
      </c>
      <c r="F1039" s="656"/>
      <c r="G1039" s="656"/>
      <c r="H1039" s="657">
        <v>0.6</v>
      </c>
    </row>
    <row r="1040" spans="1:8" ht="14.25" customHeight="1">
      <c r="A1040" s="554"/>
      <c r="B1040" s="555"/>
      <c r="C1040" s="556" t="s">
        <v>405</v>
      </c>
      <c r="D1040" s="656">
        <v>40</v>
      </c>
      <c r="E1040" s="656">
        <v>23</v>
      </c>
      <c r="F1040" s="656">
        <v>23</v>
      </c>
      <c r="G1040" s="656"/>
      <c r="H1040" s="657">
        <v>1.6</v>
      </c>
    </row>
    <row r="1041" spans="1:8" ht="14.25" customHeight="1">
      <c r="A1041" s="554"/>
      <c r="B1041" s="555" t="s">
        <v>278</v>
      </c>
      <c r="C1041" s="556" t="s">
        <v>336</v>
      </c>
      <c r="D1041" s="656">
        <v>332</v>
      </c>
      <c r="E1041" s="656">
        <v>332</v>
      </c>
      <c r="F1041" s="656">
        <v>313</v>
      </c>
      <c r="G1041" s="656">
        <v>0</v>
      </c>
      <c r="H1041" s="657">
        <v>1</v>
      </c>
    </row>
    <row r="1042" spans="1:8" ht="14.25" customHeight="1">
      <c r="A1042" s="554"/>
      <c r="B1042" s="555"/>
      <c r="C1042" s="556" t="s">
        <v>337</v>
      </c>
      <c r="D1042" s="656">
        <v>38</v>
      </c>
      <c r="E1042" s="656">
        <v>38</v>
      </c>
      <c r="F1042" s="656">
        <v>36</v>
      </c>
      <c r="G1042" s="656">
        <v>0</v>
      </c>
      <c r="H1042" s="683">
        <v>1.7</v>
      </c>
    </row>
    <row r="1043" spans="1:8" ht="14.25" customHeight="1">
      <c r="A1043" s="554"/>
      <c r="B1043" s="555"/>
      <c r="C1043" s="556" t="s">
        <v>542</v>
      </c>
      <c r="D1043" s="656">
        <v>400</v>
      </c>
      <c r="E1043" s="656">
        <v>43</v>
      </c>
      <c r="F1043" s="656">
        <v>43</v>
      </c>
      <c r="G1043" s="656">
        <v>0</v>
      </c>
      <c r="H1043" s="657">
        <v>2.1</v>
      </c>
    </row>
    <row r="1044" spans="1:8" ht="14.25" customHeight="1">
      <c r="A1044" s="554"/>
      <c r="B1044" s="555" t="s">
        <v>355</v>
      </c>
      <c r="C1044" s="556" t="s">
        <v>448</v>
      </c>
      <c r="D1044" s="656">
        <v>400</v>
      </c>
      <c r="E1044" s="656">
        <v>240</v>
      </c>
      <c r="F1044" s="656">
        <v>240</v>
      </c>
      <c r="G1044" s="656"/>
      <c r="H1044" s="657">
        <v>0.4</v>
      </c>
    </row>
    <row r="1045" spans="1:8" ht="14.25" customHeight="1">
      <c r="A1045" s="554"/>
      <c r="B1045" s="555"/>
      <c r="C1045" s="556" t="s">
        <v>336</v>
      </c>
      <c r="D1045" s="656">
        <v>755</v>
      </c>
      <c r="E1045" s="656">
        <v>650</v>
      </c>
      <c r="F1045" s="656">
        <v>650</v>
      </c>
      <c r="G1045" s="656"/>
      <c r="H1045" s="657">
        <v>0.5</v>
      </c>
    </row>
    <row r="1046" spans="1:8" ht="14.25" customHeight="1">
      <c r="A1046" s="554"/>
      <c r="B1046" s="555"/>
      <c r="C1046" s="556" t="s">
        <v>325</v>
      </c>
      <c r="D1046" s="656">
        <v>500</v>
      </c>
      <c r="E1046" s="656">
        <v>352</v>
      </c>
      <c r="F1046" s="656">
        <v>352</v>
      </c>
      <c r="G1046" s="656"/>
      <c r="H1046" s="657">
        <v>0.7</v>
      </c>
    </row>
    <row r="1047" spans="1:8" ht="14.25" customHeight="1">
      <c r="A1047" s="554"/>
      <c r="B1047" s="555"/>
      <c r="C1047" s="556" t="s">
        <v>414</v>
      </c>
      <c r="D1047" s="656">
        <v>423</v>
      </c>
      <c r="E1047" s="656">
        <v>105</v>
      </c>
      <c r="F1047" s="656">
        <v>30</v>
      </c>
      <c r="G1047" s="656">
        <v>72</v>
      </c>
      <c r="H1047" s="683">
        <v>1.5</v>
      </c>
    </row>
    <row r="1048" spans="1:8" ht="14.25" customHeight="1">
      <c r="A1048" s="554"/>
      <c r="B1048" s="555"/>
      <c r="C1048" s="556" t="s">
        <v>510</v>
      </c>
      <c r="D1048" s="656">
        <v>400</v>
      </c>
      <c r="E1048" s="656">
        <v>273</v>
      </c>
      <c r="F1048" s="656">
        <v>0</v>
      </c>
      <c r="G1048" s="656">
        <v>273</v>
      </c>
      <c r="H1048" s="683">
        <v>1.75</v>
      </c>
    </row>
    <row r="1049" spans="1:8" ht="14.25" customHeight="1">
      <c r="A1049" s="554"/>
      <c r="B1049" s="555"/>
      <c r="C1049" s="556" t="s">
        <v>428</v>
      </c>
      <c r="D1049" s="656">
        <v>44</v>
      </c>
      <c r="E1049" s="656">
        <v>27</v>
      </c>
      <c r="F1049" s="656">
        <v>27</v>
      </c>
      <c r="G1049" s="656"/>
      <c r="H1049" s="683">
        <v>0.7</v>
      </c>
    </row>
    <row r="1050" spans="1:8" ht="14.25" customHeight="1">
      <c r="A1050" s="554"/>
      <c r="B1050" s="555"/>
      <c r="C1050" s="556" t="s">
        <v>405</v>
      </c>
      <c r="D1050" s="656">
        <v>30</v>
      </c>
      <c r="E1050" s="656">
        <v>27</v>
      </c>
      <c r="F1050" s="656">
        <v>27</v>
      </c>
      <c r="G1050" s="656"/>
      <c r="H1050" s="683">
        <v>0.8</v>
      </c>
    </row>
    <row r="1051" spans="1:8" ht="14.25" customHeight="1">
      <c r="A1051" s="554"/>
      <c r="B1051" s="555"/>
      <c r="C1051" s="556" t="s">
        <v>416</v>
      </c>
      <c r="D1051" s="656">
        <v>2000</v>
      </c>
      <c r="E1051" s="656">
        <v>1395</v>
      </c>
      <c r="F1051" s="656">
        <v>0</v>
      </c>
      <c r="G1051" s="656"/>
      <c r="H1051" s="683">
        <v>0</v>
      </c>
    </row>
    <row r="1052" spans="1:8" ht="14.25" customHeight="1">
      <c r="A1052" s="554"/>
      <c r="B1052" s="555"/>
      <c r="C1052" s="556" t="s">
        <v>429</v>
      </c>
      <c r="D1052" s="656">
        <v>288</v>
      </c>
      <c r="E1052" s="656">
        <v>261</v>
      </c>
      <c r="F1052" s="656">
        <v>261</v>
      </c>
      <c r="G1052" s="656"/>
      <c r="H1052" s="657">
        <v>2.5</v>
      </c>
    </row>
    <row r="1053" spans="1:8" ht="14.25" customHeight="1">
      <c r="A1053" s="554"/>
      <c r="B1053" s="555"/>
      <c r="C1053" s="556" t="s">
        <v>411</v>
      </c>
      <c r="D1053" s="656">
        <v>184</v>
      </c>
      <c r="E1053" s="656">
        <v>184</v>
      </c>
      <c r="F1053" s="656">
        <v>184</v>
      </c>
      <c r="G1053" s="656"/>
      <c r="H1053" s="657">
        <v>2.5</v>
      </c>
    </row>
    <row r="1054" spans="1:8" ht="14.25" customHeight="1">
      <c r="A1054" s="554"/>
      <c r="B1054" s="555" t="s">
        <v>324</v>
      </c>
      <c r="C1054" s="556" t="s">
        <v>336</v>
      </c>
      <c r="D1054" s="656">
        <v>87</v>
      </c>
      <c r="E1054" s="656">
        <v>52</v>
      </c>
      <c r="F1054" s="656">
        <v>52</v>
      </c>
      <c r="G1054" s="656">
        <v>0</v>
      </c>
      <c r="H1054" s="657" t="s">
        <v>535</v>
      </c>
    </row>
    <row r="1055" spans="1:8" ht="14.25" customHeight="1">
      <c r="A1055" s="554"/>
      <c r="B1055" s="555"/>
      <c r="C1055" s="556" t="s">
        <v>442</v>
      </c>
      <c r="D1055" s="656">
        <v>300</v>
      </c>
      <c r="E1055" s="656">
        <v>47</v>
      </c>
      <c r="F1055" s="656">
        <v>47</v>
      </c>
      <c r="G1055" s="656">
        <v>0</v>
      </c>
      <c r="H1055" s="657">
        <v>1.7</v>
      </c>
    </row>
    <row r="1056" spans="1:8" ht="14.25" customHeight="1">
      <c r="A1056" s="554"/>
      <c r="B1056" s="555"/>
      <c r="C1056" s="556" t="s">
        <v>510</v>
      </c>
      <c r="D1056" s="656">
        <v>600</v>
      </c>
      <c r="E1056" s="656">
        <v>106</v>
      </c>
      <c r="F1056" s="656">
        <v>106</v>
      </c>
      <c r="G1056" s="656">
        <v>0</v>
      </c>
      <c r="H1056" s="657">
        <v>2.6</v>
      </c>
    </row>
    <row r="1057" spans="1:8" ht="14.25" customHeight="1">
      <c r="A1057" s="554"/>
      <c r="B1057" s="555"/>
      <c r="C1057" s="556" t="s">
        <v>427</v>
      </c>
      <c r="D1057" s="656">
        <v>200</v>
      </c>
      <c r="E1057" s="656">
        <v>42</v>
      </c>
      <c r="F1057" s="656">
        <v>42</v>
      </c>
      <c r="G1057" s="656">
        <v>0</v>
      </c>
      <c r="H1057" s="657">
        <v>2.5</v>
      </c>
    </row>
    <row r="1058" spans="1:8" ht="14.25" customHeight="1">
      <c r="A1058" s="554"/>
      <c r="B1058" s="555"/>
      <c r="C1058" s="556" t="s">
        <v>662</v>
      </c>
      <c r="D1058" s="656">
        <v>230</v>
      </c>
      <c r="E1058" s="656">
        <v>120</v>
      </c>
      <c r="F1058" s="656">
        <v>120</v>
      </c>
      <c r="G1058" s="656">
        <v>0</v>
      </c>
      <c r="H1058" s="657" t="s">
        <v>663</v>
      </c>
    </row>
    <row r="1059" spans="1:8" ht="14.25" customHeight="1">
      <c r="A1059" s="554"/>
      <c r="B1059" s="555" t="s">
        <v>303</v>
      </c>
      <c r="C1059" s="556" t="s">
        <v>533</v>
      </c>
      <c r="D1059" s="656">
        <v>20</v>
      </c>
      <c r="E1059" s="656">
        <v>16</v>
      </c>
      <c r="F1059" s="656">
        <v>16</v>
      </c>
      <c r="G1059" s="656"/>
      <c r="H1059" s="683">
        <v>0.5</v>
      </c>
    </row>
    <row r="1060" spans="1:8" ht="14.25" customHeight="1">
      <c r="A1060" s="554"/>
      <c r="B1060" s="555"/>
      <c r="C1060" s="556" t="s">
        <v>464</v>
      </c>
      <c r="D1060" s="656">
        <v>260</v>
      </c>
      <c r="E1060" s="656">
        <v>260</v>
      </c>
      <c r="F1060" s="656">
        <v>260</v>
      </c>
      <c r="G1060" s="656"/>
      <c r="H1060" s="657">
        <v>1.3</v>
      </c>
    </row>
    <row r="1061" spans="1:8" ht="14.25" customHeight="1">
      <c r="A1061" s="554"/>
      <c r="B1061" s="555"/>
      <c r="C1061" s="556" t="s">
        <v>664</v>
      </c>
      <c r="D1061" s="656">
        <v>19</v>
      </c>
      <c r="E1061" s="656">
        <v>18</v>
      </c>
      <c r="F1061" s="656">
        <v>18</v>
      </c>
      <c r="G1061" s="656"/>
      <c r="H1061" s="657">
        <v>1.35</v>
      </c>
    </row>
    <row r="1062" spans="1:8" ht="14.25" customHeight="1">
      <c r="A1062" s="554"/>
      <c r="B1062" s="555"/>
      <c r="C1062" s="556" t="s">
        <v>431</v>
      </c>
      <c r="D1062" s="656">
        <v>46</v>
      </c>
      <c r="E1062" s="656">
        <v>30</v>
      </c>
      <c r="F1062" s="656">
        <v>30</v>
      </c>
      <c r="G1062" s="656"/>
      <c r="H1062" s="657">
        <v>0.5</v>
      </c>
    </row>
    <row r="1063" spans="1:8" ht="14.25" customHeight="1">
      <c r="A1063" s="554"/>
      <c r="B1063" s="555"/>
      <c r="C1063" s="556" t="s">
        <v>454</v>
      </c>
      <c r="D1063" s="656">
        <v>280</v>
      </c>
      <c r="E1063" s="656">
        <v>262</v>
      </c>
      <c r="F1063" s="656">
        <v>262</v>
      </c>
      <c r="G1063" s="656"/>
      <c r="H1063" s="657">
        <v>1</v>
      </c>
    </row>
    <row r="1064" spans="1:8" ht="14.25" customHeight="1">
      <c r="A1064" s="554"/>
      <c r="B1064" s="555"/>
      <c r="C1064" s="556" t="s">
        <v>455</v>
      </c>
      <c r="D1064" s="656">
        <v>32</v>
      </c>
      <c r="E1064" s="656">
        <v>32</v>
      </c>
      <c r="F1064" s="656">
        <v>32</v>
      </c>
      <c r="G1064" s="656"/>
      <c r="H1064" s="657">
        <v>1.5</v>
      </c>
    </row>
    <row r="1065" spans="1:8" ht="14.25" customHeight="1">
      <c r="A1065" s="554"/>
      <c r="B1065" s="555"/>
      <c r="C1065" s="556" t="s">
        <v>432</v>
      </c>
      <c r="D1065" s="656">
        <v>1617</v>
      </c>
      <c r="E1065" s="656">
        <v>1232</v>
      </c>
      <c r="F1065" s="656">
        <v>1232</v>
      </c>
      <c r="G1065" s="656"/>
      <c r="H1065" s="657">
        <v>0.6</v>
      </c>
    </row>
    <row r="1066" spans="1:8" ht="14.25" customHeight="1">
      <c r="A1066" s="554"/>
      <c r="B1066" s="555"/>
      <c r="C1066" s="556" t="s">
        <v>665</v>
      </c>
      <c r="D1066" s="656">
        <v>140</v>
      </c>
      <c r="E1066" s="656">
        <v>33</v>
      </c>
      <c r="F1066" s="656">
        <v>33</v>
      </c>
      <c r="G1066" s="656"/>
      <c r="H1066" s="657">
        <v>1.6</v>
      </c>
    </row>
    <row r="1067" spans="1:8" ht="14.25" customHeight="1">
      <c r="A1067" s="548" t="s">
        <v>553</v>
      </c>
      <c r="B1067" s="549" t="s">
        <v>30</v>
      </c>
      <c r="C1067" s="640"/>
      <c r="D1067" s="551">
        <f>SUM(D1068:D1085)</f>
        <v>3674</v>
      </c>
      <c r="E1067" s="551">
        <f>SUM(E1068:E1085)</f>
        <v>1702</v>
      </c>
      <c r="F1067" s="551">
        <f>SUM(F1068:F1085)</f>
        <v>1602</v>
      </c>
      <c r="G1067" s="551">
        <f>SUM(G1068:G1085)</f>
        <v>80</v>
      </c>
      <c r="H1067" s="578"/>
    </row>
    <row r="1068" spans="1:8" ht="14.25" customHeight="1">
      <c r="A1068" s="554"/>
      <c r="B1068" s="555" t="s">
        <v>385</v>
      </c>
      <c r="C1068" s="556" t="s">
        <v>360</v>
      </c>
      <c r="D1068" s="656">
        <v>100</v>
      </c>
      <c r="E1068" s="656">
        <v>37</v>
      </c>
      <c r="F1068" s="656">
        <v>37</v>
      </c>
      <c r="G1068" s="656"/>
      <c r="H1068" s="657">
        <v>1</v>
      </c>
    </row>
    <row r="1069" spans="1:8" ht="14.25" customHeight="1">
      <c r="A1069" s="554"/>
      <c r="B1069" s="555" t="s">
        <v>355</v>
      </c>
      <c r="C1069" s="706" t="s">
        <v>378</v>
      </c>
      <c r="D1069" s="656">
        <v>100</v>
      </c>
      <c r="E1069" s="656">
        <v>100</v>
      </c>
      <c r="F1069" s="656">
        <v>100</v>
      </c>
      <c r="G1069" s="656"/>
      <c r="H1069" s="683">
        <v>0.4</v>
      </c>
    </row>
    <row r="1070" spans="1:8" ht="14.25" customHeight="1">
      <c r="A1070" s="554"/>
      <c r="B1070" s="555"/>
      <c r="C1070" s="556" t="s">
        <v>336</v>
      </c>
      <c r="D1070" s="656">
        <v>230</v>
      </c>
      <c r="E1070" s="656">
        <v>160</v>
      </c>
      <c r="F1070" s="656">
        <v>160</v>
      </c>
      <c r="G1070" s="656"/>
      <c r="H1070" s="683">
        <v>0.6</v>
      </c>
    </row>
    <row r="1071" spans="1:8" ht="14.25" customHeight="1">
      <c r="A1071" s="554"/>
      <c r="B1071" s="555"/>
      <c r="C1071" s="556" t="s">
        <v>325</v>
      </c>
      <c r="D1071" s="656">
        <v>300</v>
      </c>
      <c r="E1071" s="656">
        <v>90</v>
      </c>
      <c r="F1071" s="656">
        <v>90</v>
      </c>
      <c r="G1071" s="656"/>
      <c r="H1071" s="683">
        <v>1</v>
      </c>
    </row>
    <row r="1072" spans="1:8" ht="14.25" customHeight="1">
      <c r="A1072" s="554"/>
      <c r="B1072" s="555"/>
      <c r="C1072" s="556" t="s">
        <v>414</v>
      </c>
      <c r="D1072" s="656">
        <v>501</v>
      </c>
      <c r="E1072" s="656">
        <v>155</v>
      </c>
      <c r="F1072" s="656">
        <v>155</v>
      </c>
      <c r="G1072" s="656"/>
      <c r="H1072" s="683">
        <v>0.8</v>
      </c>
    </row>
    <row r="1073" spans="1:8" ht="14.25" customHeight="1">
      <c r="A1073" s="554"/>
      <c r="B1073" s="555"/>
      <c r="C1073" s="556" t="s">
        <v>510</v>
      </c>
      <c r="D1073" s="656">
        <v>196</v>
      </c>
      <c r="E1073" s="656">
        <v>80</v>
      </c>
      <c r="F1073" s="656">
        <v>0</v>
      </c>
      <c r="G1073" s="656">
        <v>80</v>
      </c>
      <c r="H1073" s="683">
        <v>3</v>
      </c>
    </row>
    <row r="1074" spans="1:8" ht="14.25" customHeight="1">
      <c r="A1074" s="554"/>
      <c r="B1074" s="555"/>
      <c r="C1074" s="556" t="s">
        <v>513</v>
      </c>
      <c r="D1074" s="656">
        <v>250</v>
      </c>
      <c r="E1074" s="656">
        <v>100</v>
      </c>
      <c r="F1074" s="656">
        <v>100</v>
      </c>
      <c r="G1074" s="656"/>
      <c r="H1074" s="683">
        <v>2</v>
      </c>
    </row>
    <row r="1075" spans="1:8" ht="14.25" customHeight="1">
      <c r="A1075" s="554"/>
      <c r="B1075" s="555"/>
      <c r="C1075" s="556" t="s">
        <v>334</v>
      </c>
      <c r="D1075" s="656">
        <v>620</v>
      </c>
      <c r="E1075" s="656">
        <v>307</v>
      </c>
      <c r="F1075" s="656">
        <v>307</v>
      </c>
      <c r="G1075" s="656"/>
      <c r="H1075" s="683">
        <v>0.6</v>
      </c>
    </row>
    <row r="1076" spans="1:8" ht="14.25" customHeight="1">
      <c r="A1076" s="554"/>
      <c r="B1076" s="555"/>
      <c r="C1076" s="556" t="s">
        <v>428</v>
      </c>
      <c r="D1076" s="656">
        <v>33</v>
      </c>
      <c r="E1076" s="656">
        <v>22</v>
      </c>
      <c r="F1076" s="656">
        <v>22</v>
      </c>
      <c r="G1076" s="656"/>
      <c r="H1076" s="683">
        <v>0.5</v>
      </c>
    </row>
    <row r="1077" spans="1:8" ht="14.25" customHeight="1">
      <c r="A1077" s="554"/>
      <c r="B1077" s="555"/>
      <c r="C1077" s="556" t="s">
        <v>405</v>
      </c>
      <c r="D1077" s="656">
        <v>100</v>
      </c>
      <c r="E1077" s="656">
        <v>90</v>
      </c>
      <c r="F1077" s="656">
        <v>90</v>
      </c>
      <c r="G1077" s="656"/>
      <c r="H1077" s="683">
        <v>0.7</v>
      </c>
    </row>
    <row r="1078" spans="1:8" ht="14.25" customHeight="1">
      <c r="A1078" s="554"/>
      <c r="B1078" s="555"/>
      <c r="C1078" s="556" t="s">
        <v>485</v>
      </c>
      <c r="D1078" s="656">
        <v>240</v>
      </c>
      <c r="E1078" s="656">
        <v>218</v>
      </c>
      <c r="F1078" s="656">
        <v>218</v>
      </c>
      <c r="G1078" s="656"/>
      <c r="H1078" s="683">
        <v>2.5</v>
      </c>
    </row>
    <row r="1079" spans="1:8" ht="14.25" customHeight="1">
      <c r="A1079" s="554"/>
      <c r="B1079" s="555"/>
      <c r="C1079" s="556" t="s">
        <v>362</v>
      </c>
      <c r="D1079" s="656">
        <v>122</v>
      </c>
      <c r="E1079" s="656">
        <v>30</v>
      </c>
      <c r="F1079" s="656">
        <v>30</v>
      </c>
      <c r="G1079" s="656"/>
      <c r="H1079" s="683">
        <v>0</v>
      </c>
    </row>
    <row r="1080" spans="1:8" ht="14.25" customHeight="1">
      <c r="A1080" s="554"/>
      <c r="B1080" s="555" t="s">
        <v>324</v>
      </c>
      <c r="C1080" s="556" t="s">
        <v>378</v>
      </c>
      <c r="D1080" s="656">
        <v>5</v>
      </c>
      <c r="E1080" s="656">
        <v>5</v>
      </c>
      <c r="F1080" s="656">
        <v>5</v>
      </c>
      <c r="G1080" s="656">
        <v>0</v>
      </c>
      <c r="H1080" s="657" t="s">
        <v>666</v>
      </c>
    </row>
    <row r="1081" spans="1:8" ht="14.25" customHeight="1">
      <c r="A1081" s="554"/>
      <c r="B1081" s="555"/>
      <c r="C1081" s="556" t="s">
        <v>442</v>
      </c>
      <c r="D1081" s="656">
        <v>381</v>
      </c>
      <c r="E1081" s="656">
        <v>37</v>
      </c>
      <c r="F1081" s="656">
        <v>37</v>
      </c>
      <c r="G1081" s="656">
        <v>0</v>
      </c>
      <c r="H1081" s="657" t="s">
        <v>667</v>
      </c>
    </row>
    <row r="1082" spans="1:8" ht="14.25" customHeight="1">
      <c r="A1082" s="554"/>
      <c r="B1082" s="555"/>
      <c r="C1082" s="556" t="s">
        <v>438</v>
      </c>
      <c r="D1082" s="656">
        <v>63</v>
      </c>
      <c r="E1082" s="656">
        <v>30</v>
      </c>
      <c r="F1082" s="656">
        <v>30</v>
      </c>
      <c r="G1082" s="656">
        <v>0</v>
      </c>
      <c r="H1082" s="657">
        <v>3</v>
      </c>
    </row>
    <row r="1083" spans="1:8" ht="14.25" customHeight="1">
      <c r="A1083" s="554"/>
      <c r="B1083" s="555"/>
      <c r="C1083" s="556" t="s">
        <v>332</v>
      </c>
      <c r="D1083" s="656">
        <v>200</v>
      </c>
      <c r="E1083" s="656">
        <v>60</v>
      </c>
      <c r="F1083" s="656">
        <v>40</v>
      </c>
      <c r="G1083" s="656">
        <v>0</v>
      </c>
      <c r="H1083" s="657" t="s">
        <v>668</v>
      </c>
    </row>
    <row r="1084" spans="1:8" ht="14.25" customHeight="1">
      <c r="A1084" s="554"/>
      <c r="B1084" s="555" t="s">
        <v>303</v>
      </c>
      <c r="C1084" s="556" t="s">
        <v>520</v>
      </c>
      <c r="D1084" s="656">
        <v>200</v>
      </c>
      <c r="E1084" s="656">
        <v>178</v>
      </c>
      <c r="F1084" s="656">
        <v>178</v>
      </c>
      <c r="G1084" s="656"/>
      <c r="H1084" s="657">
        <v>1.35</v>
      </c>
    </row>
    <row r="1085" spans="1:8" ht="14.25" customHeight="1">
      <c r="A1085" s="554"/>
      <c r="B1085" s="555"/>
      <c r="C1085" s="556" t="s">
        <v>455</v>
      </c>
      <c r="D1085" s="557">
        <v>33</v>
      </c>
      <c r="E1085" s="557">
        <v>3</v>
      </c>
      <c r="F1085" s="557">
        <v>3</v>
      </c>
      <c r="G1085" s="557"/>
      <c r="H1085" s="768">
        <v>2</v>
      </c>
    </row>
    <row r="1086" spans="1:8" ht="14.25" customHeight="1">
      <c r="A1086" s="548" t="s">
        <v>561</v>
      </c>
      <c r="B1086" s="549" t="s">
        <v>31</v>
      </c>
      <c r="C1086" s="559"/>
      <c r="D1086" s="680">
        <f>SUM(D1087:D1091)</f>
        <v>241</v>
      </c>
      <c r="E1086" s="680">
        <f>SUM(E1087:E1091)</f>
        <v>197</v>
      </c>
      <c r="F1086" s="680">
        <f>SUM(F1087:F1091)</f>
        <v>197</v>
      </c>
      <c r="G1086" s="680">
        <f>SUM(G1087:G1091)</f>
        <v>0</v>
      </c>
      <c r="H1086" s="685"/>
    </row>
    <row r="1087" spans="1:8" ht="14.25" customHeight="1">
      <c r="A1087" s="565"/>
      <c r="B1087" s="561" t="s">
        <v>355</v>
      </c>
      <c r="C1087" s="562" t="s">
        <v>416</v>
      </c>
      <c r="D1087" s="702">
        <v>68</v>
      </c>
      <c r="E1087" s="702">
        <v>50</v>
      </c>
      <c r="F1087" s="702">
        <v>50</v>
      </c>
      <c r="G1087" s="702"/>
      <c r="H1087" s="664">
        <v>1</v>
      </c>
    </row>
    <row r="1088" spans="1:8" ht="14.25" customHeight="1">
      <c r="A1088" s="565"/>
      <c r="B1088" s="566"/>
      <c r="C1088" s="562" t="s">
        <v>429</v>
      </c>
      <c r="D1088" s="702">
        <v>40</v>
      </c>
      <c r="E1088" s="702">
        <v>40</v>
      </c>
      <c r="F1088" s="702">
        <v>40</v>
      </c>
      <c r="G1088" s="702"/>
      <c r="H1088" s="664">
        <v>3</v>
      </c>
    </row>
    <row r="1089" spans="1:8" ht="14.25" customHeight="1">
      <c r="A1089" s="565"/>
      <c r="B1089" s="566"/>
      <c r="C1089" s="562" t="s">
        <v>669</v>
      </c>
      <c r="D1089" s="702">
        <v>80</v>
      </c>
      <c r="E1089" s="702">
        <v>80</v>
      </c>
      <c r="F1089" s="702">
        <v>80</v>
      </c>
      <c r="G1089" s="702"/>
      <c r="H1089" s="664">
        <v>3</v>
      </c>
    </row>
    <row r="1090" spans="1:8" ht="14.25" customHeight="1">
      <c r="A1090" s="572"/>
      <c r="B1090" s="573" t="s">
        <v>324</v>
      </c>
      <c r="C1090" s="574" t="s">
        <v>368</v>
      </c>
      <c r="D1090" s="658">
        <v>20</v>
      </c>
      <c r="E1090" s="658">
        <v>1</v>
      </c>
      <c r="F1090" s="658">
        <v>1</v>
      </c>
      <c r="G1090" s="658">
        <v>0</v>
      </c>
      <c r="H1090" s="659">
        <v>1</v>
      </c>
    </row>
    <row r="1091" spans="1:8" ht="14.25" customHeight="1">
      <c r="A1091" s="567"/>
      <c r="B1091" s="568" t="s">
        <v>303</v>
      </c>
      <c r="C1091" s="569" t="s">
        <v>455</v>
      </c>
      <c r="D1091" s="661">
        <v>33</v>
      </c>
      <c r="E1091" s="661">
        <v>26</v>
      </c>
      <c r="F1091" s="661">
        <v>26</v>
      </c>
      <c r="G1091" s="661"/>
      <c r="H1091" s="662">
        <v>2</v>
      </c>
    </row>
    <row r="1092" spans="1:8" ht="14.25" customHeight="1">
      <c r="A1092" s="548" t="s">
        <v>564</v>
      </c>
      <c r="B1092" s="549" t="s">
        <v>99</v>
      </c>
      <c r="C1092" s="640"/>
      <c r="D1092" s="551">
        <f>SUM(D1093:D1110)</f>
        <v>2675</v>
      </c>
      <c r="E1092" s="551">
        <f>SUM(E1093:E1110)</f>
        <v>2034</v>
      </c>
      <c r="F1092" s="551">
        <f>SUM(F1093:F1110)</f>
        <v>1957</v>
      </c>
      <c r="G1092" s="551">
        <f>SUM(G1093:G1110)</f>
        <v>65</v>
      </c>
      <c r="H1092" s="578"/>
    </row>
    <row r="1093" spans="1:8" ht="14.25" customHeight="1">
      <c r="A1093" s="554"/>
      <c r="B1093" s="555" t="s">
        <v>385</v>
      </c>
      <c r="C1093" s="556" t="s">
        <v>412</v>
      </c>
      <c r="D1093" s="557">
        <v>200</v>
      </c>
      <c r="E1093" s="557">
        <v>48</v>
      </c>
      <c r="F1093" s="557">
        <v>48</v>
      </c>
      <c r="G1093" s="557"/>
      <c r="H1093" s="768">
        <v>2.2</v>
      </c>
    </row>
    <row r="1094" spans="1:8" ht="14.25" customHeight="1">
      <c r="A1094" s="554"/>
      <c r="B1094" s="555" t="s">
        <v>278</v>
      </c>
      <c r="C1094" s="556" t="s">
        <v>336</v>
      </c>
      <c r="D1094" s="557">
        <v>382</v>
      </c>
      <c r="E1094" s="557">
        <v>382</v>
      </c>
      <c r="F1094" s="557">
        <v>375</v>
      </c>
      <c r="G1094" s="557">
        <v>0</v>
      </c>
      <c r="H1094" s="768">
        <v>1</v>
      </c>
    </row>
    <row r="1095" spans="1:8" ht="14.25" customHeight="1">
      <c r="A1095" s="554"/>
      <c r="B1095" s="555"/>
      <c r="C1095" s="706">
        <v>41335</v>
      </c>
      <c r="D1095" s="557">
        <v>78</v>
      </c>
      <c r="E1095" s="557">
        <v>78</v>
      </c>
      <c r="F1095" s="557">
        <v>75</v>
      </c>
      <c r="G1095" s="557">
        <v>0</v>
      </c>
      <c r="H1095" s="768">
        <v>1.3</v>
      </c>
    </row>
    <row r="1096" spans="1:8" ht="14.25" customHeight="1">
      <c r="A1096" s="554"/>
      <c r="B1096" s="555"/>
      <c r="C1096" s="556" t="s">
        <v>442</v>
      </c>
      <c r="D1096" s="557">
        <v>76</v>
      </c>
      <c r="E1096" s="557">
        <v>76</v>
      </c>
      <c r="F1096" s="557">
        <v>74</v>
      </c>
      <c r="G1096" s="557">
        <v>0</v>
      </c>
      <c r="H1096" s="768">
        <v>1.8</v>
      </c>
    </row>
    <row r="1097" spans="1:8" ht="14.25" customHeight="1">
      <c r="A1097" s="554"/>
      <c r="B1097" s="555" t="s">
        <v>355</v>
      </c>
      <c r="C1097" s="556" t="s">
        <v>336</v>
      </c>
      <c r="D1097" s="557">
        <v>180</v>
      </c>
      <c r="E1097" s="557">
        <v>180</v>
      </c>
      <c r="F1097" s="557">
        <v>180</v>
      </c>
      <c r="G1097" s="557"/>
      <c r="H1097" s="768">
        <v>1.5</v>
      </c>
    </row>
    <row r="1098" spans="1:8" ht="14.25" customHeight="1">
      <c r="A1098" s="554"/>
      <c r="B1098" s="555"/>
      <c r="C1098" s="556" t="s">
        <v>428</v>
      </c>
      <c r="D1098" s="557">
        <v>210</v>
      </c>
      <c r="E1098" s="557">
        <v>114</v>
      </c>
      <c r="F1098" s="557">
        <v>114</v>
      </c>
      <c r="G1098" s="557"/>
      <c r="H1098" s="768">
        <v>1</v>
      </c>
    </row>
    <row r="1099" spans="1:8" ht="14.25" customHeight="1">
      <c r="A1099" s="554"/>
      <c r="B1099" s="555"/>
      <c r="C1099" s="556" t="s">
        <v>332</v>
      </c>
      <c r="D1099" s="557">
        <v>55</v>
      </c>
      <c r="E1099" s="557">
        <v>55</v>
      </c>
      <c r="F1099" s="557">
        <v>0</v>
      </c>
      <c r="G1099" s="557">
        <v>55</v>
      </c>
      <c r="H1099" s="768">
        <v>3</v>
      </c>
    </row>
    <row r="1100" spans="1:8" ht="14.25" customHeight="1">
      <c r="A1100" s="554"/>
      <c r="B1100" s="555"/>
      <c r="C1100" s="556" t="s">
        <v>438</v>
      </c>
      <c r="D1100" s="557">
        <v>70</v>
      </c>
      <c r="E1100" s="557">
        <v>35</v>
      </c>
      <c r="F1100" s="557">
        <v>35</v>
      </c>
      <c r="G1100" s="557"/>
      <c r="H1100" s="768">
        <v>1.25</v>
      </c>
    </row>
    <row r="1101" spans="1:8" ht="14.25" customHeight="1">
      <c r="A1101" s="554"/>
      <c r="B1101" s="555" t="s">
        <v>324</v>
      </c>
      <c r="C1101" s="556" t="s">
        <v>330</v>
      </c>
      <c r="D1101" s="557">
        <v>48</v>
      </c>
      <c r="E1101" s="557">
        <v>29</v>
      </c>
      <c r="F1101" s="557">
        <v>29</v>
      </c>
      <c r="G1101" s="557">
        <v>0</v>
      </c>
      <c r="H1101" s="768">
        <v>1.6</v>
      </c>
    </row>
    <row r="1102" spans="1:8" ht="14.25" customHeight="1">
      <c r="A1102" s="554"/>
      <c r="B1102" s="555"/>
      <c r="C1102" s="556" t="s">
        <v>336</v>
      </c>
      <c r="D1102" s="557">
        <v>439</v>
      </c>
      <c r="E1102" s="557">
        <v>328</v>
      </c>
      <c r="F1102" s="557">
        <v>328</v>
      </c>
      <c r="G1102" s="557">
        <v>0</v>
      </c>
      <c r="H1102" s="768" t="s">
        <v>415</v>
      </c>
    </row>
    <row r="1103" spans="1:8" ht="14.25" customHeight="1">
      <c r="A1103" s="554"/>
      <c r="B1103" s="555"/>
      <c r="C1103" s="556" t="s">
        <v>360</v>
      </c>
      <c r="D1103" s="557">
        <v>200</v>
      </c>
      <c r="E1103" s="557">
        <v>123</v>
      </c>
      <c r="F1103" s="557">
        <v>123</v>
      </c>
      <c r="G1103" s="557">
        <v>0</v>
      </c>
      <c r="H1103" s="768">
        <v>2.6</v>
      </c>
    </row>
    <row r="1104" spans="1:8" ht="14.25" customHeight="1">
      <c r="A1104" s="554"/>
      <c r="B1104" s="555"/>
      <c r="C1104" s="556" t="s">
        <v>527</v>
      </c>
      <c r="D1104" s="557">
        <v>10</v>
      </c>
      <c r="E1104" s="557">
        <v>10</v>
      </c>
      <c r="F1104" s="557">
        <v>0</v>
      </c>
      <c r="G1104" s="557">
        <v>10</v>
      </c>
      <c r="H1104" s="768">
        <v>3</v>
      </c>
    </row>
    <row r="1105" spans="1:8" ht="14.25" customHeight="1">
      <c r="A1105" s="554"/>
      <c r="B1105" s="555"/>
      <c r="C1105" s="556" t="s">
        <v>506</v>
      </c>
      <c r="D1105" s="557">
        <v>19</v>
      </c>
      <c r="E1105" s="557">
        <v>14</v>
      </c>
      <c r="F1105" s="557">
        <v>14</v>
      </c>
      <c r="G1105" s="557">
        <v>0</v>
      </c>
      <c r="H1105" s="768">
        <v>0.6</v>
      </c>
    </row>
    <row r="1106" spans="1:8" ht="14.25" customHeight="1">
      <c r="A1106" s="554"/>
      <c r="B1106" s="555"/>
      <c r="C1106" s="556" t="s">
        <v>334</v>
      </c>
      <c r="D1106" s="557">
        <v>250</v>
      </c>
      <c r="E1106" s="557">
        <v>263</v>
      </c>
      <c r="F1106" s="557">
        <v>263</v>
      </c>
      <c r="G1106" s="557">
        <v>0</v>
      </c>
      <c r="H1106" s="768">
        <v>1.4</v>
      </c>
    </row>
    <row r="1107" spans="1:8" ht="14.25" customHeight="1">
      <c r="A1107" s="554"/>
      <c r="B1107" s="555" t="s">
        <v>303</v>
      </c>
      <c r="C1107" s="556" t="s">
        <v>445</v>
      </c>
      <c r="D1107" s="656">
        <v>120</v>
      </c>
      <c r="E1107" s="656">
        <v>120</v>
      </c>
      <c r="F1107" s="656">
        <v>120</v>
      </c>
      <c r="G1107" s="656"/>
      <c r="H1107" s="657">
        <v>0.5</v>
      </c>
    </row>
    <row r="1108" spans="1:8" ht="14.25" customHeight="1">
      <c r="A1108" s="554"/>
      <c r="B1108" s="555"/>
      <c r="C1108" s="556" t="s">
        <v>473</v>
      </c>
      <c r="D1108" s="656">
        <v>100</v>
      </c>
      <c r="E1108" s="656">
        <v>9</v>
      </c>
      <c r="F1108" s="656">
        <v>9</v>
      </c>
      <c r="G1108" s="656"/>
      <c r="H1108" s="657">
        <v>2.4</v>
      </c>
    </row>
    <row r="1109" spans="1:8" ht="14.25" customHeight="1">
      <c r="A1109" s="554"/>
      <c r="B1109" s="555"/>
      <c r="C1109" s="556" t="s">
        <v>520</v>
      </c>
      <c r="D1109" s="656">
        <v>190</v>
      </c>
      <c r="E1109" s="656">
        <v>139</v>
      </c>
      <c r="F1109" s="656">
        <v>139</v>
      </c>
      <c r="G1109" s="656"/>
      <c r="H1109" s="683">
        <v>0.5</v>
      </c>
    </row>
    <row r="1110" spans="1:8" ht="14.25" customHeight="1">
      <c r="A1110" s="554"/>
      <c r="B1110" s="555"/>
      <c r="C1110" s="556" t="s">
        <v>474</v>
      </c>
      <c r="D1110" s="656">
        <v>48</v>
      </c>
      <c r="E1110" s="656">
        <v>31</v>
      </c>
      <c r="F1110" s="656">
        <v>31</v>
      </c>
      <c r="G1110" s="656"/>
      <c r="H1110" s="657">
        <v>1.5</v>
      </c>
    </row>
    <row r="1111" spans="1:8" ht="14.25" customHeight="1">
      <c r="A1111" s="548" t="s">
        <v>566</v>
      </c>
      <c r="B1111" s="549" t="s">
        <v>670</v>
      </c>
      <c r="C1111" s="640"/>
      <c r="D1111" s="551">
        <f>SUM(D1112:D1112)</f>
        <v>39</v>
      </c>
      <c r="E1111" s="551">
        <f>SUM(E1112:E1112)</f>
        <v>39</v>
      </c>
      <c r="F1111" s="551">
        <f>SUM(F1112:F1112)</f>
        <v>39</v>
      </c>
      <c r="G1111" s="551">
        <f>SUM(G1112:G1112)</f>
        <v>0</v>
      </c>
      <c r="H1111" s="578"/>
    </row>
    <row r="1112" spans="1:8" ht="14.25" customHeight="1">
      <c r="A1112" s="567"/>
      <c r="B1112" s="568" t="s">
        <v>278</v>
      </c>
      <c r="C1112" s="569" t="s">
        <v>325</v>
      </c>
      <c r="D1112" s="661">
        <v>39</v>
      </c>
      <c r="E1112" s="661">
        <v>39</v>
      </c>
      <c r="F1112" s="661">
        <v>39</v>
      </c>
      <c r="G1112" s="661">
        <v>0</v>
      </c>
      <c r="H1112" s="636">
        <v>1.9</v>
      </c>
    </row>
    <row r="1113" spans="1:8" ht="14.25" customHeight="1">
      <c r="A1113" s="588" t="s">
        <v>568</v>
      </c>
      <c r="B1113" s="589" t="s">
        <v>671</v>
      </c>
      <c r="C1113" s="590"/>
      <c r="D1113" s="686">
        <f>SUM(D1114)</f>
        <v>30</v>
      </c>
      <c r="E1113" s="686">
        <f>SUM(E1114)</f>
        <v>30</v>
      </c>
      <c r="F1113" s="686">
        <f>SUM(F1114)</f>
        <v>30</v>
      </c>
      <c r="G1113" s="686">
        <f>SUM(G1114)</f>
        <v>0</v>
      </c>
      <c r="H1113" s="687"/>
    </row>
    <row r="1114" spans="1:8" ht="14.25" customHeight="1">
      <c r="A1114" s="567"/>
      <c r="B1114" s="568" t="s">
        <v>303</v>
      </c>
      <c r="C1114" s="569" t="s">
        <v>445</v>
      </c>
      <c r="D1114" s="661">
        <v>30</v>
      </c>
      <c r="E1114" s="661">
        <v>30</v>
      </c>
      <c r="F1114" s="661">
        <v>30</v>
      </c>
      <c r="G1114" s="661"/>
      <c r="H1114" s="662">
        <v>0.4</v>
      </c>
    </row>
    <row r="1115" spans="1:8" ht="14.25" customHeight="1">
      <c r="A1115" s="548" t="s">
        <v>570</v>
      </c>
      <c r="B1115" s="549" t="s">
        <v>11</v>
      </c>
      <c r="C1115" s="640"/>
      <c r="D1115" s="551">
        <f>SUM(D1116:D1119)</f>
        <v>160</v>
      </c>
      <c r="E1115" s="551">
        <f>SUM(E1116:E1119)</f>
        <v>77</v>
      </c>
      <c r="F1115" s="551">
        <f>SUM(F1116:F1119)</f>
        <v>57</v>
      </c>
      <c r="G1115" s="551">
        <f>SUM(G1116:G1119)</f>
        <v>18</v>
      </c>
      <c r="H1115" s="578"/>
    </row>
    <row r="1116" spans="1:8" ht="14.25" customHeight="1">
      <c r="A1116" s="554"/>
      <c r="B1116" s="555" t="s">
        <v>278</v>
      </c>
      <c r="C1116" s="556" t="s">
        <v>442</v>
      </c>
      <c r="D1116" s="656">
        <v>35</v>
      </c>
      <c r="E1116" s="656">
        <v>35</v>
      </c>
      <c r="F1116" s="656">
        <v>33</v>
      </c>
      <c r="G1116" s="656">
        <v>0</v>
      </c>
      <c r="H1116" s="657">
        <v>2</v>
      </c>
    </row>
    <row r="1117" spans="1:8" ht="14.25" customHeight="1">
      <c r="A1117" s="554"/>
      <c r="B1117" s="555" t="s">
        <v>355</v>
      </c>
      <c r="C1117" s="556" t="s">
        <v>542</v>
      </c>
      <c r="D1117" s="656">
        <v>80</v>
      </c>
      <c r="E1117" s="656">
        <v>18</v>
      </c>
      <c r="F1117" s="656"/>
      <c r="G1117" s="656">
        <v>18</v>
      </c>
      <c r="H1117" s="657">
        <v>2.5</v>
      </c>
    </row>
    <row r="1118" spans="1:8" ht="14.25" customHeight="1">
      <c r="A1118" s="554"/>
      <c r="B1118" s="555" t="s">
        <v>324</v>
      </c>
      <c r="C1118" s="556" t="s">
        <v>414</v>
      </c>
      <c r="D1118" s="656">
        <v>24</v>
      </c>
      <c r="E1118" s="656">
        <v>5</v>
      </c>
      <c r="F1118" s="656">
        <v>5</v>
      </c>
      <c r="G1118" s="656">
        <v>0</v>
      </c>
      <c r="H1118" s="657">
        <v>3.4</v>
      </c>
    </row>
    <row r="1119" spans="1:8" ht="14.25" customHeight="1">
      <c r="A1119" s="554"/>
      <c r="B1119" s="555" t="s">
        <v>303</v>
      </c>
      <c r="C1119" s="556" t="s">
        <v>445</v>
      </c>
      <c r="D1119" s="656">
        <v>21</v>
      </c>
      <c r="E1119" s="656">
        <v>19</v>
      </c>
      <c r="F1119" s="656">
        <v>19</v>
      </c>
      <c r="G1119" s="656"/>
      <c r="H1119" s="657">
        <v>1.25</v>
      </c>
    </row>
    <row r="1120" spans="1:8" ht="14.25" customHeight="1">
      <c r="A1120" s="548" t="s">
        <v>572</v>
      </c>
      <c r="B1120" s="549" t="s">
        <v>672</v>
      </c>
      <c r="C1120" s="559"/>
      <c r="D1120" s="680">
        <f>SUM(D1121)</f>
        <v>76</v>
      </c>
      <c r="E1120" s="680">
        <f>SUM(E1121)</f>
        <v>76</v>
      </c>
      <c r="F1120" s="680">
        <f>SUM(F1121)</f>
        <v>76</v>
      </c>
      <c r="G1120" s="680">
        <f>SUM(G1121)</f>
        <v>0</v>
      </c>
      <c r="H1120" s="685"/>
    </row>
    <row r="1121" spans="1:8" ht="14.25" customHeight="1">
      <c r="A1121" s="567"/>
      <c r="B1121" s="568" t="s">
        <v>355</v>
      </c>
      <c r="C1121" s="569" t="s">
        <v>669</v>
      </c>
      <c r="D1121" s="661">
        <v>76</v>
      </c>
      <c r="E1121" s="661">
        <v>76</v>
      </c>
      <c r="F1121" s="661">
        <v>76</v>
      </c>
      <c r="G1121" s="661"/>
      <c r="H1121" s="662">
        <v>3</v>
      </c>
    </row>
    <row r="1122" spans="1:8" ht="14.25" customHeight="1">
      <c r="A1122" s="548" t="s">
        <v>575</v>
      </c>
      <c r="B1122" s="549" t="s">
        <v>65</v>
      </c>
      <c r="C1122" s="640"/>
      <c r="D1122" s="551">
        <f>SUM(D1123:D1130)</f>
        <v>1399</v>
      </c>
      <c r="E1122" s="551">
        <f>SUM(E1123:E1130)</f>
        <v>927</v>
      </c>
      <c r="F1122" s="551">
        <f>SUM(F1123:F1130)</f>
        <v>765</v>
      </c>
      <c r="G1122" s="551">
        <f>SUM(G1123:G1130)</f>
        <v>35</v>
      </c>
      <c r="H1122" s="578"/>
    </row>
    <row r="1123" spans="1:8" ht="14.25" customHeight="1">
      <c r="A1123" s="554"/>
      <c r="B1123" s="555" t="s">
        <v>385</v>
      </c>
      <c r="C1123" s="556" t="s">
        <v>428</v>
      </c>
      <c r="D1123" s="656">
        <v>30</v>
      </c>
      <c r="E1123" s="656">
        <v>7</v>
      </c>
      <c r="F1123" s="656">
        <v>7</v>
      </c>
      <c r="G1123" s="656"/>
      <c r="H1123" s="657">
        <v>0.45</v>
      </c>
    </row>
    <row r="1124" spans="1:8" ht="14.25" customHeight="1">
      <c r="A1124" s="554"/>
      <c r="B1124" s="555" t="s">
        <v>278</v>
      </c>
      <c r="C1124" s="556" t="s">
        <v>325</v>
      </c>
      <c r="D1124" s="656">
        <v>300</v>
      </c>
      <c r="E1124" s="656">
        <v>120</v>
      </c>
      <c r="F1124" s="656">
        <v>0</v>
      </c>
      <c r="G1124" s="656">
        <v>0</v>
      </c>
      <c r="H1124" s="657"/>
    </row>
    <row r="1125" spans="1:8" ht="14.25" customHeight="1">
      <c r="A1125" s="554"/>
      <c r="B1125" s="555" t="s">
        <v>355</v>
      </c>
      <c r="C1125" s="556" t="s">
        <v>527</v>
      </c>
      <c r="D1125" s="656">
        <v>221</v>
      </c>
      <c r="E1125" s="656">
        <v>35</v>
      </c>
      <c r="F1125" s="656">
        <v>0</v>
      </c>
      <c r="G1125" s="656">
        <v>35</v>
      </c>
      <c r="H1125" s="657">
        <v>3.5</v>
      </c>
    </row>
    <row r="1126" spans="1:8" ht="14.25" customHeight="1">
      <c r="A1126" s="554"/>
      <c r="B1126" s="555"/>
      <c r="C1126" s="556" t="s">
        <v>334</v>
      </c>
      <c r="D1126" s="656">
        <v>332</v>
      </c>
      <c r="E1126" s="656">
        <v>251</v>
      </c>
      <c r="F1126" s="656">
        <v>251</v>
      </c>
      <c r="G1126" s="656"/>
      <c r="H1126" s="657">
        <v>0.5</v>
      </c>
    </row>
    <row r="1127" spans="1:8" ht="14.25" customHeight="1">
      <c r="A1127" s="554"/>
      <c r="B1127" s="555"/>
      <c r="C1127" s="556" t="s">
        <v>356</v>
      </c>
      <c r="D1127" s="656">
        <v>153</v>
      </c>
      <c r="E1127" s="656">
        <v>153</v>
      </c>
      <c r="F1127" s="656">
        <v>153</v>
      </c>
      <c r="G1127" s="656"/>
      <c r="H1127" s="683">
        <v>1.25</v>
      </c>
    </row>
    <row r="1128" spans="1:8" ht="14.25" customHeight="1">
      <c r="A1128" s="554"/>
      <c r="B1128" s="555"/>
      <c r="C1128" s="556" t="s">
        <v>412</v>
      </c>
      <c r="D1128" s="656">
        <v>189</v>
      </c>
      <c r="E1128" s="656">
        <v>187</v>
      </c>
      <c r="F1128" s="656">
        <v>180</v>
      </c>
      <c r="G1128" s="656"/>
      <c r="H1128" s="683">
        <v>1.75</v>
      </c>
    </row>
    <row r="1129" spans="1:8" ht="14.25" customHeight="1">
      <c r="A1129" s="554"/>
      <c r="B1129" s="555" t="s">
        <v>303</v>
      </c>
      <c r="C1129" s="556" t="s">
        <v>423</v>
      </c>
      <c r="D1129" s="656">
        <v>155</v>
      </c>
      <c r="E1129" s="656">
        <v>155</v>
      </c>
      <c r="F1129" s="656">
        <v>155</v>
      </c>
      <c r="G1129" s="656"/>
      <c r="H1129" s="657">
        <v>1.5</v>
      </c>
    </row>
    <row r="1130" spans="1:8" ht="14.25" customHeight="1">
      <c r="A1130" s="567"/>
      <c r="B1130" s="568"/>
      <c r="C1130" s="569" t="s">
        <v>490</v>
      </c>
      <c r="D1130" s="661">
        <v>19</v>
      </c>
      <c r="E1130" s="661">
        <v>19</v>
      </c>
      <c r="F1130" s="661">
        <v>19</v>
      </c>
      <c r="G1130" s="661"/>
      <c r="H1130" s="662">
        <v>1.5</v>
      </c>
    </row>
    <row r="1131" spans="1:8" ht="14.25" customHeight="1">
      <c r="A1131" s="548" t="s">
        <v>576</v>
      </c>
      <c r="B1131" s="549" t="s">
        <v>47</v>
      </c>
      <c r="C1131" s="640"/>
      <c r="D1131" s="642">
        <f>SUM(D1132:D1142)</f>
        <v>4287</v>
      </c>
      <c r="E1131" s="642">
        <f>SUM(E1132:E1142)</f>
        <v>1929</v>
      </c>
      <c r="F1131" s="642">
        <f>SUM(F1132:F1142)</f>
        <v>1696</v>
      </c>
      <c r="G1131" s="642">
        <f>SUM(G1132:G1142)</f>
        <v>233</v>
      </c>
      <c r="H1131" s="643"/>
    </row>
    <row r="1132" spans="1:8" ht="14.25" customHeight="1">
      <c r="A1132" s="554"/>
      <c r="B1132" s="555" t="s">
        <v>355</v>
      </c>
      <c r="C1132" s="556" t="s">
        <v>336</v>
      </c>
      <c r="D1132" s="656">
        <v>46</v>
      </c>
      <c r="E1132" s="656">
        <v>11</v>
      </c>
      <c r="F1132" s="656">
        <v>11</v>
      </c>
      <c r="G1132" s="656"/>
      <c r="H1132" s="657">
        <v>0.5</v>
      </c>
    </row>
    <row r="1133" spans="1:8" ht="14.25" customHeight="1">
      <c r="A1133" s="554"/>
      <c r="B1133" s="555"/>
      <c r="C1133" s="556" t="s">
        <v>438</v>
      </c>
      <c r="D1133" s="656">
        <v>300</v>
      </c>
      <c r="E1133" s="656">
        <v>100</v>
      </c>
      <c r="F1133" s="656"/>
      <c r="G1133" s="656">
        <v>100</v>
      </c>
      <c r="H1133" s="657">
        <v>2.5</v>
      </c>
    </row>
    <row r="1134" spans="1:8" ht="14.25" customHeight="1">
      <c r="A1134" s="554"/>
      <c r="B1134" s="555"/>
      <c r="C1134" s="556" t="s">
        <v>510</v>
      </c>
      <c r="D1134" s="656">
        <v>80</v>
      </c>
      <c r="E1134" s="656">
        <v>58</v>
      </c>
      <c r="F1134" s="656"/>
      <c r="G1134" s="656">
        <v>58</v>
      </c>
      <c r="H1134" s="657">
        <v>2.75</v>
      </c>
    </row>
    <row r="1135" spans="1:8" ht="14.25" customHeight="1">
      <c r="A1135" s="554"/>
      <c r="B1135" s="555"/>
      <c r="C1135" s="556" t="s">
        <v>502</v>
      </c>
      <c r="D1135" s="656">
        <v>1900</v>
      </c>
      <c r="E1135" s="656">
        <v>75</v>
      </c>
      <c r="F1135" s="656"/>
      <c r="G1135" s="656">
        <v>75</v>
      </c>
      <c r="H1135" s="657">
        <v>4</v>
      </c>
    </row>
    <row r="1136" spans="1:8" ht="14.25" customHeight="1">
      <c r="A1136" s="554"/>
      <c r="B1136" s="555"/>
      <c r="C1136" s="556" t="s">
        <v>428</v>
      </c>
      <c r="D1136" s="656">
        <v>20</v>
      </c>
      <c r="E1136" s="656">
        <v>16</v>
      </c>
      <c r="F1136" s="656">
        <v>16</v>
      </c>
      <c r="G1136" s="656"/>
      <c r="H1136" s="657">
        <v>1</v>
      </c>
    </row>
    <row r="1137" spans="1:8" ht="14.25" customHeight="1">
      <c r="A1137" s="554"/>
      <c r="B1137" s="555"/>
      <c r="C1137" s="556" t="s">
        <v>362</v>
      </c>
      <c r="D1137" s="656">
        <v>220</v>
      </c>
      <c r="E1137" s="656">
        <v>216</v>
      </c>
      <c r="F1137" s="656">
        <v>216</v>
      </c>
      <c r="G1137" s="656"/>
      <c r="H1137" s="657">
        <v>0.5</v>
      </c>
    </row>
    <row r="1138" spans="1:8" ht="14.25" customHeight="1">
      <c r="A1138" s="554"/>
      <c r="B1138" s="555"/>
      <c r="C1138" s="556" t="s">
        <v>363</v>
      </c>
      <c r="D1138" s="656">
        <v>66</v>
      </c>
      <c r="E1138" s="656">
        <v>36</v>
      </c>
      <c r="F1138" s="656">
        <v>36</v>
      </c>
      <c r="G1138" s="656"/>
      <c r="H1138" s="657">
        <v>0.6</v>
      </c>
    </row>
    <row r="1139" spans="1:8" ht="14.25" customHeight="1">
      <c r="A1139" s="554"/>
      <c r="B1139" s="555"/>
      <c r="C1139" s="556" t="s">
        <v>356</v>
      </c>
      <c r="D1139" s="656">
        <v>400</v>
      </c>
      <c r="E1139" s="656">
        <v>256</v>
      </c>
      <c r="F1139" s="656">
        <v>256</v>
      </c>
      <c r="G1139" s="656"/>
      <c r="H1139" s="657">
        <v>0.5</v>
      </c>
    </row>
    <row r="1140" spans="1:8" ht="14.25" customHeight="1">
      <c r="A1140" s="554"/>
      <c r="B1140" s="555"/>
      <c r="C1140" s="556" t="s">
        <v>381</v>
      </c>
      <c r="D1140" s="656">
        <v>900</v>
      </c>
      <c r="E1140" s="656">
        <v>850</v>
      </c>
      <c r="F1140" s="656">
        <v>850</v>
      </c>
      <c r="G1140" s="656"/>
      <c r="H1140" s="657">
        <v>0.5</v>
      </c>
    </row>
    <row r="1141" spans="1:8" ht="14.25" customHeight="1">
      <c r="A1141" s="554"/>
      <c r="B1141" s="555" t="s">
        <v>303</v>
      </c>
      <c r="C1141" s="556" t="s">
        <v>423</v>
      </c>
      <c r="D1141" s="656">
        <v>124</v>
      </c>
      <c r="E1141" s="656">
        <v>124</v>
      </c>
      <c r="F1141" s="656">
        <v>124</v>
      </c>
      <c r="G1141" s="656"/>
      <c r="H1141" s="657">
        <v>1.5</v>
      </c>
    </row>
    <row r="1142" spans="1:8" ht="14.25" customHeight="1">
      <c r="A1142" s="567"/>
      <c r="B1142" s="568"/>
      <c r="C1142" s="569" t="s">
        <v>473</v>
      </c>
      <c r="D1142" s="661">
        <v>231</v>
      </c>
      <c r="E1142" s="661">
        <v>187</v>
      </c>
      <c r="F1142" s="661">
        <v>187</v>
      </c>
      <c r="G1142" s="661"/>
      <c r="H1142" s="662">
        <v>2</v>
      </c>
    </row>
    <row r="1143" spans="1:8" ht="14.25" customHeight="1">
      <c r="A1143" s="565" t="s">
        <v>585</v>
      </c>
      <c r="B1143" s="566" t="s">
        <v>43</v>
      </c>
      <c r="C1143" s="695"/>
      <c r="D1143" s="696">
        <f>SUM(D1144:D1209)</f>
        <v>31062</v>
      </c>
      <c r="E1143" s="696">
        <f>SUM(E1144:E1209)</f>
        <v>17988</v>
      </c>
      <c r="F1143" s="696">
        <f>SUM(F1144:F1209)</f>
        <v>15322</v>
      </c>
      <c r="G1143" s="696">
        <f>SUM(G1144:G1209)</f>
        <v>1101</v>
      </c>
      <c r="H1143" s="564"/>
    </row>
    <row r="1144" spans="1:8" ht="14.25" customHeight="1">
      <c r="A1144" s="554"/>
      <c r="B1144" s="555" t="s">
        <v>385</v>
      </c>
      <c r="C1144" s="556" t="s">
        <v>330</v>
      </c>
      <c r="D1144" s="656">
        <v>120</v>
      </c>
      <c r="E1144" s="656">
        <v>101</v>
      </c>
      <c r="F1144" s="656">
        <v>101</v>
      </c>
      <c r="G1144" s="656"/>
      <c r="H1144" s="657">
        <v>0.9</v>
      </c>
    </row>
    <row r="1145" spans="1:8" ht="14.25" customHeight="1">
      <c r="A1145" s="554"/>
      <c r="B1145" s="555"/>
      <c r="C1145" s="556" t="s">
        <v>336</v>
      </c>
      <c r="D1145" s="656">
        <v>45</v>
      </c>
      <c r="E1145" s="656">
        <v>33</v>
      </c>
      <c r="F1145" s="656">
        <v>33</v>
      </c>
      <c r="G1145" s="656"/>
      <c r="H1145" s="657">
        <v>0.9</v>
      </c>
    </row>
    <row r="1146" spans="1:8" ht="14.25" customHeight="1">
      <c r="A1146" s="554"/>
      <c r="B1146" s="555"/>
      <c r="C1146" s="556" t="s">
        <v>361</v>
      </c>
      <c r="D1146" s="656">
        <v>120</v>
      </c>
      <c r="E1146" s="656">
        <v>2</v>
      </c>
      <c r="F1146" s="656">
        <v>2</v>
      </c>
      <c r="G1146" s="656"/>
      <c r="H1146" s="657">
        <v>2.5</v>
      </c>
    </row>
    <row r="1147" spans="1:8" ht="14.25" customHeight="1">
      <c r="A1147" s="554"/>
      <c r="B1147" s="555"/>
      <c r="C1147" s="556" t="s">
        <v>369</v>
      </c>
      <c r="D1147" s="656">
        <v>360</v>
      </c>
      <c r="E1147" s="656">
        <v>67</v>
      </c>
      <c r="F1147" s="656">
        <v>67</v>
      </c>
      <c r="G1147" s="656"/>
      <c r="H1147" s="657">
        <v>3</v>
      </c>
    </row>
    <row r="1148" spans="1:8" ht="14.25" customHeight="1">
      <c r="A1148" s="554"/>
      <c r="B1148" s="555"/>
      <c r="C1148" s="556" t="s">
        <v>506</v>
      </c>
      <c r="D1148" s="656">
        <v>200</v>
      </c>
      <c r="E1148" s="656">
        <v>146</v>
      </c>
      <c r="F1148" s="656">
        <v>146</v>
      </c>
      <c r="G1148" s="656"/>
      <c r="H1148" s="657">
        <v>0.6</v>
      </c>
    </row>
    <row r="1149" spans="1:8" ht="14.25" customHeight="1">
      <c r="A1149" s="554"/>
      <c r="B1149" s="555"/>
      <c r="C1149" s="556" t="s">
        <v>334</v>
      </c>
      <c r="D1149" s="656">
        <v>200</v>
      </c>
      <c r="E1149" s="656">
        <v>153</v>
      </c>
      <c r="F1149" s="656">
        <v>153</v>
      </c>
      <c r="G1149" s="656"/>
      <c r="H1149" s="657">
        <v>1.6</v>
      </c>
    </row>
    <row r="1150" spans="1:8" ht="14.25" customHeight="1">
      <c r="A1150" s="554"/>
      <c r="B1150" s="555"/>
      <c r="C1150" s="556" t="s">
        <v>485</v>
      </c>
      <c r="D1150" s="656">
        <v>180</v>
      </c>
      <c r="E1150" s="656">
        <v>90</v>
      </c>
      <c r="F1150" s="656">
        <v>90</v>
      </c>
      <c r="G1150" s="656"/>
      <c r="H1150" s="657">
        <v>1.4</v>
      </c>
    </row>
    <row r="1151" spans="1:8" ht="14.25" customHeight="1">
      <c r="A1151" s="554"/>
      <c r="B1151" s="555"/>
      <c r="C1151" s="556" t="s">
        <v>330</v>
      </c>
      <c r="D1151" s="656">
        <v>500</v>
      </c>
      <c r="E1151" s="656">
        <v>154</v>
      </c>
      <c r="F1151" s="656">
        <v>130</v>
      </c>
      <c r="G1151" s="656"/>
      <c r="H1151" s="657">
        <v>1.1</v>
      </c>
    </row>
    <row r="1152" spans="1:8" ht="14.25" customHeight="1">
      <c r="A1152" s="554"/>
      <c r="B1152" s="555"/>
      <c r="C1152" s="556" t="s">
        <v>356</v>
      </c>
      <c r="D1152" s="656">
        <v>500</v>
      </c>
      <c r="E1152" s="656">
        <v>361</v>
      </c>
      <c r="F1152" s="656">
        <v>344</v>
      </c>
      <c r="G1152" s="656"/>
      <c r="H1152" s="657">
        <v>1.9</v>
      </c>
    </row>
    <row r="1153" spans="1:8" ht="14.25" customHeight="1">
      <c r="A1153" s="554"/>
      <c r="B1153" s="555"/>
      <c r="C1153" s="556" t="s">
        <v>502</v>
      </c>
      <c r="D1153" s="656">
        <v>317</v>
      </c>
      <c r="E1153" s="656">
        <v>202</v>
      </c>
      <c r="F1153" s="656">
        <v>100</v>
      </c>
      <c r="G1153" s="656">
        <v>102</v>
      </c>
      <c r="H1153" s="657">
        <v>3</v>
      </c>
    </row>
    <row r="1154" spans="1:8" ht="14.25" customHeight="1">
      <c r="A1154" s="554"/>
      <c r="B1154" s="555"/>
      <c r="C1154" s="556" t="s">
        <v>506</v>
      </c>
      <c r="D1154" s="656">
        <v>20</v>
      </c>
      <c r="E1154" s="656">
        <v>17</v>
      </c>
      <c r="F1154" s="656"/>
      <c r="G1154" s="656"/>
      <c r="H1154" s="657">
        <v>0.5</v>
      </c>
    </row>
    <row r="1155" spans="1:8" ht="14.25" customHeight="1">
      <c r="A1155" s="554"/>
      <c r="B1155" s="555"/>
      <c r="C1155" s="556" t="s">
        <v>428</v>
      </c>
      <c r="D1155" s="656">
        <v>30</v>
      </c>
      <c r="E1155" s="656">
        <v>11</v>
      </c>
      <c r="F1155" s="656">
        <v>11</v>
      </c>
      <c r="G1155" s="656"/>
      <c r="H1155" s="657">
        <v>0.5</v>
      </c>
    </row>
    <row r="1156" spans="1:8" ht="14.25" customHeight="1">
      <c r="A1156" s="554"/>
      <c r="B1156" s="555"/>
      <c r="C1156" s="556" t="s">
        <v>368</v>
      </c>
      <c r="D1156" s="656">
        <v>200</v>
      </c>
      <c r="E1156" s="656">
        <v>200</v>
      </c>
      <c r="F1156" s="656">
        <v>200</v>
      </c>
      <c r="G1156" s="656"/>
      <c r="H1156" s="657">
        <v>0.4</v>
      </c>
    </row>
    <row r="1157" spans="1:8" ht="14.25" customHeight="1">
      <c r="A1157" s="554"/>
      <c r="B1157" s="555"/>
      <c r="C1157" s="556" t="s">
        <v>361</v>
      </c>
      <c r="D1157" s="656">
        <v>2300</v>
      </c>
      <c r="E1157" s="656">
        <v>523</v>
      </c>
      <c r="F1157" s="656">
        <v>500</v>
      </c>
      <c r="G1157" s="656"/>
      <c r="H1157" s="657">
        <v>2.3</v>
      </c>
    </row>
    <row r="1158" spans="1:8" ht="14.25" customHeight="1">
      <c r="A1158" s="554"/>
      <c r="B1158" s="555" t="s">
        <v>327</v>
      </c>
      <c r="C1158" s="556" t="s">
        <v>360</v>
      </c>
      <c r="D1158" s="656">
        <v>154</v>
      </c>
      <c r="E1158" s="656">
        <v>154</v>
      </c>
      <c r="F1158" s="656">
        <v>154</v>
      </c>
      <c r="G1158" s="656"/>
      <c r="H1158" s="657">
        <v>0.6</v>
      </c>
    </row>
    <row r="1159" spans="1:8" ht="14.25" customHeight="1">
      <c r="A1159" s="554"/>
      <c r="B1159" s="555"/>
      <c r="C1159" s="556" t="s">
        <v>325</v>
      </c>
      <c r="D1159" s="656">
        <v>190</v>
      </c>
      <c r="E1159" s="656">
        <v>190</v>
      </c>
      <c r="F1159" s="656">
        <v>190</v>
      </c>
      <c r="G1159" s="656"/>
      <c r="H1159" s="657">
        <v>1.35</v>
      </c>
    </row>
    <row r="1160" spans="1:8" ht="14.25" customHeight="1">
      <c r="A1160" s="554"/>
      <c r="B1160" s="555"/>
      <c r="C1160" s="556" t="s">
        <v>414</v>
      </c>
      <c r="D1160" s="656">
        <v>140</v>
      </c>
      <c r="E1160" s="656">
        <v>140</v>
      </c>
      <c r="F1160" s="656">
        <v>140</v>
      </c>
      <c r="G1160" s="656"/>
      <c r="H1160" s="657">
        <v>2</v>
      </c>
    </row>
    <row r="1161" spans="1:8" ht="14.25" customHeight="1">
      <c r="A1161" s="554"/>
      <c r="B1161" s="555"/>
      <c r="C1161" s="556" t="s">
        <v>414</v>
      </c>
      <c r="D1161" s="656">
        <v>335</v>
      </c>
      <c r="E1161" s="656">
        <v>335</v>
      </c>
      <c r="F1161" s="656"/>
      <c r="G1161" s="656">
        <v>335</v>
      </c>
      <c r="H1161" s="657">
        <v>4</v>
      </c>
    </row>
    <row r="1162" spans="1:8" ht="14.25" customHeight="1">
      <c r="A1162" s="770"/>
      <c r="B1162" s="555" t="s">
        <v>278</v>
      </c>
      <c r="C1162" s="556" t="s">
        <v>336</v>
      </c>
      <c r="D1162" s="656">
        <v>369</v>
      </c>
      <c r="E1162" s="656">
        <v>369</v>
      </c>
      <c r="F1162" s="656">
        <v>349</v>
      </c>
      <c r="G1162" s="656">
        <v>0</v>
      </c>
      <c r="H1162" s="683">
        <v>1.1</v>
      </c>
    </row>
    <row r="1163" spans="1:8" ht="14.25" customHeight="1">
      <c r="A1163" s="770"/>
      <c r="B1163" s="555"/>
      <c r="C1163" s="556" t="s">
        <v>360</v>
      </c>
      <c r="D1163" s="656">
        <v>70</v>
      </c>
      <c r="E1163" s="656">
        <v>48</v>
      </c>
      <c r="F1163" s="656">
        <v>48</v>
      </c>
      <c r="G1163" s="656">
        <v>0</v>
      </c>
      <c r="H1163" s="683">
        <v>0.4</v>
      </c>
    </row>
    <row r="1164" spans="1:8" ht="14.25" customHeight="1">
      <c r="A1164" s="770"/>
      <c r="B1164" s="555"/>
      <c r="C1164" s="556" t="s">
        <v>442</v>
      </c>
      <c r="D1164" s="656">
        <v>70</v>
      </c>
      <c r="E1164" s="656">
        <v>70</v>
      </c>
      <c r="F1164" s="656">
        <v>65</v>
      </c>
      <c r="G1164" s="656">
        <v>0</v>
      </c>
      <c r="H1164" s="683">
        <v>1.5</v>
      </c>
    </row>
    <row r="1165" spans="1:8" ht="14.25" customHeight="1">
      <c r="A1165" s="770"/>
      <c r="B1165" s="555"/>
      <c r="C1165" s="556" t="s">
        <v>361</v>
      </c>
      <c r="D1165" s="656">
        <v>131</v>
      </c>
      <c r="E1165" s="656">
        <v>111</v>
      </c>
      <c r="F1165" s="656">
        <v>111</v>
      </c>
      <c r="G1165" s="656">
        <v>0</v>
      </c>
      <c r="H1165" s="683">
        <v>2.2</v>
      </c>
    </row>
    <row r="1166" spans="1:8" ht="14.25" customHeight="1">
      <c r="A1166" s="770"/>
      <c r="B1166" s="555"/>
      <c r="C1166" s="556" t="s">
        <v>542</v>
      </c>
      <c r="D1166" s="656">
        <v>450</v>
      </c>
      <c r="E1166" s="656">
        <v>99</v>
      </c>
      <c r="F1166" s="656">
        <v>99</v>
      </c>
      <c r="G1166" s="656">
        <v>0</v>
      </c>
      <c r="H1166" s="683">
        <v>2.1</v>
      </c>
    </row>
    <row r="1167" spans="1:8" ht="14.25" customHeight="1">
      <c r="A1167" s="770"/>
      <c r="B1167" s="555"/>
      <c r="C1167" s="556" t="s">
        <v>673</v>
      </c>
      <c r="D1167" s="656">
        <v>258</v>
      </c>
      <c r="E1167" s="656">
        <v>258</v>
      </c>
      <c r="F1167" s="656">
        <v>0</v>
      </c>
      <c r="G1167" s="656">
        <v>258</v>
      </c>
      <c r="H1167" s="683">
        <v>3.7</v>
      </c>
    </row>
    <row r="1168" spans="1:8" ht="14.25" customHeight="1">
      <c r="A1168" s="770"/>
      <c r="B1168" s="555" t="s">
        <v>355</v>
      </c>
      <c r="C1168" s="556" t="s">
        <v>378</v>
      </c>
      <c r="D1168" s="656">
        <v>130</v>
      </c>
      <c r="E1168" s="656">
        <v>120</v>
      </c>
      <c r="F1168" s="656">
        <v>120</v>
      </c>
      <c r="G1168" s="656"/>
      <c r="H1168" s="683">
        <v>0.8</v>
      </c>
    </row>
    <row r="1169" spans="1:8" ht="14.25" customHeight="1">
      <c r="A1169" s="770"/>
      <c r="B1169" s="555"/>
      <c r="C1169" s="556" t="s">
        <v>330</v>
      </c>
      <c r="D1169" s="656">
        <v>300</v>
      </c>
      <c r="E1169" s="656">
        <v>66</v>
      </c>
      <c r="F1169" s="656">
        <v>66</v>
      </c>
      <c r="G1169" s="656"/>
      <c r="H1169" s="683">
        <v>1</v>
      </c>
    </row>
    <row r="1170" spans="1:8" ht="14.25" customHeight="1">
      <c r="A1170" s="770"/>
      <c r="B1170" s="555"/>
      <c r="C1170" s="556" t="s">
        <v>330</v>
      </c>
      <c r="D1170" s="656">
        <v>510</v>
      </c>
      <c r="E1170" s="656">
        <v>435</v>
      </c>
      <c r="F1170" s="656">
        <v>435</v>
      </c>
      <c r="G1170" s="656"/>
      <c r="H1170" s="683">
        <v>0.4</v>
      </c>
    </row>
    <row r="1171" spans="1:8" ht="14.25" customHeight="1">
      <c r="A1171" s="770"/>
      <c r="B1171" s="555"/>
      <c r="C1171" s="556" t="s">
        <v>336</v>
      </c>
      <c r="D1171" s="656">
        <v>1438</v>
      </c>
      <c r="E1171" s="656">
        <v>1270</v>
      </c>
      <c r="F1171" s="656">
        <v>1270</v>
      </c>
      <c r="G1171" s="656"/>
      <c r="H1171" s="683">
        <v>0.4</v>
      </c>
    </row>
    <row r="1172" spans="1:8" ht="14.25" customHeight="1">
      <c r="A1172" s="770"/>
      <c r="B1172" s="555"/>
      <c r="C1172" s="556" t="s">
        <v>336</v>
      </c>
      <c r="D1172" s="656">
        <v>18</v>
      </c>
      <c r="E1172" s="656">
        <v>1</v>
      </c>
      <c r="F1172" s="656">
        <v>1</v>
      </c>
      <c r="G1172" s="656"/>
      <c r="H1172" s="683">
        <v>0</v>
      </c>
    </row>
    <row r="1173" spans="1:8" ht="14.25" customHeight="1">
      <c r="A1173" s="770"/>
      <c r="B1173" s="555"/>
      <c r="C1173" s="556" t="s">
        <v>360</v>
      </c>
      <c r="D1173" s="656">
        <v>280</v>
      </c>
      <c r="E1173" s="656">
        <v>280</v>
      </c>
      <c r="F1173" s="656">
        <v>80</v>
      </c>
      <c r="G1173" s="656">
        <v>200</v>
      </c>
      <c r="H1173" s="683">
        <v>2.5</v>
      </c>
    </row>
    <row r="1174" spans="1:8" ht="14.25" customHeight="1">
      <c r="A1174" s="770"/>
      <c r="B1174" s="555"/>
      <c r="C1174" s="556" t="s">
        <v>325</v>
      </c>
      <c r="D1174" s="656">
        <v>320</v>
      </c>
      <c r="E1174" s="656">
        <v>292</v>
      </c>
      <c r="F1174" s="656">
        <v>292</v>
      </c>
      <c r="G1174" s="656"/>
      <c r="H1174" s="683">
        <v>0.6</v>
      </c>
    </row>
    <row r="1175" spans="1:8" ht="14.25" customHeight="1">
      <c r="A1175" s="770"/>
      <c r="B1175" s="555"/>
      <c r="C1175" s="556" t="s">
        <v>414</v>
      </c>
      <c r="D1175" s="656">
        <v>400</v>
      </c>
      <c r="E1175" s="656">
        <v>292</v>
      </c>
      <c r="F1175" s="656">
        <v>92</v>
      </c>
      <c r="G1175" s="656">
        <v>200</v>
      </c>
      <c r="H1175" s="683">
        <v>1.75</v>
      </c>
    </row>
    <row r="1176" spans="1:8" ht="14.25" customHeight="1">
      <c r="A1176" s="770"/>
      <c r="B1176" s="555"/>
      <c r="C1176" s="556" t="s">
        <v>337</v>
      </c>
      <c r="D1176" s="656">
        <v>383</v>
      </c>
      <c r="E1176" s="656">
        <v>331</v>
      </c>
      <c r="F1176" s="656">
        <v>329</v>
      </c>
      <c r="G1176" s="656"/>
      <c r="H1176" s="683">
        <v>1.5</v>
      </c>
    </row>
    <row r="1177" spans="1:8" ht="14.25" customHeight="1">
      <c r="A1177" s="770"/>
      <c r="B1177" s="555"/>
      <c r="C1177" s="556" t="s">
        <v>438</v>
      </c>
      <c r="D1177" s="656">
        <v>350</v>
      </c>
      <c r="E1177" s="656">
        <v>278</v>
      </c>
      <c r="F1177" s="656">
        <v>278</v>
      </c>
      <c r="G1177" s="656"/>
      <c r="H1177" s="683">
        <v>1.5</v>
      </c>
    </row>
    <row r="1178" spans="1:8" ht="14.25" customHeight="1">
      <c r="A1178" s="770"/>
      <c r="B1178" s="555"/>
      <c r="C1178" s="556" t="s">
        <v>510</v>
      </c>
      <c r="D1178" s="656">
        <v>80</v>
      </c>
      <c r="E1178" s="656">
        <v>6</v>
      </c>
      <c r="F1178" s="656"/>
      <c r="G1178" s="656">
        <v>6</v>
      </c>
      <c r="H1178" s="683">
        <v>2</v>
      </c>
    </row>
    <row r="1179" spans="1:8" ht="14.25" customHeight="1">
      <c r="A1179" s="770"/>
      <c r="B1179" s="555"/>
      <c r="C1179" s="556" t="s">
        <v>506</v>
      </c>
      <c r="D1179" s="656">
        <v>900</v>
      </c>
      <c r="E1179" s="656">
        <v>544</v>
      </c>
      <c r="F1179" s="656">
        <v>544</v>
      </c>
      <c r="G1179" s="656"/>
      <c r="H1179" s="683">
        <v>0.4</v>
      </c>
    </row>
    <row r="1180" spans="1:8" ht="14.25" customHeight="1">
      <c r="A1180" s="770"/>
      <c r="B1180" s="555"/>
      <c r="C1180" s="556" t="s">
        <v>428</v>
      </c>
      <c r="D1180" s="656">
        <v>200</v>
      </c>
      <c r="E1180" s="656">
        <v>95</v>
      </c>
      <c r="F1180" s="656">
        <v>95</v>
      </c>
      <c r="G1180" s="656"/>
      <c r="H1180" s="683">
        <v>0.7</v>
      </c>
    </row>
    <row r="1181" spans="1:8" ht="14.25" customHeight="1">
      <c r="A1181" s="770"/>
      <c r="B1181" s="555"/>
      <c r="C1181" s="556" t="s">
        <v>408</v>
      </c>
      <c r="D1181" s="656">
        <v>165</v>
      </c>
      <c r="E1181" s="656">
        <v>70</v>
      </c>
      <c r="F1181" s="656">
        <v>65</v>
      </c>
      <c r="G1181" s="656"/>
      <c r="H1181" s="683">
        <v>1</v>
      </c>
    </row>
    <row r="1182" spans="1:8" ht="14.25" customHeight="1">
      <c r="A1182" s="770"/>
      <c r="B1182" s="555"/>
      <c r="C1182" s="556" t="s">
        <v>411</v>
      </c>
      <c r="D1182" s="656">
        <v>190</v>
      </c>
      <c r="E1182" s="656">
        <v>182</v>
      </c>
      <c r="F1182" s="656">
        <v>182</v>
      </c>
      <c r="G1182" s="656"/>
      <c r="H1182" s="657">
        <v>2.5</v>
      </c>
    </row>
    <row r="1183" spans="1:8" ht="14.25" customHeight="1">
      <c r="A1183" s="770"/>
      <c r="B1183" s="555"/>
      <c r="C1183" s="556" t="s">
        <v>503</v>
      </c>
      <c r="D1183" s="656">
        <v>440</v>
      </c>
      <c r="E1183" s="656">
        <v>384</v>
      </c>
      <c r="F1183" s="656">
        <v>384</v>
      </c>
      <c r="G1183" s="656"/>
      <c r="H1183" s="657">
        <v>1.75</v>
      </c>
    </row>
    <row r="1184" spans="1:8" ht="14.25" customHeight="1">
      <c r="A1184" s="770"/>
      <c r="B1184" s="555"/>
      <c r="C1184" s="556" t="s">
        <v>362</v>
      </c>
      <c r="D1184" s="656">
        <v>637</v>
      </c>
      <c r="E1184" s="656">
        <v>569</v>
      </c>
      <c r="F1184" s="656">
        <v>569</v>
      </c>
      <c r="G1184" s="656"/>
      <c r="H1184" s="657">
        <v>0.6</v>
      </c>
    </row>
    <row r="1185" spans="1:8" ht="14.25" customHeight="1">
      <c r="A1185" s="770"/>
      <c r="B1185" s="555"/>
      <c r="C1185" s="556" t="s">
        <v>363</v>
      </c>
      <c r="D1185" s="656">
        <v>86</v>
      </c>
      <c r="E1185" s="656">
        <v>59</v>
      </c>
      <c r="F1185" s="656">
        <v>59</v>
      </c>
      <c r="G1185" s="656"/>
      <c r="H1185" s="657">
        <v>0.6</v>
      </c>
    </row>
    <row r="1186" spans="1:8" ht="14.25" customHeight="1">
      <c r="A1186" s="770"/>
      <c r="B1186" s="555"/>
      <c r="C1186" s="556" t="s">
        <v>437</v>
      </c>
      <c r="D1186" s="656">
        <v>136</v>
      </c>
      <c r="E1186" s="656">
        <v>134</v>
      </c>
      <c r="F1186" s="656">
        <v>134</v>
      </c>
      <c r="G1186" s="656"/>
      <c r="H1186" s="657">
        <v>1.25</v>
      </c>
    </row>
    <row r="1187" spans="1:8" ht="14.25" customHeight="1">
      <c r="A1187" s="770"/>
      <c r="B1187" s="555" t="s">
        <v>324</v>
      </c>
      <c r="C1187" s="556" t="s">
        <v>330</v>
      </c>
      <c r="D1187" s="656">
        <v>100</v>
      </c>
      <c r="E1187" s="656">
        <v>84</v>
      </c>
      <c r="F1187" s="656">
        <v>32</v>
      </c>
      <c r="G1187" s="656">
        <v>0</v>
      </c>
      <c r="H1187" s="657">
        <v>1</v>
      </c>
    </row>
    <row r="1188" spans="1:8" ht="14.25" customHeight="1">
      <c r="A1188" s="770"/>
      <c r="B1188" s="555"/>
      <c r="C1188" s="556" t="s">
        <v>336</v>
      </c>
      <c r="D1188" s="656">
        <v>480</v>
      </c>
      <c r="E1188" s="656">
        <v>304</v>
      </c>
      <c r="F1188" s="656">
        <v>304</v>
      </c>
      <c r="G1188" s="656">
        <v>0</v>
      </c>
      <c r="H1188" s="657" t="s">
        <v>644</v>
      </c>
    </row>
    <row r="1189" spans="1:8" ht="14.25" customHeight="1">
      <c r="A1189" s="770"/>
      <c r="B1189" s="555"/>
      <c r="C1189" s="556" t="s">
        <v>360</v>
      </c>
      <c r="D1189" s="656">
        <v>460</v>
      </c>
      <c r="E1189" s="656">
        <v>251</v>
      </c>
      <c r="F1189" s="656">
        <v>251</v>
      </c>
      <c r="G1189" s="656">
        <v>0</v>
      </c>
      <c r="H1189" s="657" t="s">
        <v>674</v>
      </c>
    </row>
    <row r="1190" spans="1:8" ht="14.25" customHeight="1">
      <c r="A1190" s="770"/>
      <c r="B1190" s="555"/>
      <c r="C1190" s="556" t="s">
        <v>325</v>
      </c>
      <c r="D1190" s="656">
        <v>213</v>
      </c>
      <c r="E1190" s="656">
        <v>165</v>
      </c>
      <c r="F1190" s="656">
        <v>165</v>
      </c>
      <c r="G1190" s="656">
        <v>0</v>
      </c>
      <c r="H1190" s="657" t="s">
        <v>413</v>
      </c>
    </row>
    <row r="1191" spans="1:8" ht="14.25" customHeight="1">
      <c r="A1191" s="770"/>
      <c r="B1191" s="555"/>
      <c r="C1191" s="556" t="s">
        <v>414</v>
      </c>
      <c r="D1191" s="656">
        <v>1274</v>
      </c>
      <c r="E1191" s="656">
        <v>347</v>
      </c>
      <c r="F1191" s="656">
        <v>347</v>
      </c>
      <c r="G1191" s="656">
        <v>0</v>
      </c>
      <c r="H1191" s="657" t="s">
        <v>675</v>
      </c>
    </row>
    <row r="1192" spans="1:8" ht="14.25" customHeight="1">
      <c r="A1192" s="770"/>
      <c r="B1192" s="555"/>
      <c r="C1192" s="556" t="s">
        <v>337</v>
      </c>
      <c r="D1192" s="656">
        <v>830</v>
      </c>
      <c r="E1192" s="656">
        <v>149</v>
      </c>
      <c r="F1192" s="656">
        <v>149</v>
      </c>
      <c r="G1192" s="656">
        <v>0</v>
      </c>
      <c r="H1192" s="657" t="s">
        <v>660</v>
      </c>
    </row>
    <row r="1193" spans="1:8" ht="14.25" customHeight="1">
      <c r="A1193" s="770"/>
      <c r="B1193" s="555"/>
      <c r="C1193" s="556" t="s">
        <v>442</v>
      </c>
      <c r="D1193" s="656">
        <v>542</v>
      </c>
      <c r="E1193" s="656">
        <v>68</v>
      </c>
      <c r="F1193" s="656">
        <v>68</v>
      </c>
      <c r="G1193" s="656">
        <v>0</v>
      </c>
      <c r="H1193" s="657" t="s">
        <v>676</v>
      </c>
    </row>
    <row r="1194" spans="1:8" ht="14.25" customHeight="1">
      <c r="A1194" s="770"/>
      <c r="B1194" s="555"/>
      <c r="C1194" s="556" t="s">
        <v>510</v>
      </c>
      <c r="D1194" s="656">
        <v>200</v>
      </c>
      <c r="E1194" s="656">
        <v>61</v>
      </c>
      <c r="F1194" s="656">
        <v>61</v>
      </c>
      <c r="G1194" s="656">
        <v>0</v>
      </c>
      <c r="H1194" s="657" t="s">
        <v>677</v>
      </c>
    </row>
    <row r="1195" spans="1:8" ht="14.25" customHeight="1">
      <c r="A1195" s="770"/>
      <c r="B1195" s="555"/>
      <c r="C1195" s="556" t="s">
        <v>427</v>
      </c>
      <c r="D1195" s="656">
        <v>1000</v>
      </c>
      <c r="E1195" s="656">
        <v>34</v>
      </c>
      <c r="F1195" s="656">
        <v>34</v>
      </c>
      <c r="G1195" s="656">
        <v>0</v>
      </c>
      <c r="H1195" s="657">
        <v>5</v>
      </c>
    </row>
    <row r="1196" spans="1:8" ht="14.25" customHeight="1">
      <c r="A1196" s="770"/>
      <c r="B1196" s="555"/>
      <c r="C1196" s="556" t="s">
        <v>477</v>
      </c>
      <c r="D1196" s="656">
        <v>740</v>
      </c>
      <c r="E1196" s="656">
        <v>45</v>
      </c>
      <c r="F1196" s="656">
        <v>45</v>
      </c>
      <c r="G1196" s="656">
        <v>0</v>
      </c>
      <c r="H1196" s="657">
        <v>3.6</v>
      </c>
    </row>
    <row r="1197" spans="1:8" ht="14.25" customHeight="1">
      <c r="A1197" s="770"/>
      <c r="B1197" s="555"/>
      <c r="C1197" s="556" t="s">
        <v>334</v>
      </c>
      <c r="D1197" s="656">
        <v>100</v>
      </c>
      <c r="E1197" s="656">
        <v>53</v>
      </c>
      <c r="F1197" s="656">
        <v>53</v>
      </c>
      <c r="G1197" s="656">
        <v>0</v>
      </c>
      <c r="H1197" s="657" t="s">
        <v>678</v>
      </c>
    </row>
    <row r="1198" spans="1:8" ht="14.25" customHeight="1">
      <c r="A1198" s="770"/>
      <c r="B1198" s="555"/>
      <c r="C1198" s="556" t="s">
        <v>356</v>
      </c>
      <c r="D1198" s="656">
        <v>200</v>
      </c>
      <c r="E1198" s="656">
        <v>155</v>
      </c>
      <c r="F1198" s="656">
        <v>155</v>
      </c>
      <c r="G1198" s="656">
        <v>0</v>
      </c>
      <c r="H1198" s="657" t="s">
        <v>612</v>
      </c>
    </row>
    <row r="1199" spans="1:8" ht="14.25" customHeight="1">
      <c r="A1199" s="770"/>
      <c r="B1199" s="555"/>
      <c r="C1199" s="556" t="s">
        <v>370</v>
      </c>
      <c r="D1199" s="656">
        <v>1400</v>
      </c>
      <c r="E1199" s="656">
        <v>1400</v>
      </c>
      <c r="F1199" s="656">
        <v>0</v>
      </c>
      <c r="G1199" s="656">
        <v>0</v>
      </c>
      <c r="H1199" s="657">
        <v>0</v>
      </c>
    </row>
    <row r="1200" spans="1:8" ht="14.25" customHeight="1">
      <c r="A1200" s="770"/>
      <c r="B1200" s="555"/>
      <c r="C1200" s="556" t="s">
        <v>381</v>
      </c>
      <c r="D1200" s="656">
        <v>20</v>
      </c>
      <c r="E1200" s="656">
        <v>20</v>
      </c>
      <c r="F1200" s="656">
        <v>20</v>
      </c>
      <c r="G1200" s="656">
        <v>0</v>
      </c>
      <c r="H1200" s="657">
        <v>0.6</v>
      </c>
    </row>
    <row r="1201" spans="1:8" ht="14.25" customHeight="1">
      <c r="A1201" s="554"/>
      <c r="B1201" s="555" t="s">
        <v>303</v>
      </c>
      <c r="C1201" s="556" t="s">
        <v>445</v>
      </c>
      <c r="D1201" s="656">
        <v>520</v>
      </c>
      <c r="E1201" s="557">
        <v>500</v>
      </c>
      <c r="F1201" s="557">
        <v>500</v>
      </c>
      <c r="G1201" s="656"/>
      <c r="H1201" s="657">
        <v>0.8</v>
      </c>
    </row>
    <row r="1202" spans="1:8" ht="14.25" customHeight="1">
      <c r="A1202" s="554"/>
      <c r="B1202" s="555"/>
      <c r="C1202" s="556" t="s">
        <v>519</v>
      </c>
      <c r="D1202" s="656">
        <v>1324</v>
      </c>
      <c r="E1202" s="557">
        <v>1058</v>
      </c>
      <c r="F1202" s="557">
        <v>1058</v>
      </c>
      <c r="G1202" s="656"/>
      <c r="H1202" s="657">
        <v>0.9</v>
      </c>
    </row>
    <row r="1203" spans="1:8" ht="14.25" customHeight="1">
      <c r="A1203" s="554"/>
      <c r="B1203" s="555"/>
      <c r="C1203" s="556" t="s">
        <v>464</v>
      </c>
      <c r="D1203" s="656">
        <v>1260</v>
      </c>
      <c r="E1203" s="656">
        <v>1260</v>
      </c>
      <c r="F1203" s="656">
        <v>1260</v>
      </c>
      <c r="G1203" s="656"/>
      <c r="H1203" s="657">
        <v>1.1</v>
      </c>
    </row>
    <row r="1204" spans="1:8" ht="14.25" customHeight="1">
      <c r="A1204" s="554"/>
      <c r="B1204" s="555"/>
      <c r="C1204" s="556" t="s">
        <v>423</v>
      </c>
      <c r="D1204" s="656">
        <v>1485</v>
      </c>
      <c r="E1204" s="656">
        <v>286</v>
      </c>
      <c r="F1204" s="656">
        <v>286</v>
      </c>
      <c r="G1204" s="656"/>
      <c r="H1204" s="657">
        <v>2</v>
      </c>
    </row>
    <row r="1205" spans="1:8" ht="14.25" customHeight="1">
      <c r="A1205" s="554"/>
      <c r="B1205" s="555"/>
      <c r="C1205" s="556" t="s">
        <v>473</v>
      </c>
      <c r="D1205" s="656">
        <v>2600</v>
      </c>
      <c r="E1205" s="656">
        <v>1587</v>
      </c>
      <c r="F1205" s="656">
        <v>1587</v>
      </c>
      <c r="G1205" s="656"/>
      <c r="H1205" s="657">
        <v>1.9</v>
      </c>
    </row>
    <row r="1206" spans="1:8" ht="14.25" customHeight="1">
      <c r="A1206" s="554"/>
      <c r="B1206" s="555"/>
      <c r="C1206" s="556" t="s">
        <v>633</v>
      </c>
      <c r="D1206" s="656">
        <v>32</v>
      </c>
      <c r="E1206" s="656">
        <v>16</v>
      </c>
      <c r="F1206" s="656">
        <v>16</v>
      </c>
      <c r="G1206" s="656"/>
      <c r="H1206" s="657">
        <v>1.75</v>
      </c>
    </row>
    <row r="1207" spans="1:8" ht="14.25" customHeight="1">
      <c r="A1207" s="554"/>
      <c r="B1207" s="555"/>
      <c r="C1207" s="556" t="s">
        <v>431</v>
      </c>
      <c r="D1207" s="656">
        <v>460</v>
      </c>
      <c r="E1207" s="656">
        <v>460</v>
      </c>
      <c r="F1207" s="656">
        <v>460</v>
      </c>
      <c r="G1207" s="656"/>
      <c r="H1207" s="657">
        <v>1.8</v>
      </c>
    </row>
    <row r="1208" spans="1:8" ht="14.25" customHeight="1">
      <c r="A1208" s="554"/>
      <c r="B1208" s="555"/>
      <c r="C1208" s="556" t="s">
        <v>474</v>
      </c>
      <c r="D1208" s="656">
        <v>300</v>
      </c>
      <c r="E1208" s="656">
        <v>300</v>
      </c>
      <c r="F1208" s="656">
        <v>300</v>
      </c>
      <c r="G1208" s="656"/>
      <c r="H1208" s="716">
        <v>1.5</v>
      </c>
    </row>
    <row r="1209" spans="1:8" ht="14.25" customHeight="1">
      <c r="A1209" s="554"/>
      <c r="B1209" s="555"/>
      <c r="C1209" s="556" t="s">
        <v>458</v>
      </c>
      <c r="D1209" s="656">
        <v>1300</v>
      </c>
      <c r="E1209" s="656">
        <v>143</v>
      </c>
      <c r="F1209" s="656">
        <v>143</v>
      </c>
      <c r="G1209" s="656"/>
      <c r="H1209" s="657">
        <v>2.2</v>
      </c>
    </row>
    <row r="1210" spans="1:8" ht="14.25" customHeight="1">
      <c r="A1210" s="548" t="s">
        <v>593</v>
      </c>
      <c r="B1210" s="549" t="s">
        <v>187</v>
      </c>
      <c r="C1210" s="559"/>
      <c r="D1210" s="680">
        <f>SUM(D1211:D1214)</f>
        <v>390</v>
      </c>
      <c r="E1210" s="680">
        <f>SUM(E1211:E1214)</f>
        <v>189</v>
      </c>
      <c r="F1210" s="680">
        <f>SUM(F1211:F1214)</f>
        <v>189</v>
      </c>
      <c r="G1210" s="680">
        <f>SUM(G1211:G1214)</f>
        <v>0</v>
      </c>
      <c r="H1210" s="681"/>
    </row>
    <row r="1211" spans="1:8" ht="14.25" customHeight="1">
      <c r="A1211" s="554"/>
      <c r="B1211" s="555" t="s">
        <v>385</v>
      </c>
      <c r="C1211" s="556" t="s">
        <v>510</v>
      </c>
      <c r="D1211" s="656">
        <v>90</v>
      </c>
      <c r="E1211" s="656">
        <v>1</v>
      </c>
      <c r="F1211" s="656">
        <v>1</v>
      </c>
      <c r="G1211" s="656"/>
      <c r="H1211" s="683">
        <v>3</v>
      </c>
    </row>
    <row r="1212" spans="1:8" ht="14.25" customHeight="1">
      <c r="A1212" s="572"/>
      <c r="B1212" s="573"/>
      <c r="C1212" s="574" t="s">
        <v>330</v>
      </c>
      <c r="D1212" s="658">
        <v>90</v>
      </c>
      <c r="E1212" s="658">
        <v>54</v>
      </c>
      <c r="F1212" s="658">
        <v>54</v>
      </c>
      <c r="G1212" s="658"/>
      <c r="H1212" s="635">
        <v>0.4</v>
      </c>
    </row>
    <row r="1213" spans="1:8" ht="14.25" customHeight="1">
      <c r="A1213" s="572"/>
      <c r="B1213" s="555" t="s">
        <v>324</v>
      </c>
      <c r="C1213" s="574" t="s">
        <v>378</v>
      </c>
      <c r="D1213" s="658">
        <v>170</v>
      </c>
      <c r="E1213" s="658">
        <v>122</v>
      </c>
      <c r="F1213" s="658">
        <v>122</v>
      </c>
      <c r="G1213" s="658">
        <v>0</v>
      </c>
      <c r="H1213" s="635">
        <v>0.5</v>
      </c>
    </row>
    <row r="1214" spans="1:8" ht="14.25" customHeight="1">
      <c r="A1214" s="554"/>
      <c r="B1214" s="723"/>
      <c r="C1214" s="556" t="s">
        <v>330</v>
      </c>
      <c r="D1214" s="656">
        <v>40</v>
      </c>
      <c r="E1214" s="656">
        <v>12</v>
      </c>
      <c r="F1214" s="656">
        <v>12</v>
      </c>
      <c r="G1214" s="656">
        <v>0</v>
      </c>
      <c r="H1214" s="683">
        <v>1</v>
      </c>
    </row>
    <row r="1215" spans="1:8" ht="14.25" customHeight="1">
      <c r="A1215" s="548" t="s">
        <v>595</v>
      </c>
      <c r="B1215" s="549" t="s">
        <v>679</v>
      </c>
      <c r="C1215" s="559"/>
      <c r="D1215" s="680">
        <f>SUM(D1216:D1219)</f>
        <v>240</v>
      </c>
      <c r="E1215" s="680">
        <f>SUM(E1216:E1219)</f>
        <v>148</v>
      </c>
      <c r="F1215" s="680">
        <f>SUM(F1216:F1219)</f>
        <v>144</v>
      </c>
      <c r="G1215" s="680">
        <f>SUM(G1216:G1219)</f>
        <v>0</v>
      </c>
      <c r="H1215" s="681"/>
    </row>
    <row r="1216" spans="1:8" ht="14.25" customHeight="1">
      <c r="A1216" s="554"/>
      <c r="B1216" s="555" t="s">
        <v>324</v>
      </c>
      <c r="C1216" s="556" t="s">
        <v>448</v>
      </c>
      <c r="D1216" s="656">
        <v>50</v>
      </c>
      <c r="E1216" s="656">
        <v>8</v>
      </c>
      <c r="F1216" s="656">
        <v>8</v>
      </c>
      <c r="G1216" s="656">
        <v>0</v>
      </c>
      <c r="H1216" s="683">
        <v>0.1</v>
      </c>
    </row>
    <row r="1217" spans="1:8" ht="14.25" customHeight="1">
      <c r="A1217" s="554"/>
      <c r="B1217" s="555"/>
      <c r="C1217" s="556" t="s">
        <v>330</v>
      </c>
      <c r="D1217" s="656">
        <v>70</v>
      </c>
      <c r="E1217" s="656">
        <v>42</v>
      </c>
      <c r="F1217" s="656">
        <v>38</v>
      </c>
      <c r="G1217" s="656">
        <v>0</v>
      </c>
      <c r="H1217" s="683" t="s">
        <v>680</v>
      </c>
    </row>
    <row r="1218" spans="1:8" ht="14.25" customHeight="1">
      <c r="A1218" s="572"/>
      <c r="B1218" s="723"/>
      <c r="C1218" s="574" t="s">
        <v>380</v>
      </c>
      <c r="D1218" s="658">
        <v>30</v>
      </c>
      <c r="E1218" s="658">
        <v>25</v>
      </c>
      <c r="F1218" s="658">
        <v>25</v>
      </c>
      <c r="G1218" s="658">
        <v>0</v>
      </c>
      <c r="H1218" s="635" t="s">
        <v>560</v>
      </c>
    </row>
    <row r="1219" spans="1:8" ht="14.25" customHeight="1">
      <c r="A1219" s="567"/>
      <c r="B1219" s="735" t="s">
        <v>303</v>
      </c>
      <c r="C1219" s="569" t="s">
        <v>453</v>
      </c>
      <c r="D1219" s="661">
        <v>90</v>
      </c>
      <c r="E1219" s="661">
        <v>73</v>
      </c>
      <c r="F1219" s="661">
        <v>73</v>
      </c>
      <c r="G1219" s="661"/>
      <c r="H1219" s="636">
        <v>0.2</v>
      </c>
    </row>
    <row r="1220" spans="1:8" ht="14.25" customHeight="1">
      <c r="A1220" s="548" t="s">
        <v>598</v>
      </c>
      <c r="B1220" s="737" t="s">
        <v>151</v>
      </c>
      <c r="C1220" s="559"/>
      <c r="D1220" s="680">
        <f>SUM(D1221)</f>
        <v>950</v>
      </c>
      <c r="E1220" s="680">
        <f>SUM(E1221)</f>
        <v>617</v>
      </c>
      <c r="F1220" s="680">
        <f>SUM(F1221)</f>
        <v>617</v>
      </c>
      <c r="G1220" s="680">
        <f>SUM(G1221)</f>
        <v>0</v>
      </c>
      <c r="H1220" s="681"/>
    </row>
    <row r="1221" spans="1:8" ht="14.25" customHeight="1">
      <c r="A1221" s="567"/>
      <c r="B1221" s="568" t="s">
        <v>324</v>
      </c>
      <c r="C1221" s="569" t="s">
        <v>334</v>
      </c>
      <c r="D1221" s="661">
        <v>950</v>
      </c>
      <c r="E1221" s="661">
        <v>617</v>
      </c>
      <c r="F1221" s="661">
        <v>617</v>
      </c>
      <c r="G1221" s="661">
        <v>0</v>
      </c>
      <c r="H1221" s="636">
        <v>3</v>
      </c>
    </row>
    <row r="1222" spans="1:8" ht="30" customHeight="1">
      <c r="A1222" s="548" t="s">
        <v>599</v>
      </c>
      <c r="B1222" s="771" t="s">
        <v>681</v>
      </c>
      <c r="C1222" s="559"/>
      <c r="D1222" s="680">
        <f>SUM(D1223)</f>
        <v>53</v>
      </c>
      <c r="E1222" s="680">
        <f>SUM(E1223)</f>
        <v>13</v>
      </c>
      <c r="F1222" s="680">
        <f>SUM(F1223)</f>
        <v>13</v>
      </c>
      <c r="G1222" s="680">
        <f>SUM(G1223)</f>
        <v>0</v>
      </c>
      <c r="H1222" s="681"/>
    </row>
    <row r="1223" spans="1:8" ht="14.25" customHeight="1">
      <c r="A1223" s="567"/>
      <c r="B1223" s="568" t="s">
        <v>355</v>
      </c>
      <c r="C1223" s="569" t="s">
        <v>325</v>
      </c>
      <c r="D1223" s="661">
        <v>53</v>
      </c>
      <c r="E1223" s="661">
        <v>13</v>
      </c>
      <c r="F1223" s="661">
        <v>13</v>
      </c>
      <c r="G1223" s="661"/>
      <c r="H1223" s="636">
        <v>1.5</v>
      </c>
    </row>
    <row r="1224" spans="1:8" ht="14.25" customHeight="1">
      <c r="A1224" s="548" t="s">
        <v>601</v>
      </c>
      <c r="B1224" s="549" t="s">
        <v>682</v>
      </c>
      <c r="C1224" s="640"/>
      <c r="D1224" s="551">
        <f>SUM(D1225:D1226)</f>
        <v>462</v>
      </c>
      <c r="E1224" s="551">
        <f>SUM(E1225:E1226)</f>
        <v>236</v>
      </c>
      <c r="F1224" s="551">
        <f>SUM(F1225:F1226)</f>
        <v>231</v>
      </c>
      <c r="G1224" s="551">
        <f>SUM(G1225:G1226)</f>
        <v>0</v>
      </c>
      <c r="H1224" s="578"/>
    </row>
    <row r="1225" spans="1:8" ht="14.25" customHeight="1">
      <c r="A1225" s="554"/>
      <c r="B1225" s="555" t="s">
        <v>385</v>
      </c>
      <c r="C1225" s="556" t="s">
        <v>416</v>
      </c>
      <c r="D1225" s="656">
        <v>70</v>
      </c>
      <c r="E1225" s="656">
        <v>48</v>
      </c>
      <c r="F1225" s="656">
        <v>48</v>
      </c>
      <c r="G1225" s="656"/>
      <c r="H1225" s="657">
        <v>0.75</v>
      </c>
    </row>
    <row r="1226" spans="1:8" ht="14.25" customHeight="1">
      <c r="A1226" s="567"/>
      <c r="B1226" s="568" t="s">
        <v>324</v>
      </c>
      <c r="C1226" s="569" t="s">
        <v>337</v>
      </c>
      <c r="D1226" s="661">
        <v>392</v>
      </c>
      <c r="E1226" s="661">
        <v>188</v>
      </c>
      <c r="F1226" s="661">
        <v>183</v>
      </c>
      <c r="G1226" s="661">
        <v>0</v>
      </c>
      <c r="H1226" s="662" t="s">
        <v>683</v>
      </c>
    </row>
    <row r="1227" spans="1:8" ht="14.25" customHeight="1">
      <c r="A1227" s="548" t="s">
        <v>604</v>
      </c>
      <c r="B1227" s="549" t="s">
        <v>50</v>
      </c>
      <c r="C1227" s="640"/>
      <c r="D1227" s="551">
        <f>SUM(D1228:D1230)</f>
        <v>155</v>
      </c>
      <c r="E1227" s="551">
        <f>SUM(E1228:E1230)</f>
        <v>122</v>
      </c>
      <c r="F1227" s="551">
        <f>SUM(F1228:F1230)</f>
        <v>17</v>
      </c>
      <c r="G1227" s="551">
        <f>SUM(G1228:G1230)</f>
        <v>105</v>
      </c>
      <c r="H1227" s="578"/>
    </row>
    <row r="1228" spans="1:8" ht="14.25" customHeight="1">
      <c r="A1228" s="554"/>
      <c r="B1228" s="555" t="s">
        <v>385</v>
      </c>
      <c r="C1228" s="556" t="s">
        <v>416</v>
      </c>
      <c r="D1228" s="656">
        <v>50</v>
      </c>
      <c r="E1228" s="656">
        <v>17</v>
      </c>
      <c r="F1228" s="656">
        <v>17</v>
      </c>
      <c r="G1228" s="656"/>
      <c r="H1228" s="657">
        <v>1.2</v>
      </c>
    </row>
    <row r="1229" spans="1:8" ht="14.25" customHeight="1">
      <c r="A1229" s="572"/>
      <c r="B1229" s="555" t="s">
        <v>278</v>
      </c>
      <c r="C1229" s="574" t="s">
        <v>510</v>
      </c>
      <c r="D1229" s="658">
        <v>74</v>
      </c>
      <c r="E1229" s="658">
        <v>74</v>
      </c>
      <c r="F1229" s="658">
        <v>0</v>
      </c>
      <c r="G1229" s="658">
        <v>74</v>
      </c>
      <c r="H1229" s="659"/>
    </row>
    <row r="1230" spans="1:8" ht="14.25" customHeight="1">
      <c r="A1230" s="567"/>
      <c r="B1230" s="568" t="s">
        <v>324</v>
      </c>
      <c r="C1230" s="569" t="s">
        <v>527</v>
      </c>
      <c r="D1230" s="661">
        <v>31</v>
      </c>
      <c r="E1230" s="661">
        <v>31</v>
      </c>
      <c r="F1230" s="661">
        <v>0</v>
      </c>
      <c r="G1230" s="661">
        <v>31</v>
      </c>
      <c r="H1230" s="662">
        <v>4.5</v>
      </c>
    </row>
    <row r="1231" spans="1:8" ht="14.25" customHeight="1">
      <c r="A1231" s="548" t="s">
        <v>605</v>
      </c>
      <c r="B1231" s="549" t="s">
        <v>78</v>
      </c>
      <c r="C1231" s="559"/>
      <c r="D1231" s="680">
        <f>SUM(D1232)</f>
        <v>215</v>
      </c>
      <c r="E1231" s="680">
        <f>SUM(E1232)</f>
        <v>198</v>
      </c>
      <c r="F1231" s="680">
        <f>SUM(F1232)</f>
        <v>198</v>
      </c>
      <c r="G1231" s="680">
        <f>SUM(G1232)</f>
        <v>0</v>
      </c>
      <c r="H1231" s="685"/>
    </row>
    <row r="1232" spans="1:8" ht="14.25" customHeight="1">
      <c r="A1232" s="567"/>
      <c r="B1232" s="568" t="s">
        <v>385</v>
      </c>
      <c r="C1232" s="569" t="s">
        <v>506</v>
      </c>
      <c r="D1232" s="661">
        <v>215</v>
      </c>
      <c r="E1232" s="661">
        <v>198</v>
      </c>
      <c r="F1232" s="661">
        <v>198</v>
      </c>
      <c r="G1232" s="661"/>
      <c r="H1232" s="662">
        <v>0.5</v>
      </c>
    </row>
    <row r="1233" spans="1:8" ht="14.25" customHeight="1">
      <c r="A1233" s="565" t="s">
        <v>620</v>
      </c>
      <c r="B1233" s="566" t="s">
        <v>684</v>
      </c>
      <c r="C1233" s="562"/>
      <c r="D1233" s="663">
        <f>SUM(D1234:D1235)</f>
        <v>334</v>
      </c>
      <c r="E1233" s="663">
        <f>SUM(E1234:E1235)</f>
        <v>237</v>
      </c>
      <c r="F1233" s="663">
        <f>SUM(F1234:F1235)</f>
        <v>237</v>
      </c>
      <c r="G1233" s="663">
        <f>SUM(G1234:G1235)</f>
        <v>0</v>
      </c>
      <c r="H1233" s="664"/>
    </row>
    <row r="1234" spans="1:8" ht="14.25" customHeight="1">
      <c r="A1234" s="572"/>
      <c r="B1234" s="573" t="s">
        <v>324</v>
      </c>
      <c r="C1234" s="574" t="s">
        <v>330</v>
      </c>
      <c r="D1234" s="658">
        <v>294</v>
      </c>
      <c r="E1234" s="658">
        <v>207</v>
      </c>
      <c r="F1234" s="658">
        <v>207</v>
      </c>
      <c r="G1234" s="658">
        <v>0</v>
      </c>
      <c r="H1234" s="659" t="s">
        <v>685</v>
      </c>
    </row>
    <row r="1235" spans="1:8" ht="14.25" customHeight="1">
      <c r="A1235" s="567"/>
      <c r="B1235" s="568" t="s">
        <v>303</v>
      </c>
      <c r="C1235" s="569" t="s">
        <v>432</v>
      </c>
      <c r="D1235" s="661">
        <v>40</v>
      </c>
      <c r="E1235" s="661">
        <v>30</v>
      </c>
      <c r="F1235" s="661">
        <v>30</v>
      </c>
      <c r="G1235" s="661"/>
      <c r="H1235" s="662">
        <v>0.8</v>
      </c>
    </row>
    <row r="1236" spans="1:8" ht="14.25" customHeight="1">
      <c r="A1236" s="548" t="s">
        <v>686</v>
      </c>
      <c r="B1236" s="549" t="s">
        <v>687</v>
      </c>
      <c r="C1236" s="559"/>
      <c r="D1236" s="680">
        <f>SUM(D1237:D1238)</f>
        <v>370</v>
      </c>
      <c r="E1236" s="680">
        <f>SUM(E1237:E1238)</f>
        <v>354</v>
      </c>
      <c r="F1236" s="680">
        <f>SUM(F1237:F1238)</f>
        <v>354</v>
      </c>
      <c r="G1236" s="680">
        <f>SUM(G1237:G1238)</f>
        <v>0</v>
      </c>
      <c r="H1236" s="685"/>
    </row>
    <row r="1237" spans="1:8" ht="14.25" customHeight="1">
      <c r="A1237" s="598"/>
      <c r="B1237" s="599" t="s">
        <v>385</v>
      </c>
      <c r="C1237" s="590" t="s">
        <v>506</v>
      </c>
      <c r="D1237" s="719">
        <v>340</v>
      </c>
      <c r="E1237" s="719">
        <v>340</v>
      </c>
      <c r="F1237" s="719">
        <v>340</v>
      </c>
      <c r="G1237" s="719"/>
      <c r="H1237" s="687">
        <v>0.8</v>
      </c>
    </row>
    <row r="1238" spans="1:8" ht="14.25" customHeight="1">
      <c r="A1238" s="567"/>
      <c r="B1238" s="568" t="s">
        <v>278</v>
      </c>
      <c r="C1238" s="569" t="s">
        <v>411</v>
      </c>
      <c r="D1238" s="661">
        <v>30</v>
      </c>
      <c r="E1238" s="661">
        <v>14</v>
      </c>
      <c r="F1238" s="661">
        <v>14</v>
      </c>
      <c r="G1238" s="661">
        <v>0</v>
      </c>
      <c r="H1238" s="662">
        <v>2.1</v>
      </c>
    </row>
    <row r="1239" spans="1:8" ht="14.25" customHeight="1">
      <c r="A1239" s="588" t="s">
        <v>688</v>
      </c>
      <c r="B1239" s="589" t="s">
        <v>689</v>
      </c>
      <c r="C1239" s="590"/>
      <c r="D1239" s="686">
        <f>SUM(D1240:D1241)</f>
        <v>160</v>
      </c>
      <c r="E1239" s="686">
        <f>SUM(E1240:E1241)</f>
        <v>93</v>
      </c>
      <c r="F1239" s="686">
        <f>SUM(F1240:F1241)</f>
        <v>93</v>
      </c>
      <c r="G1239" s="686">
        <f>SUM(G1240:G1241)</f>
        <v>0</v>
      </c>
      <c r="H1239" s="687"/>
    </row>
    <row r="1240" spans="1:8" ht="14.25" customHeight="1">
      <c r="A1240" s="554"/>
      <c r="B1240" s="555" t="s">
        <v>324</v>
      </c>
      <c r="C1240" s="556" t="s">
        <v>325</v>
      </c>
      <c r="D1240" s="656">
        <v>40</v>
      </c>
      <c r="E1240" s="656">
        <v>26</v>
      </c>
      <c r="F1240" s="656">
        <v>26</v>
      </c>
      <c r="G1240" s="656">
        <v>0</v>
      </c>
      <c r="H1240" s="657" t="s">
        <v>413</v>
      </c>
    </row>
    <row r="1241" spans="1:8" ht="14.25" customHeight="1">
      <c r="A1241" s="567"/>
      <c r="B1241" s="568"/>
      <c r="C1241" s="569" t="s">
        <v>325</v>
      </c>
      <c r="D1241" s="661">
        <v>120</v>
      </c>
      <c r="E1241" s="661">
        <v>67</v>
      </c>
      <c r="F1241" s="661">
        <v>67</v>
      </c>
      <c r="G1241" s="661">
        <v>0</v>
      </c>
      <c r="H1241" s="662">
        <v>0.9</v>
      </c>
    </row>
    <row r="1242" spans="1:8" ht="14.25" customHeight="1">
      <c r="A1242" s="548" t="s">
        <v>690</v>
      </c>
      <c r="B1242" s="549" t="s">
        <v>691</v>
      </c>
      <c r="C1242" s="559"/>
      <c r="D1242" s="680">
        <f>SUM(D1243:D1245)</f>
        <v>470</v>
      </c>
      <c r="E1242" s="680">
        <f>SUM(E1243:E1245)</f>
        <v>306</v>
      </c>
      <c r="F1242" s="680">
        <f>SUM(F1243:F1245)</f>
        <v>267</v>
      </c>
      <c r="G1242" s="680">
        <f>SUM(G1243:G1245)</f>
        <v>0</v>
      </c>
      <c r="H1242" s="685"/>
    </row>
    <row r="1243" spans="1:8" ht="14.25" customHeight="1">
      <c r="A1243" s="565"/>
      <c r="B1243" s="599" t="s">
        <v>385</v>
      </c>
      <c r="C1243" s="562" t="s">
        <v>378</v>
      </c>
      <c r="D1243" s="702">
        <v>150</v>
      </c>
      <c r="E1243" s="702">
        <v>126</v>
      </c>
      <c r="F1243" s="702">
        <v>126</v>
      </c>
      <c r="G1243" s="702"/>
      <c r="H1243" s="664" t="s">
        <v>692</v>
      </c>
    </row>
    <row r="1244" spans="1:8" ht="14.25" customHeight="1">
      <c r="A1244" s="554"/>
      <c r="B1244" s="555" t="s">
        <v>355</v>
      </c>
      <c r="C1244" s="556" t="s">
        <v>360</v>
      </c>
      <c r="D1244" s="656">
        <v>160</v>
      </c>
      <c r="E1244" s="656">
        <v>160</v>
      </c>
      <c r="F1244" s="656">
        <v>121</v>
      </c>
      <c r="G1244" s="656"/>
      <c r="H1244" s="657">
        <v>1.5</v>
      </c>
    </row>
    <row r="1245" spans="1:8" ht="14.25" customHeight="1">
      <c r="A1245" s="572"/>
      <c r="B1245" s="573" t="s">
        <v>324</v>
      </c>
      <c r="C1245" s="574" t="s">
        <v>369</v>
      </c>
      <c r="D1245" s="658">
        <v>160</v>
      </c>
      <c r="E1245" s="658">
        <v>20</v>
      </c>
      <c r="F1245" s="658">
        <v>20</v>
      </c>
      <c r="G1245" s="658">
        <v>0</v>
      </c>
      <c r="H1245" s="659" t="s">
        <v>693</v>
      </c>
    </row>
    <row r="1246" spans="1:8" ht="14.25" customHeight="1">
      <c r="A1246" s="548" t="s">
        <v>694</v>
      </c>
      <c r="B1246" s="549" t="s">
        <v>49</v>
      </c>
      <c r="C1246" s="640"/>
      <c r="D1246" s="551">
        <f>SUM(D1247:D1265)</f>
        <v>4121</v>
      </c>
      <c r="E1246" s="551">
        <f>SUM(E1247:E1265)</f>
        <v>1726</v>
      </c>
      <c r="F1246" s="551">
        <f>SUM(F1247:F1265)</f>
        <v>1359</v>
      </c>
      <c r="G1246" s="551">
        <f>SUM(G1247:G1265)</f>
        <v>347</v>
      </c>
      <c r="H1246" s="578"/>
    </row>
    <row r="1247" spans="1:8" ht="14.25" customHeight="1">
      <c r="A1247" s="554"/>
      <c r="B1247" s="555" t="s">
        <v>385</v>
      </c>
      <c r="C1247" s="556" t="s">
        <v>369</v>
      </c>
      <c r="D1247" s="656">
        <v>494</v>
      </c>
      <c r="E1247" s="656">
        <v>233</v>
      </c>
      <c r="F1247" s="656">
        <v>233</v>
      </c>
      <c r="G1247" s="656"/>
      <c r="H1247" s="657">
        <v>2.5</v>
      </c>
    </row>
    <row r="1248" spans="1:8" ht="14.25" customHeight="1">
      <c r="A1248" s="554"/>
      <c r="B1248" s="555"/>
      <c r="C1248" s="556" t="s">
        <v>506</v>
      </c>
      <c r="D1248" s="656">
        <v>10</v>
      </c>
      <c r="E1248" s="656">
        <v>10</v>
      </c>
      <c r="F1248" s="656"/>
      <c r="G1248" s="656"/>
      <c r="H1248" s="657">
        <v>1.6</v>
      </c>
    </row>
    <row r="1249" spans="1:8" ht="14.25" customHeight="1">
      <c r="A1249" s="554"/>
      <c r="B1249" s="555"/>
      <c r="C1249" s="556" t="s">
        <v>330</v>
      </c>
      <c r="D1249" s="656">
        <v>150</v>
      </c>
      <c r="E1249" s="656">
        <v>114</v>
      </c>
      <c r="F1249" s="656">
        <v>114</v>
      </c>
      <c r="G1249" s="656"/>
      <c r="H1249" s="657">
        <v>0.9</v>
      </c>
    </row>
    <row r="1250" spans="1:8" ht="14.25" customHeight="1">
      <c r="A1250" s="554"/>
      <c r="B1250" s="555"/>
      <c r="C1250" s="556" t="s">
        <v>506</v>
      </c>
      <c r="D1250" s="656">
        <v>215</v>
      </c>
      <c r="E1250" s="656">
        <v>203</v>
      </c>
      <c r="F1250" s="656">
        <v>203</v>
      </c>
      <c r="G1250" s="656"/>
      <c r="H1250" s="657">
        <v>0.7</v>
      </c>
    </row>
    <row r="1251" spans="1:8" ht="14.25" customHeight="1">
      <c r="A1251" s="554"/>
      <c r="B1251" s="555"/>
      <c r="C1251" s="556" t="s">
        <v>504</v>
      </c>
      <c r="D1251" s="656">
        <v>50</v>
      </c>
      <c r="E1251" s="656">
        <v>22</v>
      </c>
      <c r="F1251" s="656">
        <v>12</v>
      </c>
      <c r="G1251" s="656"/>
      <c r="H1251" s="657">
        <v>0.65</v>
      </c>
    </row>
    <row r="1252" spans="1:8" ht="14.25" customHeight="1">
      <c r="A1252" s="554"/>
      <c r="B1252" s="555"/>
      <c r="C1252" s="556" t="s">
        <v>356</v>
      </c>
      <c r="D1252" s="656">
        <v>20</v>
      </c>
      <c r="E1252" s="656">
        <v>3</v>
      </c>
      <c r="F1252" s="656">
        <v>3</v>
      </c>
      <c r="G1252" s="656"/>
      <c r="H1252" s="657">
        <v>1.25</v>
      </c>
    </row>
    <row r="1253" spans="1:8" ht="14.25" customHeight="1">
      <c r="A1253" s="554"/>
      <c r="B1253" s="555" t="s">
        <v>327</v>
      </c>
      <c r="C1253" s="556" t="s">
        <v>414</v>
      </c>
      <c r="D1253" s="656">
        <v>75</v>
      </c>
      <c r="E1253" s="656">
        <v>75</v>
      </c>
      <c r="F1253" s="656">
        <v>75</v>
      </c>
      <c r="G1253" s="656"/>
      <c r="H1253" s="657">
        <v>2</v>
      </c>
    </row>
    <row r="1254" spans="1:8" ht="14.25" customHeight="1">
      <c r="A1254" s="554"/>
      <c r="B1254" s="555" t="s">
        <v>278</v>
      </c>
      <c r="C1254" s="556" t="s">
        <v>361</v>
      </c>
      <c r="D1254" s="656">
        <v>56</v>
      </c>
      <c r="E1254" s="656">
        <v>17</v>
      </c>
      <c r="F1254" s="656">
        <v>17</v>
      </c>
      <c r="G1254" s="656">
        <v>0</v>
      </c>
      <c r="H1254" s="657">
        <v>2</v>
      </c>
    </row>
    <row r="1255" spans="1:8" ht="14.25" customHeight="1">
      <c r="A1255" s="554"/>
      <c r="B1255" s="555"/>
      <c r="C1255" s="556" t="s">
        <v>542</v>
      </c>
      <c r="D1255" s="656">
        <v>150</v>
      </c>
      <c r="E1255" s="656">
        <v>80</v>
      </c>
      <c r="F1255" s="656">
        <v>0</v>
      </c>
      <c r="G1255" s="656">
        <v>80</v>
      </c>
      <c r="H1255" s="657">
        <v>5</v>
      </c>
    </row>
    <row r="1256" spans="1:8" ht="14.25" customHeight="1">
      <c r="A1256" s="554"/>
      <c r="B1256" s="555" t="s">
        <v>355</v>
      </c>
      <c r="C1256" s="556" t="s">
        <v>448</v>
      </c>
      <c r="D1256" s="656">
        <v>600</v>
      </c>
      <c r="E1256" s="656"/>
      <c r="F1256" s="656"/>
      <c r="G1256" s="656"/>
      <c r="H1256" s="683"/>
    </row>
    <row r="1257" spans="1:8" ht="14.25" customHeight="1">
      <c r="A1257" s="554"/>
      <c r="B1257" s="555"/>
      <c r="C1257" s="556" t="s">
        <v>330</v>
      </c>
      <c r="D1257" s="656">
        <v>631</v>
      </c>
      <c r="E1257" s="656">
        <v>278</v>
      </c>
      <c r="F1257" s="656">
        <v>278</v>
      </c>
      <c r="G1257" s="656"/>
      <c r="H1257" s="683">
        <v>1.25</v>
      </c>
    </row>
    <row r="1258" spans="1:8" ht="14.25" customHeight="1">
      <c r="A1258" s="554"/>
      <c r="B1258" s="555"/>
      <c r="C1258" s="556" t="s">
        <v>510</v>
      </c>
      <c r="D1258" s="656">
        <v>1000</v>
      </c>
      <c r="E1258" s="656">
        <v>267</v>
      </c>
      <c r="F1258" s="656"/>
      <c r="G1258" s="656">
        <v>267</v>
      </c>
      <c r="H1258" s="657">
        <v>3</v>
      </c>
    </row>
    <row r="1259" spans="1:8" ht="14.25" customHeight="1">
      <c r="A1259" s="554"/>
      <c r="B1259" s="555"/>
      <c r="C1259" s="556" t="s">
        <v>428</v>
      </c>
      <c r="D1259" s="656">
        <v>44</v>
      </c>
      <c r="E1259" s="656">
        <v>44</v>
      </c>
      <c r="F1259" s="656">
        <v>44</v>
      </c>
      <c r="G1259" s="656"/>
      <c r="H1259" s="657">
        <v>0.5</v>
      </c>
    </row>
    <row r="1260" spans="1:8" ht="14.25" customHeight="1">
      <c r="A1260" s="554"/>
      <c r="B1260" s="555"/>
      <c r="C1260" s="556" t="s">
        <v>408</v>
      </c>
      <c r="D1260" s="656">
        <v>155</v>
      </c>
      <c r="E1260" s="656">
        <v>137</v>
      </c>
      <c r="F1260" s="656">
        <v>137</v>
      </c>
      <c r="G1260" s="656"/>
      <c r="H1260" s="657">
        <v>1.75</v>
      </c>
    </row>
    <row r="1261" spans="1:8" ht="14.25" customHeight="1">
      <c r="A1261" s="554"/>
      <c r="B1261" s="555"/>
      <c r="C1261" s="556" t="s">
        <v>332</v>
      </c>
      <c r="D1261" s="656">
        <v>150</v>
      </c>
      <c r="E1261" s="656">
        <v>100</v>
      </c>
      <c r="F1261" s="656">
        <v>100</v>
      </c>
      <c r="G1261" s="656"/>
      <c r="H1261" s="657">
        <v>2</v>
      </c>
    </row>
    <row r="1262" spans="1:8" ht="14.25" customHeight="1">
      <c r="A1262" s="554"/>
      <c r="B1262" s="555"/>
      <c r="C1262" s="556" t="s">
        <v>429</v>
      </c>
      <c r="D1262" s="656">
        <v>20</v>
      </c>
      <c r="E1262" s="656">
        <v>11</v>
      </c>
      <c r="F1262" s="656">
        <v>11</v>
      </c>
      <c r="G1262" s="656"/>
      <c r="H1262" s="657">
        <v>2</v>
      </c>
    </row>
    <row r="1263" spans="1:8" ht="14.25" customHeight="1">
      <c r="A1263" s="554"/>
      <c r="B1263" s="555" t="s">
        <v>324</v>
      </c>
      <c r="C1263" s="556" t="s">
        <v>330</v>
      </c>
      <c r="D1263" s="656">
        <v>42</v>
      </c>
      <c r="E1263" s="656">
        <v>13</v>
      </c>
      <c r="F1263" s="656">
        <v>13</v>
      </c>
      <c r="G1263" s="656">
        <v>0</v>
      </c>
      <c r="H1263" s="657">
        <v>1.7</v>
      </c>
    </row>
    <row r="1264" spans="1:8" ht="14.25" customHeight="1">
      <c r="A1264" s="572"/>
      <c r="B1264" s="573"/>
      <c r="C1264" s="574" t="s">
        <v>362</v>
      </c>
      <c r="D1264" s="658">
        <v>19</v>
      </c>
      <c r="E1264" s="658">
        <v>19</v>
      </c>
      <c r="F1264" s="658">
        <v>19</v>
      </c>
      <c r="G1264" s="658">
        <v>0</v>
      </c>
      <c r="H1264" s="659">
        <v>0.3</v>
      </c>
    </row>
    <row r="1265" spans="1:8" ht="14.25" customHeight="1">
      <c r="A1265" s="572"/>
      <c r="B1265" s="573" t="s">
        <v>303</v>
      </c>
      <c r="C1265" s="574" t="s">
        <v>633</v>
      </c>
      <c r="D1265" s="658">
        <v>240</v>
      </c>
      <c r="E1265" s="658">
        <v>100</v>
      </c>
      <c r="F1265" s="658">
        <v>100</v>
      </c>
      <c r="G1265" s="658"/>
      <c r="H1265" s="659">
        <v>1.6</v>
      </c>
    </row>
    <row r="1266" spans="1:8" ht="14.25" customHeight="1">
      <c r="A1266" s="548" t="s">
        <v>695</v>
      </c>
      <c r="B1266" s="549" t="s">
        <v>112</v>
      </c>
      <c r="C1266" s="640"/>
      <c r="D1266" s="551">
        <f>SUM(D1267:D1275)</f>
        <v>3420</v>
      </c>
      <c r="E1266" s="551">
        <f>SUM(E1267:E1275)</f>
        <v>2233</v>
      </c>
      <c r="F1266" s="551">
        <f>SUM(F1267:F1275)</f>
        <v>2191</v>
      </c>
      <c r="G1266" s="551">
        <f>SUM(G1267:G1275)</f>
        <v>20</v>
      </c>
      <c r="H1266" s="578"/>
    </row>
    <row r="1267" spans="1:8" ht="14.25" customHeight="1">
      <c r="A1267" s="560"/>
      <c r="B1267" s="561" t="s">
        <v>385</v>
      </c>
      <c r="C1267" s="695" t="s">
        <v>363</v>
      </c>
      <c r="D1267" s="563">
        <v>28</v>
      </c>
      <c r="E1267" s="563">
        <v>22</v>
      </c>
      <c r="F1267" s="563"/>
      <c r="G1267" s="563"/>
      <c r="H1267" s="564">
        <v>1.3</v>
      </c>
    </row>
    <row r="1268" spans="1:8" ht="14.25" customHeight="1">
      <c r="A1268" s="554"/>
      <c r="B1268" s="555" t="s">
        <v>327</v>
      </c>
      <c r="C1268" s="556" t="s">
        <v>414</v>
      </c>
      <c r="D1268" s="656">
        <v>20</v>
      </c>
      <c r="E1268" s="656">
        <v>20</v>
      </c>
      <c r="F1268" s="656"/>
      <c r="G1268" s="656">
        <v>20</v>
      </c>
      <c r="H1268" s="657">
        <v>6</v>
      </c>
    </row>
    <row r="1269" spans="1:8" ht="14.25" customHeight="1">
      <c r="A1269" s="554"/>
      <c r="B1269" s="555" t="s">
        <v>278</v>
      </c>
      <c r="C1269" s="556" t="s">
        <v>336</v>
      </c>
      <c r="D1269" s="656">
        <v>22</v>
      </c>
      <c r="E1269" s="656">
        <v>22</v>
      </c>
      <c r="F1269" s="656">
        <v>22</v>
      </c>
      <c r="G1269" s="656">
        <v>0</v>
      </c>
      <c r="H1269" s="657">
        <v>1.2</v>
      </c>
    </row>
    <row r="1270" spans="1:8" ht="14.25" customHeight="1">
      <c r="A1270" s="554"/>
      <c r="B1270" s="555" t="s">
        <v>324</v>
      </c>
      <c r="C1270" s="556" t="s">
        <v>448</v>
      </c>
      <c r="D1270" s="656">
        <v>1000</v>
      </c>
      <c r="E1270" s="656">
        <v>855</v>
      </c>
      <c r="F1270" s="656">
        <v>855</v>
      </c>
      <c r="G1270" s="656">
        <v>0</v>
      </c>
      <c r="H1270" s="657">
        <v>1.6</v>
      </c>
    </row>
    <row r="1271" spans="1:8" ht="14.25" customHeight="1">
      <c r="A1271" s="554"/>
      <c r="B1271" s="555"/>
      <c r="C1271" s="556" t="s">
        <v>330</v>
      </c>
      <c r="D1271" s="656">
        <v>450</v>
      </c>
      <c r="E1271" s="656">
        <v>365</v>
      </c>
      <c r="F1271" s="656">
        <v>365</v>
      </c>
      <c r="G1271" s="656">
        <v>0</v>
      </c>
      <c r="H1271" s="657">
        <v>2.7</v>
      </c>
    </row>
    <row r="1272" spans="1:8" ht="14.25" customHeight="1">
      <c r="A1272" s="554"/>
      <c r="B1272" s="555"/>
      <c r="C1272" s="556" t="s">
        <v>336</v>
      </c>
      <c r="D1272" s="656">
        <v>50</v>
      </c>
      <c r="E1272" s="656">
        <v>17</v>
      </c>
      <c r="F1272" s="656">
        <v>17</v>
      </c>
      <c r="G1272" s="656">
        <v>0</v>
      </c>
      <c r="H1272" s="657" t="s">
        <v>696</v>
      </c>
    </row>
    <row r="1273" spans="1:8" ht="14.25" customHeight="1">
      <c r="A1273" s="554"/>
      <c r="B1273" s="555" t="s">
        <v>303</v>
      </c>
      <c r="C1273" s="556" t="s">
        <v>445</v>
      </c>
      <c r="D1273" s="557">
        <v>50</v>
      </c>
      <c r="E1273" s="557">
        <v>25</v>
      </c>
      <c r="F1273" s="557">
        <v>25</v>
      </c>
      <c r="G1273" s="557"/>
      <c r="H1273" s="558">
        <v>0.4</v>
      </c>
    </row>
    <row r="1274" spans="1:8" ht="14.25" customHeight="1">
      <c r="A1274" s="572"/>
      <c r="B1274" s="573"/>
      <c r="C1274" s="574" t="s">
        <v>533</v>
      </c>
      <c r="D1274" s="575">
        <v>1500</v>
      </c>
      <c r="E1274" s="575">
        <v>662</v>
      </c>
      <c r="F1274" s="575">
        <v>662</v>
      </c>
      <c r="G1274" s="575"/>
      <c r="H1274" s="576">
        <v>0.7</v>
      </c>
    </row>
    <row r="1275" spans="1:8" ht="14.25" customHeight="1">
      <c r="A1275" s="567"/>
      <c r="B1275" s="568"/>
      <c r="C1275" s="569" t="s">
        <v>519</v>
      </c>
      <c r="D1275" s="570">
        <v>300</v>
      </c>
      <c r="E1275" s="570">
        <v>245</v>
      </c>
      <c r="F1275" s="570">
        <v>245</v>
      </c>
      <c r="G1275" s="570"/>
      <c r="H1275" s="713">
        <v>2.5</v>
      </c>
    </row>
    <row r="1276" spans="1:8" ht="14.25" customHeight="1">
      <c r="A1276" s="548" t="s">
        <v>697</v>
      </c>
      <c r="B1276" s="549" t="s">
        <v>188</v>
      </c>
      <c r="C1276" s="559"/>
      <c r="D1276" s="680">
        <f>SUM(D1277:D1286)</f>
        <v>4190</v>
      </c>
      <c r="E1276" s="680">
        <f>SUM(E1277:E1286)</f>
        <v>1452</v>
      </c>
      <c r="F1276" s="680">
        <f>SUM(F1277:F1286)</f>
        <v>1421</v>
      </c>
      <c r="G1276" s="680">
        <f>SUM(G1277:G1286)</f>
        <v>0</v>
      </c>
      <c r="H1276" s="685"/>
    </row>
    <row r="1277" spans="1:8" ht="14.25" customHeight="1">
      <c r="A1277" s="560"/>
      <c r="B1277" s="561" t="s">
        <v>385</v>
      </c>
      <c r="C1277" s="562" t="s">
        <v>448</v>
      </c>
      <c r="D1277" s="702">
        <v>430</v>
      </c>
      <c r="E1277" s="702">
        <v>333</v>
      </c>
      <c r="F1277" s="702">
        <v>333</v>
      </c>
      <c r="G1277" s="702"/>
      <c r="H1277" s="664">
        <v>0.5</v>
      </c>
    </row>
    <row r="1278" spans="1:8" ht="14.25" customHeight="1">
      <c r="A1278" s="554"/>
      <c r="B1278" s="555" t="s">
        <v>278</v>
      </c>
      <c r="C1278" s="556" t="s">
        <v>336</v>
      </c>
      <c r="D1278" s="656">
        <v>200</v>
      </c>
      <c r="E1278" s="656">
        <v>110</v>
      </c>
      <c r="F1278" s="656">
        <v>110</v>
      </c>
      <c r="G1278" s="656">
        <v>0</v>
      </c>
      <c r="H1278" s="657">
        <v>2.15</v>
      </c>
    </row>
    <row r="1279" spans="1:8" ht="14.25" customHeight="1">
      <c r="A1279" s="554"/>
      <c r="B1279" s="555"/>
      <c r="C1279" s="556" t="s">
        <v>337</v>
      </c>
      <c r="D1279" s="656">
        <v>2000</v>
      </c>
      <c r="E1279" s="656">
        <v>187</v>
      </c>
      <c r="F1279" s="656">
        <v>187</v>
      </c>
      <c r="G1279" s="656">
        <v>0</v>
      </c>
      <c r="H1279" s="657">
        <v>2.5</v>
      </c>
    </row>
    <row r="1280" spans="1:8" ht="14.25" customHeight="1">
      <c r="A1280" s="554"/>
      <c r="B1280" s="555" t="s">
        <v>355</v>
      </c>
      <c r="C1280" s="556" t="s">
        <v>336</v>
      </c>
      <c r="D1280" s="656">
        <v>125</v>
      </c>
      <c r="E1280" s="656">
        <v>121</v>
      </c>
      <c r="F1280" s="656">
        <v>90</v>
      </c>
      <c r="G1280" s="656"/>
      <c r="H1280" s="657">
        <v>1</v>
      </c>
    </row>
    <row r="1281" spans="1:8" ht="14.25" customHeight="1">
      <c r="A1281" s="554"/>
      <c r="B1281" s="555" t="s">
        <v>324</v>
      </c>
      <c r="C1281" s="556" t="s">
        <v>378</v>
      </c>
      <c r="D1281" s="656">
        <v>319</v>
      </c>
      <c r="E1281" s="656">
        <v>319</v>
      </c>
      <c r="F1281" s="656">
        <v>319</v>
      </c>
      <c r="G1281" s="656">
        <v>0</v>
      </c>
      <c r="H1281" s="657">
        <v>0.4</v>
      </c>
    </row>
    <row r="1282" spans="1:8" ht="14.25" customHeight="1">
      <c r="A1282" s="554"/>
      <c r="B1282" s="555"/>
      <c r="C1282" s="556" t="s">
        <v>336</v>
      </c>
      <c r="D1282" s="656">
        <v>50</v>
      </c>
      <c r="E1282" s="656">
        <v>15</v>
      </c>
      <c r="F1282" s="656">
        <v>15</v>
      </c>
      <c r="G1282" s="656">
        <v>0</v>
      </c>
      <c r="H1282" s="657" t="s">
        <v>698</v>
      </c>
    </row>
    <row r="1283" spans="1:8" ht="14.25" customHeight="1">
      <c r="A1283" s="554"/>
      <c r="B1283" s="555"/>
      <c r="C1283" s="556" t="s">
        <v>325</v>
      </c>
      <c r="D1283" s="656">
        <v>376</v>
      </c>
      <c r="E1283" s="656">
        <v>37</v>
      </c>
      <c r="F1283" s="656">
        <v>37</v>
      </c>
      <c r="G1283" s="656">
        <v>0</v>
      </c>
      <c r="H1283" s="657">
        <v>3.6</v>
      </c>
    </row>
    <row r="1284" spans="1:8" ht="14.25" customHeight="1">
      <c r="A1284" s="572"/>
      <c r="B1284" s="573"/>
      <c r="C1284" s="574" t="s">
        <v>414</v>
      </c>
      <c r="D1284" s="658">
        <v>200</v>
      </c>
      <c r="E1284" s="658">
        <v>17</v>
      </c>
      <c r="F1284" s="658">
        <v>17</v>
      </c>
      <c r="G1284" s="658">
        <v>0</v>
      </c>
      <c r="H1284" s="659">
        <v>0.8</v>
      </c>
    </row>
    <row r="1285" spans="1:8" ht="14.25" customHeight="1">
      <c r="A1285" s="572"/>
      <c r="B1285" s="573"/>
      <c r="C1285" s="574" t="s">
        <v>416</v>
      </c>
      <c r="D1285" s="658">
        <v>410</v>
      </c>
      <c r="E1285" s="658">
        <v>237</v>
      </c>
      <c r="F1285" s="658">
        <v>237</v>
      </c>
      <c r="G1285" s="658">
        <v>0</v>
      </c>
      <c r="H1285" s="659">
        <v>3.8</v>
      </c>
    </row>
    <row r="1286" spans="1:8" ht="14.25" customHeight="1">
      <c r="A1286" s="567"/>
      <c r="B1286" s="568" t="s">
        <v>303</v>
      </c>
      <c r="C1286" s="569" t="s">
        <v>453</v>
      </c>
      <c r="D1286" s="661">
        <v>80</v>
      </c>
      <c r="E1286" s="661">
        <v>76</v>
      </c>
      <c r="F1286" s="661">
        <v>76</v>
      </c>
      <c r="G1286" s="661"/>
      <c r="H1286" s="662">
        <v>0.5</v>
      </c>
    </row>
    <row r="1287" spans="1:8" ht="14.25" customHeight="1">
      <c r="A1287" s="565" t="s">
        <v>699</v>
      </c>
      <c r="B1287" s="566" t="s">
        <v>191</v>
      </c>
      <c r="C1287" s="562"/>
      <c r="D1287" s="663">
        <f>SUM(D1288:D1309)</f>
        <v>10057</v>
      </c>
      <c r="E1287" s="663">
        <f>SUM(E1288:E1309)</f>
        <v>4464</v>
      </c>
      <c r="F1287" s="663">
        <f>SUM(F1288:F1309)</f>
        <v>4357</v>
      </c>
      <c r="G1287" s="663">
        <f>SUM(G1288:G1309)</f>
        <v>0</v>
      </c>
      <c r="H1287" s="664"/>
    </row>
    <row r="1288" spans="1:8" ht="14.25" customHeight="1">
      <c r="A1288" s="560"/>
      <c r="B1288" s="561" t="s">
        <v>385</v>
      </c>
      <c r="C1288" s="562" t="s">
        <v>405</v>
      </c>
      <c r="D1288" s="702">
        <v>45</v>
      </c>
      <c r="E1288" s="702">
        <v>8</v>
      </c>
      <c r="F1288" s="702">
        <v>8</v>
      </c>
      <c r="G1288" s="702"/>
      <c r="H1288" s="664">
        <v>1.3</v>
      </c>
    </row>
    <row r="1289" spans="1:8" ht="14.25" customHeight="1">
      <c r="A1289" s="565"/>
      <c r="B1289" s="566"/>
      <c r="C1289" s="562" t="s">
        <v>438</v>
      </c>
      <c r="D1289" s="702">
        <v>280</v>
      </c>
      <c r="E1289" s="702">
        <v>195</v>
      </c>
      <c r="F1289" s="702">
        <v>195</v>
      </c>
      <c r="G1289" s="702"/>
      <c r="H1289" s="664">
        <v>1.3</v>
      </c>
    </row>
    <row r="1290" spans="1:8" ht="14.25" customHeight="1">
      <c r="A1290" s="565"/>
      <c r="B1290" s="566"/>
      <c r="C1290" s="562" t="s">
        <v>332</v>
      </c>
      <c r="D1290" s="702">
        <v>1500</v>
      </c>
      <c r="E1290" s="702">
        <v>37</v>
      </c>
      <c r="F1290" s="702">
        <v>37</v>
      </c>
      <c r="G1290" s="702"/>
      <c r="H1290" s="664">
        <v>3.6</v>
      </c>
    </row>
    <row r="1291" spans="1:8" ht="14.25" customHeight="1">
      <c r="A1291" s="565"/>
      <c r="B1291" s="566"/>
      <c r="C1291" s="562" t="s">
        <v>378</v>
      </c>
      <c r="D1291" s="702">
        <v>1000</v>
      </c>
      <c r="E1291" s="702">
        <v>835</v>
      </c>
      <c r="F1291" s="702">
        <v>835</v>
      </c>
      <c r="G1291" s="702"/>
      <c r="H1291" s="664" t="s">
        <v>700</v>
      </c>
    </row>
    <row r="1292" spans="1:8" ht="14.25" customHeight="1">
      <c r="A1292" s="565"/>
      <c r="B1292" s="566"/>
      <c r="C1292" s="562" t="s">
        <v>527</v>
      </c>
      <c r="D1292" s="702">
        <v>2420</v>
      </c>
      <c r="E1292" s="702">
        <v>86</v>
      </c>
      <c r="F1292" s="702">
        <v>84</v>
      </c>
      <c r="G1292" s="702"/>
      <c r="H1292" s="664">
        <v>3</v>
      </c>
    </row>
    <row r="1293" spans="1:8" ht="14.25" customHeight="1">
      <c r="A1293" s="565"/>
      <c r="B1293" s="566"/>
      <c r="C1293" s="562" t="s">
        <v>365</v>
      </c>
      <c r="D1293" s="702">
        <v>150</v>
      </c>
      <c r="E1293" s="702">
        <v>105</v>
      </c>
      <c r="F1293" s="702"/>
      <c r="G1293" s="702"/>
      <c r="H1293" s="664">
        <v>0.8</v>
      </c>
    </row>
    <row r="1294" spans="1:8" ht="14.25" customHeight="1">
      <c r="A1294" s="560"/>
      <c r="B1294" s="561" t="s">
        <v>327</v>
      </c>
      <c r="C1294" s="562" t="s">
        <v>325</v>
      </c>
      <c r="D1294" s="702">
        <v>20</v>
      </c>
      <c r="E1294" s="702">
        <v>20</v>
      </c>
      <c r="F1294" s="702">
        <v>20</v>
      </c>
      <c r="G1294" s="702"/>
      <c r="H1294" s="664">
        <v>2.5</v>
      </c>
    </row>
    <row r="1295" spans="1:8" ht="14.25" customHeight="1">
      <c r="A1295" s="554"/>
      <c r="B1295" s="555" t="s">
        <v>278</v>
      </c>
      <c r="C1295" s="556" t="s">
        <v>510</v>
      </c>
      <c r="D1295" s="656">
        <v>306</v>
      </c>
      <c r="E1295" s="656">
        <v>306</v>
      </c>
      <c r="F1295" s="656">
        <v>306</v>
      </c>
      <c r="G1295" s="656">
        <v>0</v>
      </c>
      <c r="H1295" s="657">
        <v>5.8</v>
      </c>
    </row>
    <row r="1296" spans="1:8" ht="14.25" customHeight="1">
      <c r="A1296" s="554"/>
      <c r="B1296" s="555" t="s">
        <v>355</v>
      </c>
      <c r="C1296" s="556" t="s">
        <v>428</v>
      </c>
      <c r="D1296" s="656">
        <v>161</v>
      </c>
      <c r="E1296" s="656">
        <v>59</v>
      </c>
      <c r="F1296" s="656">
        <v>59</v>
      </c>
      <c r="G1296" s="656"/>
      <c r="H1296" s="657">
        <v>1.25</v>
      </c>
    </row>
    <row r="1297" spans="1:8" ht="14.25" customHeight="1">
      <c r="A1297" s="554"/>
      <c r="B1297" s="555" t="s">
        <v>324</v>
      </c>
      <c r="C1297" s="556" t="s">
        <v>330</v>
      </c>
      <c r="D1297" s="656">
        <v>40</v>
      </c>
      <c r="E1297" s="656">
        <v>30</v>
      </c>
      <c r="F1297" s="656">
        <v>30</v>
      </c>
      <c r="G1297" s="656">
        <v>0</v>
      </c>
      <c r="H1297" s="657">
        <v>0.7</v>
      </c>
    </row>
    <row r="1298" spans="1:8" ht="14.25" customHeight="1">
      <c r="A1298" s="554"/>
      <c r="B1298" s="555"/>
      <c r="C1298" s="556" t="s">
        <v>336</v>
      </c>
      <c r="D1298" s="656">
        <v>322</v>
      </c>
      <c r="E1298" s="656">
        <v>88</v>
      </c>
      <c r="F1298" s="656">
        <v>88</v>
      </c>
      <c r="G1298" s="656">
        <v>0</v>
      </c>
      <c r="H1298" s="657" t="s">
        <v>656</v>
      </c>
    </row>
    <row r="1299" spans="1:8" ht="14.25" customHeight="1">
      <c r="A1299" s="554"/>
      <c r="B1299" s="555"/>
      <c r="C1299" s="556" t="s">
        <v>414</v>
      </c>
      <c r="D1299" s="656">
        <v>139</v>
      </c>
      <c r="E1299" s="656">
        <v>64</v>
      </c>
      <c r="F1299" s="656">
        <v>64</v>
      </c>
      <c r="G1299" s="656">
        <v>0</v>
      </c>
      <c r="H1299" s="657" t="s">
        <v>629</v>
      </c>
    </row>
    <row r="1300" spans="1:8" ht="14.25" customHeight="1">
      <c r="A1300" s="554"/>
      <c r="B1300" s="555"/>
      <c r="C1300" s="556" t="s">
        <v>337</v>
      </c>
      <c r="D1300" s="656">
        <v>450</v>
      </c>
      <c r="E1300" s="656">
        <v>68</v>
      </c>
      <c r="F1300" s="656">
        <v>68</v>
      </c>
      <c r="G1300" s="656">
        <v>0</v>
      </c>
      <c r="H1300" s="657">
        <v>3</v>
      </c>
    </row>
    <row r="1301" spans="1:8" ht="14.25" customHeight="1">
      <c r="A1301" s="554"/>
      <c r="B1301" s="555"/>
      <c r="C1301" s="556" t="s">
        <v>334</v>
      </c>
      <c r="D1301" s="656">
        <v>150</v>
      </c>
      <c r="E1301" s="656">
        <v>97</v>
      </c>
      <c r="F1301" s="656">
        <v>97</v>
      </c>
      <c r="G1301" s="656">
        <v>0</v>
      </c>
      <c r="H1301" s="657" t="s">
        <v>511</v>
      </c>
    </row>
    <row r="1302" spans="1:8" ht="14.25" customHeight="1">
      <c r="A1302" s="554"/>
      <c r="B1302" s="555"/>
      <c r="C1302" s="556" t="s">
        <v>408</v>
      </c>
      <c r="D1302" s="656">
        <v>527</v>
      </c>
      <c r="E1302" s="656">
        <v>285</v>
      </c>
      <c r="F1302" s="656">
        <v>285</v>
      </c>
      <c r="G1302" s="656">
        <v>0</v>
      </c>
      <c r="H1302" s="657" t="s">
        <v>629</v>
      </c>
    </row>
    <row r="1303" spans="1:8" ht="14.25" customHeight="1">
      <c r="A1303" s="554"/>
      <c r="B1303" s="555"/>
      <c r="C1303" s="556" t="s">
        <v>381</v>
      </c>
      <c r="D1303" s="656">
        <v>220</v>
      </c>
      <c r="E1303" s="656">
        <v>164</v>
      </c>
      <c r="F1303" s="656">
        <v>164</v>
      </c>
      <c r="G1303" s="656">
        <v>0</v>
      </c>
      <c r="H1303" s="657" t="s">
        <v>440</v>
      </c>
    </row>
    <row r="1304" spans="1:8" ht="14.25" customHeight="1">
      <c r="A1304" s="554"/>
      <c r="B1304" s="555" t="s">
        <v>303</v>
      </c>
      <c r="C1304" s="556" t="s">
        <v>519</v>
      </c>
      <c r="D1304" s="656">
        <v>158</v>
      </c>
      <c r="E1304" s="656">
        <v>50</v>
      </c>
      <c r="F1304" s="656">
        <v>50</v>
      </c>
      <c r="G1304" s="656"/>
      <c r="H1304" s="657">
        <v>1.3</v>
      </c>
    </row>
    <row r="1305" spans="1:8" ht="14.25" customHeight="1">
      <c r="A1305" s="554"/>
      <c r="B1305" s="555"/>
      <c r="C1305" s="556" t="s">
        <v>464</v>
      </c>
      <c r="D1305" s="656">
        <v>20</v>
      </c>
      <c r="E1305" s="656">
        <v>17</v>
      </c>
      <c r="F1305" s="656">
        <v>17</v>
      </c>
      <c r="G1305" s="656"/>
      <c r="H1305" s="657">
        <v>2</v>
      </c>
    </row>
    <row r="1306" spans="1:8" ht="14.25" customHeight="1">
      <c r="A1306" s="554"/>
      <c r="B1306" s="555"/>
      <c r="C1306" s="556" t="s">
        <v>430</v>
      </c>
      <c r="D1306" s="656">
        <v>84</v>
      </c>
      <c r="E1306" s="656">
        <v>84</v>
      </c>
      <c r="F1306" s="656">
        <v>84</v>
      </c>
      <c r="G1306" s="656"/>
      <c r="H1306" s="657">
        <v>1</v>
      </c>
    </row>
    <row r="1307" spans="1:8" ht="14.25" customHeight="1">
      <c r="A1307" s="554"/>
      <c r="B1307" s="555"/>
      <c r="C1307" s="556" t="s">
        <v>520</v>
      </c>
      <c r="D1307" s="656">
        <v>1524</v>
      </c>
      <c r="E1307" s="656">
        <v>1346</v>
      </c>
      <c r="F1307" s="656">
        <v>1346</v>
      </c>
      <c r="G1307" s="656"/>
      <c r="H1307" s="657">
        <v>1.1</v>
      </c>
    </row>
    <row r="1308" spans="1:8" ht="14.25" customHeight="1">
      <c r="A1308" s="554"/>
      <c r="B1308" s="555"/>
      <c r="C1308" s="556" t="s">
        <v>431</v>
      </c>
      <c r="D1308" s="656">
        <v>511</v>
      </c>
      <c r="E1308" s="656">
        <v>500</v>
      </c>
      <c r="F1308" s="656">
        <v>500</v>
      </c>
      <c r="G1308" s="656"/>
      <c r="H1308" s="657">
        <v>1.25</v>
      </c>
    </row>
    <row r="1309" spans="1:8" ht="14.25" customHeight="1">
      <c r="A1309" s="554"/>
      <c r="B1309" s="555"/>
      <c r="C1309" s="556" t="s">
        <v>474</v>
      </c>
      <c r="D1309" s="656">
        <v>30</v>
      </c>
      <c r="E1309" s="656">
        <v>20</v>
      </c>
      <c r="F1309" s="656">
        <v>20</v>
      </c>
      <c r="G1309" s="656"/>
      <c r="H1309" s="657">
        <v>1.75</v>
      </c>
    </row>
    <row r="1310" spans="1:8" ht="14.25" customHeight="1">
      <c r="A1310" s="548" t="s">
        <v>701</v>
      </c>
      <c r="B1310" s="549" t="s">
        <v>702</v>
      </c>
      <c r="C1310" s="559"/>
      <c r="D1310" s="551">
        <f>SUM(D1311)</f>
        <v>81</v>
      </c>
      <c r="E1310" s="551">
        <f>SUM(E1311)</f>
        <v>37</v>
      </c>
      <c r="F1310" s="551">
        <f>SUM(F1311)</f>
        <v>37</v>
      </c>
      <c r="G1310" s="551">
        <f>SUM(G1311)</f>
        <v>0</v>
      </c>
      <c r="H1310" s="772"/>
    </row>
    <row r="1311" spans="1:8" ht="14.25" customHeight="1">
      <c r="A1311" s="567"/>
      <c r="B1311" s="568" t="s">
        <v>324</v>
      </c>
      <c r="C1311" s="569" t="s">
        <v>414</v>
      </c>
      <c r="D1311" s="570">
        <v>81</v>
      </c>
      <c r="E1311" s="570">
        <v>37</v>
      </c>
      <c r="F1311" s="570">
        <v>37</v>
      </c>
      <c r="G1311" s="570">
        <v>0</v>
      </c>
      <c r="H1311" s="713">
        <v>3.2</v>
      </c>
    </row>
    <row r="1312" spans="1:8" ht="14.25" customHeight="1">
      <c r="A1312" s="548" t="s">
        <v>703</v>
      </c>
      <c r="B1312" s="549" t="s">
        <v>704</v>
      </c>
      <c r="C1312" s="559"/>
      <c r="D1312" s="551">
        <f>SUM(D1313:D1317)</f>
        <v>860</v>
      </c>
      <c r="E1312" s="551">
        <f>SUM(E1313:E1317)</f>
        <v>543</v>
      </c>
      <c r="F1312" s="551">
        <f>SUM(F1313:F1317)</f>
        <v>543</v>
      </c>
      <c r="G1312" s="551">
        <f>SUM(G1313:G1317)</f>
        <v>0</v>
      </c>
      <c r="H1312" s="772"/>
    </row>
    <row r="1313" spans="1:8" ht="14.25" customHeight="1">
      <c r="A1313" s="554"/>
      <c r="B1313" s="555" t="s">
        <v>324</v>
      </c>
      <c r="C1313" s="556" t="s">
        <v>330</v>
      </c>
      <c r="D1313" s="557">
        <v>240</v>
      </c>
      <c r="E1313" s="557">
        <v>228</v>
      </c>
      <c r="F1313" s="557">
        <v>228</v>
      </c>
      <c r="G1313" s="557">
        <v>0</v>
      </c>
      <c r="H1313" s="768">
        <v>1</v>
      </c>
    </row>
    <row r="1314" spans="1:8" ht="14.25" customHeight="1">
      <c r="A1314" s="554"/>
      <c r="B1314" s="555"/>
      <c r="C1314" s="556" t="s">
        <v>325</v>
      </c>
      <c r="D1314" s="557">
        <v>100</v>
      </c>
      <c r="E1314" s="557">
        <v>53</v>
      </c>
      <c r="F1314" s="557">
        <v>53</v>
      </c>
      <c r="G1314" s="557">
        <v>0</v>
      </c>
      <c r="H1314" s="768" t="s">
        <v>415</v>
      </c>
    </row>
    <row r="1315" spans="1:8" ht="14.25" customHeight="1">
      <c r="A1315" s="554"/>
      <c r="B1315" s="555"/>
      <c r="C1315" s="556" t="s">
        <v>414</v>
      </c>
      <c r="D1315" s="557">
        <v>205</v>
      </c>
      <c r="E1315" s="557">
        <v>96</v>
      </c>
      <c r="F1315" s="557">
        <v>96</v>
      </c>
      <c r="G1315" s="557">
        <v>0</v>
      </c>
      <c r="H1315" s="768" t="s">
        <v>705</v>
      </c>
    </row>
    <row r="1316" spans="1:8" ht="14.25" customHeight="1">
      <c r="A1316" s="554"/>
      <c r="B1316" s="555"/>
      <c r="C1316" s="556" t="s">
        <v>337</v>
      </c>
      <c r="D1316" s="557">
        <v>300</v>
      </c>
      <c r="E1316" s="557">
        <v>164</v>
      </c>
      <c r="F1316" s="557">
        <v>164</v>
      </c>
      <c r="G1316" s="557">
        <v>0</v>
      </c>
      <c r="H1316" s="768">
        <v>2.7</v>
      </c>
    </row>
    <row r="1317" spans="1:8" ht="14.25" customHeight="1">
      <c r="A1317" s="567"/>
      <c r="B1317" s="568" t="s">
        <v>303</v>
      </c>
      <c r="C1317" s="569" t="s">
        <v>533</v>
      </c>
      <c r="D1317" s="661">
        <v>15</v>
      </c>
      <c r="E1317" s="661">
        <v>2</v>
      </c>
      <c r="F1317" s="661">
        <v>2</v>
      </c>
      <c r="G1317" s="661"/>
      <c r="H1317" s="636">
        <v>0.6</v>
      </c>
    </row>
    <row r="1318" spans="1:8" ht="14.25" customHeight="1">
      <c r="A1318" s="548" t="s">
        <v>706</v>
      </c>
      <c r="B1318" s="549" t="s">
        <v>707</v>
      </c>
      <c r="C1318" s="640"/>
      <c r="D1318" s="551">
        <f>SUM(D1319)</f>
        <v>20</v>
      </c>
      <c r="E1318" s="551">
        <f>SUM(E1319)</f>
        <v>70</v>
      </c>
      <c r="F1318" s="551">
        <f>SUM(F1319)</f>
        <v>70</v>
      </c>
      <c r="G1318" s="551">
        <f>SUM(G1319)</f>
        <v>0</v>
      </c>
      <c r="H1318" s="578"/>
    </row>
    <row r="1319" spans="1:8" ht="14.25" customHeight="1">
      <c r="A1319" s="567"/>
      <c r="B1319" s="568" t="s">
        <v>303</v>
      </c>
      <c r="C1319" s="569" t="s">
        <v>520</v>
      </c>
      <c r="D1319" s="661">
        <v>20</v>
      </c>
      <c r="E1319" s="661">
        <v>70</v>
      </c>
      <c r="F1319" s="661">
        <v>70</v>
      </c>
      <c r="G1319" s="661"/>
      <c r="H1319" s="717">
        <v>1.25</v>
      </c>
    </row>
    <row r="1320" spans="1:8" ht="14.25" customHeight="1">
      <c r="A1320" s="548" t="s">
        <v>708</v>
      </c>
      <c r="B1320" s="549" t="s">
        <v>709</v>
      </c>
      <c r="C1320" s="640"/>
      <c r="D1320" s="551">
        <f>SUM(D1321)</f>
        <v>15</v>
      </c>
      <c r="E1320" s="551">
        <f>SUM(E1321)</f>
        <v>12</v>
      </c>
      <c r="F1320" s="551">
        <f>SUM(F1321)</f>
        <v>12</v>
      </c>
      <c r="G1320" s="551">
        <f>SUM(G1321)</f>
        <v>0</v>
      </c>
      <c r="H1320" s="578"/>
    </row>
    <row r="1321" spans="1:8" ht="14.25" customHeight="1">
      <c r="A1321" s="567"/>
      <c r="B1321" s="568" t="s">
        <v>303</v>
      </c>
      <c r="C1321" s="569" t="s">
        <v>710</v>
      </c>
      <c r="D1321" s="661">
        <v>15</v>
      </c>
      <c r="E1321" s="661">
        <v>12</v>
      </c>
      <c r="F1321" s="661">
        <v>12</v>
      </c>
      <c r="G1321" s="661"/>
      <c r="H1321" s="636">
        <v>2.5</v>
      </c>
    </row>
    <row r="1322" spans="1:8" ht="14.25" customHeight="1">
      <c r="A1322" s="565" t="s">
        <v>711</v>
      </c>
      <c r="B1322" s="566" t="s">
        <v>77</v>
      </c>
      <c r="C1322" s="562"/>
      <c r="D1322" s="663">
        <f>SUM(D1323:D1323)</f>
        <v>100</v>
      </c>
      <c r="E1322" s="663">
        <f>SUM(E1323:E1323)</f>
        <v>55</v>
      </c>
      <c r="F1322" s="663">
        <f>SUM(F1323:F1323)</f>
        <v>55</v>
      </c>
      <c r="G1322" s="663">
        <f>SUM(G1323:G1323)</f>
        <v>0</v>
      </c>
      <c r="H1322" s="773"/>
    </row>
    <row r="1323" spans="1:8" ht="14.25" customHeight="1">
      <c r="A1323" s="572"/>
      <c r="B1323" s="573" t="s">
        <v>385</v>
      </c>
      <c r="C1323" s="574" t="s">
        <v>586</v>
      </c>
      <c r="D1323" s="658">
        <v>100</v>
      </c>
      <c r="E1323" s="658">
        <v>55</v>
      </c>
      <c r="F1323" s="658">
        <v>55</v>
      </c>
      <c r="G1323" s="658"/>
      <c r="H1323" s="635">
        <v>0.6</v>
      </c>
    </row>
    <row r="1324" spans="1:8" ht="14.25" customHeight="1">
      <c r="A1324" s="548" t="s">
        <v>712</v>
      </c>
      <c r="B1324" s="549" t="s">
        <v>713</v>
      </c>
      <c r="C1324" s="559"/>
      <c r="D1324" s="551">
        <f>SUM(D1325)</f>
        <v>20</v>
      </c>
      <c r="E1324" s="551">
        <f>SUM(E1325)</f>
        <v>20</v>
      </c>
      <c r="F1324" s="551">
        <f>SUM(F1325)</f>
        <v>20</v>
      </c>
      <c r="G1324" s="551">
        <f>SUM(G1325)</f>
        <v>0</v>
      </c>
      <c r="H1324" s="578"/>
    </row>
    <row r="1325" spans="1:8" ht="14.25" customHeight="1">
      <c r="A1325" s="567"/>
      <c r="B1325" s="568" t="s">
        <v>278</v>
      </c>
      <c r="C1325" s="569" t="s">
        <v>360</v>
      </c>
      <c r="D1325" s="570">
        <v>20</v>
      </c>
      <c r="E1325" s="570">
        <v>20</v>
      </c>
      <c r="F1325" s="570">
        <v>20</v>
      </c>
      <c r="G1325" s="570">
        <v>0</v>
      </c>
      <c r="H1325" s="571">
        <v>2.2</v>
      </c>
    </row>
    <row r="1326" spans="1:8" ht="14.25" customHeight="1">
      <c r="A1326" s="548" t="s">
        <v>714</v>
      </c>
      <c r="B1326" s="549" t="s">
        <v>715</v>
      </c>
      <c r="C1326" s="640"/>
      <c r="D1326" s="551">
        <f>SUM(D1327:D1328)</f>
        <v>295</v>
      </c>
      <c r="E1326" s="551">
        <f>SUM(E1327:E1328)</f>
        <v>167</v>
      </c>
      <c r="F1326" s="551">
        <f>SUM(F1327:F1328)</f>
        <v>157</v>
      </c>
      <c r="G1326" s="551">
        <f>SUM(G1327:G1328)</f>
        <v>0</v>
      </c>
      <c r="H1326" s="578"/>
    </row>
    <row r="1327" spans="1:8" ht="14.25" customHeight="1">
      <c r="A1327" s="554"/>
      <c r="B1327" s="555" t="s">
        <v>324</v>
      </c>
      <c r="C1327" s="556" t="s">
        <v>414</v>
      </c>
      <c r="D1327" s="557">
        <v>265</v>
      </c>
      <c r="E1327" s="557">
        <v>159</v>
      </c>
      <c r="F1327" s="557">
        <v>149</v>
      </c>
      <c r="G1327" s="557">
        <v>0</v>
      </c>
      <c r="H1327" s="558" t="s">
        <v>716</v>
      </c>
    </row>
    <row r="1328" spans="1:8" ht="14.25" customHeight="1">
      <c r="A1328" s="572"/>
      <c r="B1328" s="573"/>
      <c r="C1328" s="574" t="s">
        <v>442</v>
      </c>
      <c r="D1328" s="575">
        <v>30</v>
      </c>
      <c r="E1328" s="575">
        <v>8</v>
      </c>
      <c r="F1328" s="575">
        <v>8</v>
      </c>
      <c r="G1328" s="575">
        <v>0</v>
      </c>
      <c r="H1328" s="576">
        <v>4.4</v>
      </c>
    </row>
    <row r="1329" spans="1:8" ht="14.25" customHeight="1">
      <c r="A1329" s="548" t="s">
        <v>717</v>
      </c>
      <c r="B1329" s="549" t="s">
        <v>718</v>
      </c>
      <c r="C1329" s="640"/>
      <c r="D1329" s="551">
        <f>SUM(D1330:D1333)</f>
        <v>720</v>
      </c>
      <c r="E1329" s="551">
        <f>SUM(E1330:E1333)</f>
        <v>177</v>
      </c>
      <c r="F1329" s="551">
        <f>SUM(F1330:F1333)</f>
        <v>137</v>
      </c>
      <c r="G1329" s="551">
        <f>SUM(G1330:G1333)</f>
        <v>40</v>
      </c>
      <c r="H1329" s="578"/>
    </row>
    <row r="1330" spans="1:8" ht="14.25" customHeight="1">
      <c r="A1330" s="554"/>
      <c r="B1330" s="555" t="s">
        <v>385</v>
      </c>
      <c r="C1330" s="556" t="s">
        <v>442</v>
      </c>
      <c r="D1330" s="656">
        <v>100</v>
      </c>
      <c r="E1330" s="656">
        <v>51</v>
      </c>
      <c r="F1330" s="656">
        <v>51</v>
      </c>
      <c r="G1330" s="656"/>
      <c r="H1330" s="716">
        <v>2.8</v>
      </c>
    </row>
    <row r="1331" spans="1:8" ht="14.25" customHeight="1">
      <c r="A1331" s="554"/>
      <c r="B1331" s="555" t="s">
        <v>278</v>
      </c>
      <c r="C1331" s="556" t="s">
        <v>337</v>
      </c>
      <c r="D1331" s="656">
        <v>400</v>
      </c>
      <c r="E1331" s="656">
        <v>60</v>
      </c>
      <c r="F1331" s="656">
        <v>60</v>
      </c>
      <c r="G1331" s="656">
        <v>0</v>
      </c>
      <c r="H1331" s="716">
        <v>2.1</v>
      </c>
    </row>
    <row r="1332" spans="1:8" ht="14.25" customHeight="1">
      <c r="A1332" s="554"/>
      <c r="B1332" s="555"/>
      <c r="C1332" s="556" t="s">
        <v>542</v>
      </c>
      <c r="D1332" s="656">
        <v>100</v>
      </c>
      <c r="E1332" s="656">
        <v>40</v>
      </c>
      <c r="F1332" s="656">
        <v>0</v>
      </c>
      <c r="G1332" s="656">
        <v>40</v>
      </c>
      <c r="H1332" s="716">
        <v>3</v>
      </c>
    </row>
    <row r="1333" spans="1:8" ht="14.25" customHeight="1">
      <c r="A1333" s="554"/>
      <c r="B1333" s="555" t="s">
        <v>324</v>
      </c>
      <c r="C1333" s="556" t="s">
        <v>336</v>
      </c>
      <c r="D1333" s="656">
        <v>120</v>
      </c>
      <c r="E1333" s="656">
        <v>26</v>
      </c>
      <c r="F1333" s="656">
        <v>26</v>
      </c>
      <c r="G1333" s="656">
        <v>0</v>
      </c>
      <c r="H1333" s="716" t="s">
        <v>719</v>
      </c>
    </row>
    <row r="1334" spans="1:8" ht="14.25" customHeight="1">
      <c r="A1334" s="548" t="s">
        <v>720</v>
      </c>
      <c r="B1334" s="549" t="s">
        <v>721</v>
      </c>
      <c r="C1334" s="559"/>
      <c r="D1334" s="680">
        <f>SUM(D1335:D1336)</f>
        <v>72</v>
      </c>
      <c r="E1334" s="680">
        <f>SUM(E1335:E1336)</f>
        <v>62</v>
      </c>
      <c r="F1334" s="680">
        <f>SUM(F1335:F1336)</f>
        <v>62</v>
      </c>
      <c r="G1334" s="680">
        <f>SUM(G1335:G1336)</f>
        <v>0</v>
      </c>
      <c r="H1334" s="685"/>
    </row>
    <row r="1335" spans="1:8" ht="14.25" customHeight="1">
      <c r="A1335" s="572"/>
      <c r="B1335" s="573" t="s">
        <v>355</v>
      </c>
      <c r="C1335" s="574" t="s">
        <v>722</v>
      </c>
      <c r="D1335" s="658">
        <v>12</v>
      </c>
      <c r="E1335" s="658">
        <v>12</v>
      </c>
      <c r="F1335" s="658">
        <v>12</v>
      </c>
      <c r="G1335" s="658"/>
      <c r="H1335" s="774">
        <v>3</v>
      </c>
    </row>
    <row r="1336" spans="1:8" ht="14.25" customHeight="1">
      <c r="A1336" s="567"/>
      <c r="B1336" s="568" t="s">
        <v>324</v>
      </c>
      <c r="C1336" s="569" t="s">
        <v>414</v>
      </c>
      <c r="D1336" s="661">
        <v>60</v>
      </c>
      <c r="E1336" s="661">
        <v>50</v>
      </c>
      <c r="F1336" s="661">
        <v>50</v>
      </c>
      <c r="G1336" s="661">
        <v>0</v>
      </c>
      <c r="H1336" s="662">
        <v>3</v>
      </c>
    </row>
    <row r="1337" spans="1:8" ht="14.25" customHeight="1">
      <c r="A1337" s="565" t="s">
        <v>723</v>
      </c>
      <c r="B1337" s="566" t="s">
        <v>724</v>
      </c>
      <c r="C1337" s="562"/>
      <c r="D1337" s="663">
        <f>SUM(D1338:D1342)</f>
        <v>1377</v>
      </c>
      <c r="E1337" s="663">
        <f>SUM(E1338:E1342)</f>
        <v>813</v>
      </c>
      <c r="F1337" s="663">
        <f>SUM(F1338:F1342)</f>
        <v>813</v>
      </c>
      <c r="G1337" s="663">
        <f>SUM(G1338:G1342)</f>
        <v>0</v>
      </c>
      <c r="H1337" s="664"/>
    </row>
    <row r="1338" spans="1:8" ht="14.25" customHeight="1">
      <c r="A1338" s="554"/>
      <c r="B1338" s="555" t="s">
        <v>385</v>
      </c>
      <c r="C1338" s="556" t="s">
        <v>408</v>
      </c>
      <c r="D1338" s="656">
        <v>500</v>
      </c>
      <c r="E1338" s="656">
        <v>250</v>
      </c>
      <c r="F1338" s="656">
        <v>250</v>
      </c>
      <c r="G1338" s="656"/>
      <c r="H1338" s="657">
        <v>2.4</v>
      </c>
    </row>
    <row r="1339" spans="1:8" ht="14.25" customHeight="1">
      <c r="A1339" s="554"/>
      <c r="B1339" s="555" t="s">
        <v>278</v>
      </c>
      <c r="C1339" s="556" t="s">
        <v>336</v>
      </c>
      <c r="D1339" s="656">
        <v>77</v>
      </c>
      <c r="E1339" s="656">
        <v>77</v>
      </c>
      <c r="F1339" s="656">
        <v>77</v>
      </c>
      <c r="G1339" s="656">
        <v>0</v>
      </c>
      <c r="H1339" s="657">
        <v>1.2</v>
      </c>
    </row>
    <row r="1340" spans="1:8" ht="14.25" customHeight="1">
      <c r="A1340" s="572"/>
      <c r="B1340" s="573" t="s">
        <v>355</v>
      </c>
      <c r="C1340" s="574" t="s">
        <v>325</v>
      </c>
      <c r="D1340" s="658">
        <v>200</v>
      </c>
      <c r="E1340" s="658">
        <v>145</v>
      </c>
      <c r="F1340" s="658">
        <v>145</v>
      </c>
      <c r="G1340" s="658"/>
      <c r="H1340" s="659">
        <v>1.25</v>
      </c>
    </row>
    <row r="1341" spans="1:8" ht="14.25" customHeight="1">
      <c r="A1341" s="572"/>
      <c r="B1341" s="573"/>
      <c r="C1341" s="574" t="s">
        <v>408</v>
      </c>
      <c r="D1341" s="658">
        <v>500</v>
      </c>
      <c r="E1341" s="658">
        <v>246</v>
      </c>
      <c r="F1341" s="658">
        <v>246</v>
      </c>
      <c r="G1341" s="658"/>
      <c r="H1341" s="659">
        <v>0.8</v>
      </c>
    </row>
    <row r="1342" spans="1:8" ht="14.25" customHeight="1">
      <c r="A1342" s="572"/>
      <c r="B1342" s="573"/>
      <c r="C1342" s="574" t="s">
        <v>481</v>
      </c>
      <c r="D1342" s="658">
        <v>100</v>
      </c>
      <c r="E1342" s="658">
        <v>95</v>
      </c>
      <c r="F1342" s="658">
        <v>95</v>
      </c>
      <c r="G1342" s="658"/>
      <c r="H1342" s="659">
        <v>0.8</v>
      </c>
    </row>
    <row r="1343" spans="1:8" ht="14.25" customHeight="1">
      <c r="A1343" s="548" t="s">
        <v>725</v>
      </c>
      <c r="B1343" s="549" t="s">
        <v>33</v>
      </c>
      <c r="C1343" s="640"/>
      <c r="D1343" s="551">
        <f>SUM(D1344:D1362)</f>
        <v>4365</v>
      </c>
      <c r="E1343" s="551">
        <f>SUM(E1344:E1362)</f>
        <v>3346</v>
      </c>
      <c r="F1343" s="551">
        <f>SUM(F1344:F1362)</f>
        <v>3138</v>
      </c>
      <c r="G1343" s="551">
        <f>SUM(G1344:G1362)</f>
        <v>205</v>
      </c>
      <c r="H1343" s="578"/>
    </row>
    <row r="1344" spans="1:8" ht="14.25" customHeight="1">
      <c r="A1344" s="554"/>
      <c r="B1344" s="555" t="s">
        <v>385</v>
      </c>
      <c r="C1344" s="556" t="s">
        <v>368</v>
      </c>
      <c r="D1344" s="656">
        <v>100</v>
      </c>
      <c r="E1344" s="656">
        <v>67</v>
      </c>
      <c r="F1344" s="656">
        <v>67</v>
      </c>
      <c r="G1344" s="656"/>
      <c r="H1344" s="657">
        <v>1.7</v>
      </c>
    </row>
    <row r="1345" spans="1:8" ht="14.25" customHeight="1">
      <c r="A1345" s="554"/>
      <c r="B1345" s="555" t="s">
        <v>327</v>
      </c>
      <c r="C1345" s="556" t="s">
        <v>414</v>
      </c>
      <c r="D1345" s="656">
        <v>80</v>
      </c>
      <c r="E1345" s="656">
        <v>80</v>
      </c>
      <c r="F1345" s="656"/>
      <c r="G1345" s="656">
        <v>80</v>
      </c>
      <c r="H1345" s="657">
        <v>4</v>
      </c>
    </row>
    <row r="1346" spans="1:8" ht="14.25" customHeight="1">
      <c r="A1346" s="554"/>
      <c r="B1346" s="555"/>
      <c r="C1346" s="556" t="s">
        <v>380</v>
      </c>
      <c r="D1346" s="656">
        <v>70</v>
      </c>
      <c r="E1346" s="656">
        <v>70</v>
      </c>
      <c r="F1346" s="656">
        <v>70</v>
      </c>
      <c r="G1346" s="656"/>
      <c r="H1346" s="657">
        <v>0.35</v>
      </c>
    </row>
    <row r="1347" spans="1:8" ht="14.25" customHeight="1">
      <c r="A1347" s="554"/>
      <c r="B1347" s="555" t="s">
        <v>278</v>
      </c>
      <c r="C1347" s="556" t="s">
        <v>336</v>
      </c>
      <c r="D1347" s="656">
        <v>181</v>
      </c>
      <c r="E1347" s="656">
        <v>115</v>
      </c>
      <c r="F1347" s="656">
        <v>112</v>
      </c>
      <c r="G1347" s="656">
        <v>0</v>
      </c>
      <c r="H1347" s="657">
        <v>2</v>
      </c>
    </row>
    <row r="1348" spans="1:8" ht="14.25" customHeight="1">
      <c r="A1348" s="554"/>
      <c r="B1348" s="555" t="s">
        <v>355</v>
      </c>
      <c r="C1348" s="556" t="s">
        <v>378</v>
      </c>
      <c r="D1348" s="656">
        <v>66</v>
      </c>
      <c r="E1348" s="656">
        <v>66</v>
      </c>
      <c r="F1348" s="656">
        <v>66</v>
      </c>
      <c r="G1348" s="656"/>
      <c r="H1348" s="657">
        <v>1</v>
      </c>
    </row>
    <row r="1349" spans="1:8" ht="14.25" customHeight="1">
      <c r="A1349" s="554"/>
      <c r="B1349" s="555"/>
      <c r="C1349" s="556" t="s">
        <v>360</v>
      </c>
      <c r="D1349" s="656">
        <v>112</v>
      </c>
      <c r="E1349" s="656">
        <v>104</v>
      </c>
      <c r="F1349" s="656"/>
      <c r="G1349" s="656">
        <v>104</v>
      </c>
      <c r="H1349" s="657">
        <v>2</v>
      </c>
    </row>
    <row r="1350" spans="1:8" ht="14.25" customHeight="1">
      <c r="A1350" s="554"/>
      <c r="B1350" s="555"/>
      <c r="C1350" s="556" t="s">
        <v>337</v>
      </c>
      <c r="D1350" s="656">
        <v>358</v>
      </c>
      <c r="E1350" s="656">
        <v>358</v>
      </c>
      <c r="F1350" s="656">
        <v>358</v>
      </c>
      <c r="G1350" s="656"/>
      <c r="H1350" s="657">
        <v>4.5</v>
      </c>
    </row>
    <row r="1351" spans="1:8" ht="14.25" customHeight="1">
      <c r="A1351" s="554"/>
      <c r="B1351" s="555"/>
      <c r="C1351" s="556" t="s">
        <v>416</v>
      </c>
      <c r="D1351" s="656">
        <v>31</v>
      </c>
      <c r="E1351" s="656">
        <v>31</v>
      </c>
      <c r="F1351" s="656">
        <v>10</v>
      </c>
      <c r="G1351" s="656">
        <v>21</v>
      </c>
      <c r="H1351" s="657">
        <v>0</v>
      </c>
    </row>
    <row r="1352" spans="1:8" ht="14.25" customHeight="1">
      <c r="A1352" s="554"/>
      <c r="B1352" s="555"/>
      <c r="C1352" s="556" t="s">
        <v>368</v>
      </c>
      <c r="D1352" s="656">
        <v>1060</v>
      </c>
      <c r="E1352" s="656">
        <v>1060</v>
      </c>
      <c r="F1352" s="656">
        <v>1060</v>
      </c>
      <c r="G1352" s="656"/>
      <c r="H1352" s="657">
        <v>1</v>
      </c>
    </row>
    <row r="1353" spans="1:8" ht="14.25" customHeight="1">
      <c r="A1353" s="554"/>
      <c r="B1353" s="555"/>
      <c r="C1353" s="556" t="s">
        <v>486</v>
      </c>
      <c r="D1353" s="656">
        <v>9</v>
      </c>
      <c r="E1353" s="656">
        <v>7</v>
      </c>
      <c r="F1353" s="656">
        <v>7</v>
      </c>
      <c r="G1353" s="656"/>
      <c r="H1353" s="657">
        <v>0.6</v>
      </c>
    </row>
    <row r="1354" spans="1:8" ht="14.25" customHeight="1">
      <c r="A1354" s="554"/>
      <c r="B1354" s="555"/>
      <c r="C1354" s="556" t="s">
        <v>483</v>
      </c>
      <c r="D1354" s="656">
        <v>21</v>
      </c>
      <c r="E1354" s="656">
        <v>13</v>
      </c>
      <c r="F1354" s="656">
        <v>13</v>
      </c>
      <c r="G1354" s="656"/>
      <c r="H1354" s="657">
        <v>0.7</v>
      </c>
    </row>
    <row r="1355" spans="1:8" ht="14.25" customHeight="1">
      <c r="A1355" s="554"/>
      <c r="B1355" s="555" t="s">
        <v>324</v>
      </c>
      <c r="C1355" s="556" t="s">
        <v>336</v>
      </c>
      <c r="D1355" s="656">
        <v>50</v>
      </c>
      <c r="E1355" s="656">
        <v>38</v>
      </c>
      <c r="F1355" s="656">
        <v>38</v>
      </c>
      <c r="G1355" s="656">
        <v>0</v>
      </c>
      <c r="H1355" s="775">
        <v>0.5</v>
      </c>
    </row>
    <row r="1356" spans="1:8" ht="14.25" customHeight="1">
      <c r="A1356" s="554"/>
      <c r="B1356" s="555"/>
      <c r="C1356" s="556" t="s">
        <v>360</v>
      </c>
      <c r="D1356" s="656">
        <v>120</v>
      </c>
      <c r="E1356" s="656">
        <v>57</v>
      </c>
      <c r="F1356" s="656">
        <v>57</v>
      </c>
      <c r="G1356" s="656">
        <v>0</v>
      </c>
      <c r="H1356" s="657" t="s">
        <v>726</v>
      </c>
    </row>
    <row r="1357" spans="1:8" ht="14.25" customHeight="1">
      <c r="A1357" s="554"/>
      <c r="B1357" s="555" t="s">
        <v>303</v>
      </c>
      <c r="C1357" s="556" t="s">
        <v>445</v>
      </c>
      <c r="D1357" s="656">
        <v>910</v>
      </c>
      <c r="E1357" s="656">
        <v>910</v>
      </c>
      <c r="F1357" s="656">
        <v>910</v>
      </c>
      <c r="G1357" s="656"/>
      <c r="H1357" s="657">
        <v>0.8</v>
      </c>
    </row>
    <row r="1358" spans="1:8" ht="14.25" customHeight="1">
      <c r="A1358" s="554"/>
      <c r="B1358" s="555"/>
      <c r="C1358" s="556" t="s">
        <v>533</v>
      </c>
      <c r="D1358" s="656">
        <v>25</v>
      </c>
      <c r="E1358" s="656">
        <v>20</v>
      </c>
      <c r="F1358" s="656">
        <v>20</v>
      </c>
      <c r="G1358" s="656"/>
      <c r="H1358" s="657">
        <v>0.9</v>
      </c>
    </row>
    <row r="1359" spans="1:8" ht="14.25" customHeight="1">
      <c r="A1359" s="554"/>
      <c r="B1359" s="555"/>
      <c r="C1359" s="556" t="s">
        <v>487</v>
      </c>
      <c r="D1359" s="656">
        <v>35</v>
      </c>
      <c r="E1359" s="656">
        <v>11</v>
      </c>
      <c r="F1359" s="656">
        <v>11</v>
      </c>
      <c r="G1359" s="656"/>
      <c r="H1359" s="657">
        <v>2</v>
      </c>
    </row>
    <row r="1360" spans="1:8" ht="14.25" customHeight="1">
      <c r="A1360" s="554"/>
      <c r="B1360" s="555"/>
      <c r="C1360" s="556" t="s">
        <v>520</v>
      </c>
      <c r="D1360" s="656">
        <v>87</v>
      </c>
      <c r="E1360" s="656">
        <v>83</v>
      </c>
      <c r="F1360" s="656">
        <v>83</v>
      </c>
      <c r="G1360" s="656"/>
      <c r="H1360" s="657">
        <v>1</v>
      </c>
    </row>
    <row r="1361" spans="1:8" ht="14.25" customHeight="1">
      <c r="A1361" s="554"/>
      <c r="B1361" s="555"/>
      <c r="C1361" s="556" t="s">
        <v>455</v>
      </c>
      <c r="D1361" s="656">
        <v>1000</v>
      </c>
      <c r="E1361" s="656">
        <v>245</v>
      </c>
      <c r="F1361" s="656">
        <v>245</v>
      </c>
      <c r="G1361" s="656"/>
      <c r="H1361" s="657">
        <v>2.3</v>
      </c>
    </row>
    <row r="1362" spans="1:8" ht="14.25" customHeight="1">
      <c r="A1362" s="567"/>
      <c r="B1362" s="568"/>
      <c r="C1362" s="569" t="s">
        <v>433</v>
      </c>
      <c r="D1362" s="570">
        <v>50</v>
      </c>
      <c r="E1362" s="570">
        <v>11</v>
      </c>
      <c r="F1362" s="570">
        <v>11</v>
      </c>
      <c r="G1362" s="570"/>
      <c r="H1362" s="713">
        <v>0.5</v>
      </c>
    </row>
    <row r="1363" spans="1:8" ht="14.25" customHeight="1">
      <c r="A1363" s="548" t="s">
        <v>727</v>
      </c>
      <c r="B1363" s="549" t="s">
        <v>728</v>
      </c>
      <c r="C1363" s="559"/>
      <c r="D1363" s="551">
        <f>SUM(D1364)</f>
        <v>50</v>
      </c>
      <c r="E1363" s="551">
        <f>SUM(E1364)</f>
        <v>45</v>
      </c>
      <c r="F1363" s="551">
        <f>SUM(F1364)</f>
        <v>45</v>
      </c>
      <c r="G1363" s="551">
        <f>SUM(G1364)</f>
        <v>0</v>
      </c>
      <c r="H1363" s="772"/>
    </row>
    <row r="1364" spans="1:8" ht="14.25" customHeight="1">
      <c r="A1364" s="567"/>
      <c r="B1364" s="555" t="s">
        <v>324</v>
      </c>
      <c r="C1364" s="569" t="s">
        <v>330</v>
      </c>
      <c r="D1364" s="570">
        <v>50</v>
      </c>
      <c r="E1364" s="570">
        <v>45</v>
      </c>
      <c r="F1364" s="570">
        <v>45</v>
      </c>
      <c r="G1364" s="570">
        <v>0</v>
      </c>
      <c r="H1364" s="713">
        <v>0.4</v>
      </c>
    </row>
    <row r="1365" spans="1:8" ht="14.25" customHeight="1">
      <c r="A1365" s="548" t="s">
        <v>729</v>
      </c>
      <c r="B1365" s="549" t="s">
        <v>730</v>
      </c>
      <c r="C1365" s="640"/>
      <c r="D1365" s="551">
        <f>SUM(D1366)</f>
        <v>60</v>
      </c>
      <c r="E1365" s="551">
        <f>SUM(E1366)</f>
        <v>7</v>
      </c>
      <c r="F1365" s="551">
        <f>SUM(F1366)</f>
        <v>7</v>
      </c>
      <c r="G1365" s="551">
        <f>SUM(G1366)</f>
        <v>0</v>
      </c>
      <c r="H1365" s="578"/>
    </row>
    <row r="1366" spans="1:8" ht="14.25" customHeight="1">
      <c r="A1366" s="567"/>
      <c r="B1366" s="568" t="s">
        <v>385</v>
      </c>
      <c r="C1366" s="569" t="s">
        <v>412</v>
      </c>
      <c r="D1366" s="661">
        <v>60</v>
      </c>
      <c r="E1366" s="661">
        <v>7</v>
      </c>
      <c r="F1366" s="661">
        <v>7</v>
      </c>
      <c r="G1366" s="661"/>
      <c r="H1366" s="662">
        <v>0.7</v>
      </c>
    </row>
    <row r="1367" spans="1:8" ht="14.25" customHeight="1">
      <c r="A1367" s="565" t="s">
        <v>731</v>
      </c>
      <c r="B1367" s="566" t="s">
        <v>44</v>
      </c>
      <c r="C1367" s="695"/>
      <c r="D1367" s="696">
        <f>SUM(D1368:D1409)</f>
        <v>16109</v>
      </c>
      <c r="E1367" s="696">
        <f>SUM(E1368:E1409)</f>
        <v>10231</v>
      </c>
      <c r="F1367" s="696">
        <f>SUM(F1368:F1409)</f>
        <v>9501</v>
      </c>
      <c r="G1367" s="696">
        <f>SUM(G1368:G1409)</f>
        <v>856</v>
      </c>
      <c r="H1367" s="564"/>
    </row>
    <row r="1368" spans="1:8" ht="14.25" customHeight="1">
      <c r="A1368" s="554"/>
      <c r="B1368" s="555" t="s">
        <v>385</v>
      </c>
      <c r="C1368" s="556" t="s">
        <v>334</v>
      </c>
      <c r="D1368" s="656">
        <v>150</v>
      </c>
      <c r="E1368" s="656">
        <v>120</v>
      </c>
      <c r="F1368" s="656">
        <v>120</v>
      </c>
      <c r="G1368" s="656"/>
      <c r="H1368" s="657" t="s">
        <v>420</v>
      </c>
    </row>
    <row r="1369" spans="1:8" ht="14.25" customHeight="1">
      <c r="A1369" s="554"/>
      <c r="B1369" s="555"/>
      <c r="C1369" s="556" t="s">
        <v>334</v>
      </c>
      <c r="D1369" s="656">
        <v>300</v>
      </c>
      <c r="E1369" s="656">
        <v>174</v>
      </c>
      <c r="F1369" s="656">
        <v>174</v>
      </c>
      <c r="G1369" s="656"/>
      <c r="H1369" s="657" t="s">
        <v>700</v>
      </c>
    </row>
    <row r="1370" spans="1:8" ht="14.25" customHeight="1">
      <c r="A1370" s="554"/>
      <c r="B1370" s="555"/>
      <c r="C1370" s="556" t="s">
        <v>334</v>
      </c>
      <c r="D1370" s="656">
        <v>300</v>
      </c>
      <c r="E1370" s="656">
        <v>244</v>
      </c>
      <c r="F1370" s="656">
        <v>244</v>
      </c>
      <c r="G1370" s="656"/>
      <c r="H1370" s="657">
        <v>1.6</v>
      </c>
    </row>
    <row r="1371" spans="1:8" ht="14.25" customHeight="1">
      <c r="A1371" s="554"/>
      <c r="B1371" s="555" t="s">
        <v>327</v>
      </c>
      <c r="C1371" s="556" t="s">
        <v>325</v>
      </c>
      <c r="D1371" s="656">
        <v>630</v>
      </c>
      <c r="E1371" s="656">
        <v>630</v>
      </c>
      <c r="F1371" s="656">
        <v>630</v>
      </c>
      <c r="G1371" s="656"/>
      <c r="H1371" s="657">
        <v>2</v>
      </c>
    </row>
    <row r="1372" spans="1:8" ht="14.25" customHeight="1">
      <c r="A1372" s="554"/>
      <c r="B1372" s="555"/>
      <c r="C1372" s="556" t="s">
        <v>360</v>
      </c>
      <c r="D1372" s="656">
        <v>67</v>
      </c>
      <c r="E1372" s="656">
        <v>67</v>
      </c>
      <c r="F1372" s="656"/>
      <c r="G1372" s="656">
        <v>67</v>
      </c>
      <c r="H1372" s="657">
        <v>4</v>
      </c>
    </row>
    <row r="1373" spans="1:8" ht="14.25" customHeight="1">
      <c r="A1373" s="554"/>
      <c r="B1373" s="555" t="s">
        <v>278</v>
      </c>
      <c r="C1373" s="556" t="s">
        <v>336</v>
      </c>
      <c r="D1373" s="656">
        <v>703</v>
      </c>
      <c r="E1373" s="656">
        <v>648</v>
      </c>
      <c r="F1373" s="656">
        <v>645</v>
      </c>
      <c r="G1373" s="656">
        <v>0</v>
      </c>
      <c r="H1373" s="683">
        <v>1.5</v>
      </c>
    </row>
    <row r="1374" spans="1:8" ht="14.25" customHeight="1">
      <c r="A1374" s="554"/>
      <c r="B1374" s="555"/>
      <c r="C1374" s="556" t="s">
        <v>337</v>
      </c>
      <c r="D1374" s="656">
        <v>98</v>
      </c>
      <c r="E1374" s="656">
        <v>98</v>
      </c>
      <c r="F1374" s="656">
        <v>88</v>
      </c>
      <c r="G1374" s="656">
        <v>0</v>
      </c>
      <c r="H1374" s="657">
        <v>2</v>
      </c>
    </row>
    <row r="1375" spans="1:8" ht="14.25" customHeight="1">
      <c r="A1375" s="554"/>
      <c r="B1375" s="555"/>
      <c r="C1375" s="556" t="s">
        <v>361</v>
      </c>
      <c r="D1375" s="656">
        <v>177</v>
      </c>
      <c r="E1375" s="656">
        <v>167</v>
      </c>
      <c r="F1375" s="656">
        <v>167</v>
      </c>
      <c r="G1375" s="656">
        <v>0</v>
      </c>
      <c r="H1375" s="657">
        <v>2</v>
      </c>
    </row>
    <row r="1376" spans="1:8" ht="14.25" customHeight="1">
      <c r="A1376" s="554"/>
      <c r="B1376" s="555"/>
      <c r="C1376" s="556" t="s">
        <v>607</v>
      </c>
      <c r="D1376" s="656">
        <v>54</v>
      </c>
      <c r="E1376" s="656">
        <v>54</v>
      </c>
      <c r="F1376" s="656">
        <v>0</v>
      </c>
      <c r="G1376" s="656">
        <v>54</v>
      </c>
      <c r="H1376" s="657">
        <v>2.7</v>
      </c>
    </row>
    <row r="1377" spans="1:8" ht="14.25" customHeight="1">
      <c r="A1377" s="554"/>
      <c r="B1377" s="555"/>
      <c r="C1377" s="556" t="s">
        <v>673</v>
      </c>
      <c r="D1377" s="656">
        <v>22</v>
      </c>
      <c r="E1377" s="656">
        <v>22</v>
      </c>
      <c r="F1377" s="656">
        <v>0</v>
      </c>
      <c r="G1377" s="656">
        <v>22</v>
      </c>
      <c r="H1377" s="657">
        <v>4.5</v>
      </c>
    </row>
    <row r="1378" spans="1:8" ht="14.25" customHeight="1">
      <c r="A1378" s="554"/>
      <c r="B1378" s="555" t="s">
        <v>355</v>
      </c>
      <c r="C1378" s="556" t="s">
        <v>330</v>
      </c>
      <c r="D1378" s="656">
        <v>220</v>
      </c>
      <c r="E1378" s="656">
        <v>45</v>
      </c>
      <c r="F1378" s="656">
        <v>45</v>
      </c>
      <c r="G1378" s="656"/>
      <c r="H1378" s="683">
        <v>0.6</v>
      </c>
    </row>
    <row r="1379" spans="1:8" ht="14.25" customHeight="1">
      <c r="A1379" s="554"/>
      <c r="B1379" s="555"/>
      <c r="C1379" s="556" t="s">
        <v>336</v>
      </c>
      <c r="D1379" s="656">
        <v>2490</v>
      </c>
      <c r="E1379" s="656">
        <v>2235</v>
      </c>
      <c r="F1379" s="656">
        <v>2235</v>
      </c>
      <c r="G1379" s="656"/>
      <c r="H1379" s="683">
        <v>0.6</v>
      </c>
    </row>
    <row r="1380" spans="1:8" ht="14.25" customHeight="1">
      <c r="A1380" s="554"/>
      <c r="B1380" s="555"/>
      <c r="C1380" s="556" t="s">
        <v>360</v>
      </c>
      <c r="D1380" s="656">
        <v>509</v>
      </c>
      <c r="E1380" s="656">
        <v>443</v>
      </c>
      <c r="F1380" s="656">
        <v>84</v>
      </c>
      <c r="G1380" s="656">
        <v>334</v>
      </c>
      <c r="H1380" s="683">
        <v>1.75</v>
      </c>
    </row>
    <row r="1381" spans="1:8" ht="14.25" customHeight="1">
      <c r="A1381" s="554"/>
      <c r="B1381" s="555"/>
      <c r="C1381" s="556" t="s">
        <v>325</v>
      </c>
      <c r="D1381" s="656">
        <v>255</v>
      </c>
      <c r="E1381" s="656">
        <v>126</v>
      </c>
      <c r="F1381" s="656">
        <v>126</v>
      </c>
      <c r="G1381" s="656"/>
      <c r="H1381" s="683">
        <v>0</v>
      </c>
    </row>
    <row r="1382" spans="1:8" ht="14.25" customHeight="1">
      <c r="A1382" s="554"/>
      <c r="B1382" s="555"/>
      <c r="C1382" s="556" t="s">
        <v>325</v>
      </c>
      <c r="D1382" s="656">
        <v>157</v>
      </c>
      <c r="E1382" s="656">
        <v>21</v>
      </c>
      <c r="F1382" s="656">
        <v>21</v>
      </c>
      <c r="G1382" s="656"/>
      <c r="H1382" s="683">
        <v>0.5</v>
      </c>
    </row>
    <row r="1383" spans="1:8" ht="14.25" customHeight="1">
      <c r="A1383" s="554"/>
      <c r="B1383" s="555"/>
      <c r="C1383" s="556" t="s">
        <v>414</v>
      </c>
      <c r="D1383" s="656">
        <v>75</v>
      </c>
      <c r="E1383" s="656">
        <v>74</v>
      </c>
      <c r="F1383" s="656">
        <v>74</v>
      </c>
      <c r="G1383" s="656"/>
      <c r="H1383" s="683">
        <v>2.3</v>
      </c>
    </row>
    <row r="1384" spans="1:8" ht="14.25" customHeight="1">
      <c r="A1384" s="554"/>
      <c r="B1384" s="555"/>
      <c r="C1384" s="556" t="s">
        <v>337</v>
      </c>
      <c r="D1384" s="656">
        <v>54</v>
      </c>
      <c r="E1384" s="656">
        <v>54</v>
      </c>
      <c r="F1384" s="656">
        <v>54</v>
      </c>
      <c r="G1384" s="656"/>
      <c r="H1384" s="683">
        <v>2.7</v>
      </c>
    </row>
    <row r="1385" spans="1:8" ht="14.25" customHeight="1">
      <c r="A1385" s="554"/>
      <c r="B1385" s="555"/>
      <c r="C1385" s="556" t="s">
        <v>428</v>
      </c>
      <c r="D1385" s="656">
        <v>364</v>
      </c>
      <c r="E1385" s="656">
        <v>363</v>
      </c>
      <c r="F1385" s="656">
        <v>363</v>
      </c>
      <c r="G1385" s="656"/>
      <c r="H1385" s="683">
        <v>1</v>
      </c>
    </row>
    <row r="1386" spans="1:8" ht="14.25" customHeight="1">
      <c r="A1386" s="554"/>
      <c r="B1386" s="555"/>
      <c r="C1386" s="556" t="s">
        <v>405</v>
      </c>
      <c r="D1386" s="656">
        <v>100</v>
      </c>
      <c r="E1386" s="656">
        <v>95</v>
      </c>
      <c r="F1386" s="656">
        <v>95</v>
      </c>
      <c r="G1386" s="656"/>
      <c r="H1386" s="683">
        <v>0.8</v>
      </c>
    </row>
    <row r="1387" spans="1:8" ht="14.25" customHeight="1">
      <c r="A1387" s="554"/>
      <c r="B1387" s="555"/>
      <c r="C1387" s="556" t="s">
        <v>408</v>
      </c>
      <c r="D1387" s="656">
        <v>2080</v>
      </c>
      <c r="E1387" s="656">
        <v>1015</v>
      </c>
      <c r="F1387" s="656">
        <v>1010</v>
      </c>
      <c r="G1387" s="656">
        <v>120</v>
      </c>
      <c r="H1387" s="683">
        <v>1</v>
      </c>
    </row>
    <row r="1388" spans="1:8" ht="14.25" customHeight="1">
      <c r="A1388" s="554"/>
      <c r="B1388" s="555"/>
      <c r="C1388" s="556" t="s">
        <v>416</v>
      </c>
      <c r="D1388" s="656">
        <v>45</v>
      </c>
      <c r="E1388" s="656">
        <v>45</v>
      </c>
      <c r="F1388" s="656">
        <v>15</v>
      </c>
      <c r="G1388" s="656">
        <v>30</v>
      </c>
      <c r="H1388" s="657">
        <v>1</v>
      </c>
    </row>
    <row r="1389" spans="1:8" ht="14.25" customHeight="1">
      <c r="A1389" s="554"/>
      <c r="B1389" s="555"/>
      <c r="C1389" s="556" t="s">
        <v>429</v>
      </c>
      <c r="D1389" s="656">
        <v>20</v>
      </c>
      <c r="E1389" s="656">
        <v>13</v>
      </c>
      <c r="F1389" s="656">
        <v>13</v>
      </c>
      <c r="G1389" s="656"/>
      <c r="H1389" s="657">
        <v>3</v>
      </c>
    </row>
    <row r="1390" spans="1:8" ht="14.25" customHeight="1">
      <c r="A1390" s="554"/>
      <c r="B1390" s="555"/>
      <c r="C1390" s="556" t="s">
        <v>503</v>
      </c>
      <c r="D1390" s="656">
        <v>70</v>
      </c>
      <c r="E1390" s="656">
        <v>70</v>
      </c>
      <c r="F1390" s="656">
        <v>70</v>
      </c>
      <c r="G1390" s="656"/>
      <c r="H1390" s="657">
        <v>3</v>
      </c>
    </row>
    <row r="1391" spans="1:8" ht="14.25" customHeight="1">
      <c r="A1391" s="554"/>
      <c r="B1391" s="555"/>
      <c r="C1391" s="556" t="s">
        <v>356</v>
      </c>
      <c r="D1391" s="656">
        <v>64</v>
      </c>
      <c r="E1391" s="656">
        <v>59</v>
      </c>
      <c r="F1391" s="656">
        <v>59</v>
      </c>
      <c r="G1391" s="656"/>
      <c r="H1391" s="657">
        <v>1.75</v>
      </c>
    </row>
    <row r="1392" spans="1:8" ht="14.25" customHeight="1">
      <c r="A1392" s="554"/>
      <c r="B1392" s="555" t="s">
        <v>324</v>
      </c>
      <c r="C1392" s="556" t="s">
        <v>336</v>
      </c>
      <c r="D1392" s="656">
        <v>360</v>
      </c>
      <c r="E1392" s="656">
        <v>234</v>
      </c>
      <c r="F1392" s="656">
        <v>234</v>
      </c>
      <c r="G1392" s="656">
        <v>0</v>
      </c>
      <c r="H1392" s="657">
        <v>1.2</v>
      </c>
    </row>
    <row r="1393" spans="1:8" ht="14.25" customHeight="1">
      <c r="A1393" s="554"/>
      <c r="B1393" s="555"/>
      <c r="C1393" s="556" t="s">
        <v>360</v>
      </c>
      <c r="D1393" s="656">
        <v>32</v>
      </c>
      <c r="E1393" s="656">
        <v>32</v>
      </c>
      <c r="F1393" s="656">
        <v>32</v>
      </c>
      <c r="G1393" s="656">
        <v>0</v>
      </c>
      <c r="H1393" s="657">
        <v>1.4</v>
      </c>
    </row>
    <row r="1394" spans="1:8" ht="14.25" customHeight="1">
      <c r="A1394" s="554"/>
      <c r="B1394" s="555"/>
      <c r="C1394" s="556" t="s">
        <v>325</v>
      </c>
      <c r="D1394" s="656">
        <v>250</v>
      </c>
      <c r="E1394" s="656">
        <v>75</v>
      </c>
      <c r="F1394" s="656">
        <v>75</v>
      </c>
      <c r="G1394" s="656">
        <v>0</v>
      </c>
      <c r="H1394" s="657">
        <v>1</v>
      </c>
    </row>
    <row r="1395" spans="1:8" ht="14.25" customHeight="1">
      <c r="A1395" s="554"/>
      <c r="B1395" s="555"/>
      <c r="C1395" s="556" t="s">
        <v>438</v>
      </c>
      <c r="D1395" s="656">
        <v>227</v>
      </c>
      <c r="E1395" s="656">
        <v>181</v>
      </c>
      <c r="F1395" s="656">
        <v>181</v>
      </c>
      <c r="G1395" s="656">
        <v>0</v>
      </c>
      <c r="H1395" s="657" t="s">
        <v>512</v>
      </c>
    </row>
    <row r="1396" spans="1:8" ht="14.25" customHeight="1">
      <c r="A1396" s="554"/>
      <c r="B1396" s="555"/>
      <c r="C1396" s="556" t="s">
        <v>502</v>
      </c>
      <c r="D1396" s="656">
        <v>274</v>
      </c>
      <c r="E1396" s="656">
        <v>37</v>
      </c>
      <c r="F1396" s="656">
        <v>37</v>
      </c>
      <c r="G1396" s="656">
        <v>0</v>
      </c>
      <c r="H1396" s="657" t="s">
        <v>610</v>
      </c>
    </row>
    <row r="1397" spans="1:8" ht="14.25" customHeight="1">
      <c r="A1397" s="554"/>
      <c r="B1397" s="555"/>
      <c r="C1397" s="556" t="s">
        <v>427</v>
      </c>
      <c r="D1397" s="656">
        <v>1150</v>
      </c>
      <c r="E1397" s="656">
        <v>68</v>
      </c>
      <c r="F1397" s="656">
        <v>68</v>
      </c>
      <c r="G1397" s="656">
        <v>0</v>
      </c>
      <c r="H1397" s="657" t="s">
        <v>732</v>
      </c>
    </row>
    <row r="1398" spans="1:8" ht="14.25" customHeight="1">
      <c r="A1398" s="554"/>
      <c r="B1398" s="555"/>
      <c r="C1398" s="556" t="s">
        <v>416</v>
      </c>
      <c r="D1398" s="656">
        <v>230</v>
      </c>
      <c r="E1398" s="656">
        <v>10</v>
      </c>
      <c r="F1398" s="656">
        <v>10</v>
      </c>
      <c r="G1398" s="656">
        <v>0</v>
      </c>
      <c r="H1398" s="657">
        <v>2.7</v>
      </c>
    </row>
    <row r="1399" spans="1:8" ht="14.25" customHeight="1">
      <c r="A1399" s="554"/>
      <c r="B1399" s="555"/>
      <c r="C1399" s="556" t="s">
        <v>362</v>
      </c>
      <c r="D1399" s="656">
        <v>19</v>
      </c>
      <c r="E1399" s="656">
        <v>19</v>
      </c>
      <c r="F1399" s="656">
        <v>19</v>
      </c>
      <c r="G1399" s="656">
        <v>0</v>
      </c>
      <c r="H1399" s="657">
        <v>0.2</v>
      </c>
    </row>
    <row r="1400" spans="1:8" ht="14.25" customHeight="1">
      <c r="A1400" s="554"/>
      <c r="B1400" s="555" t="s">
        <v>303</v>
      </c>
      <c r="C1400" s="556" t="s">
        <v>445</v>
      </c>
      <c r="D1400" s="656">
        <v>500</v>
      </c>
      <c r="E1400" s="656">
        <v>500</v>
      </c>
      <c r="F1400" s="656">
        <v>500</v>
      </c>
      <c r="G1400" s="656"/>
      <c r="H1400" s="657">
        <v>0.7</v>
      </c>
    </row>
    <row r="1401" spans="1:8" ht="14.25" customHeight="1">
      <c r="A1401" s="554"/>
      <c r="B1401" s="555"/>
      <c r="C1401" s="556" t="s">
        <v>487</v>
      </c>
      <c r="D1401" s="656">
        <v>197</v>
      </c>
      <c r="E1401" s="656">
        <v>197</v>
      </c>
      <c r="F1401" s="656">
        <v>197</v>
      </c>
      <c r="G1401" s="656"/>
      <c r="H1401" s="657">
        <v>2</v>
      </c>
    </row>
    <row r="1402" spans="1:8" ht="14.25" customHeight="1">
      <c r="A1402" s="554"/>
      <c r="B1402" s="555"/>
      <c r="C1402" s="556" t="s">
        <v>733</v>
      </c>
      <c r="D1402" s="656">
        <v>322</v>
      </c>
      <c r="E1402" s="656">
        <v>180</v>
      </c>
      <c r="F1402" s="656"/>
      <c r="G1402" s="656">
        <v>180</v>
      </c>
      <c r="H1402" s="657">
        <v>2.5</v>
      </c>
    </row>
    <row r="1403" spans="1:8" ht="14.25" customHeight="1">
      <c r="A1403" s="554"/>
      <c r="B1403" s="555"/>
      <c r="C1403" s="556" t="s">
        <v>520</v>
      </c>
      <c r="D1403" s="656">
        <v>20</v>
      </c>
      <c r="E1403" s="656">
        <v>14</v>
      </c>
      <c r="F1403" s="656">
        <v>14</v>
      </c>
      <c r="G1403" s="656"/>
      <c r="H1403" s="657">
        <v>0.7</v>
      </c>
    </row>
    <row r="1404" spans="1:8" ht="14.25" customHeight="1">
      <c r="A1404" s="554"/>
      <c r="B1404" s="555"/>
      <c r="C1404" s="556" t="s">
        <v>431</v>
      </c>
      <c r="D1404" s="656">
        <v>29</v>
      </c>
      <c r="E1404" s="656">
        <v>25</v>
      </c>
      <c r="F1404" s="656">
        <v>25</v>
      </c>
      <c r="G1404" s="656"/>
      <c r="H1404" s="683">
        <v>1.85</v>
      </c>
    </row>
    <row r="1405" spans="1:8" ht="14.25" customHeight="1">
      <c r="A1405" s="554"/>
      <c r="B1405" s="555"/>
      <c r="C1405" s="556" t="s">
        <v>474</v>
      </c>
      <c r="D1405" s="656">
        <v>870</v>
      </c>
      <c r="E1405" s="656">
        <v>669</v>
      </c>
      <c r="F1405" s="656">
        <v>669</v>
      </c>
      <c r="G1405" s="656">
        <v>49</v>
      </c>
      <c r="H1405" s="657">
        <v>1.5</v>
      </c>
    </row>
    <row r="1406" spans="1:8" ht="14.25" customHeight="1">
      <c r="A1406" s="554"/>
      <c r="B1406" s="555"/>
      <c r="C1406" s="556" t="s">
        <v>455</v>
      </c>
      <c r="D1406" s="656">
        <v>2007</v>
      </c>
      <c r="E1406" s="656">
        <v>849</v>
      </c>
      <c r="F1406" s="656">
        <v>849</v>
      </c>
      <c r="G1406" s="656"/>
      <c r="H1406" s="657">
        <v>2</v>
      </c>
    </row>
    <row r="1407" spans="1:8" ht="14.25" customHeight="1">
      <c r="A1407" s="554"/>
      <c r="B1407" s="555"/>
      <c r="C1407" s="556" t="s">
        <v>458</v>
      </c>
      <c r="D1407" s="656">
        <v>230</v>
      </c>
      <c r="E1407" s="656">
        <v>7</v>
      </c>
      <c r="F1407" s="656">
        <v>7</v>
      </c>
      <c r="G1407" s="656"/>
      <c r="H1407" s="657">
        <v>2.6</v>
      </c>
    </row>
    <row r="1408" spans="1:8" ht="14.25" customHeight="1">
      <c r="A1408" s="554"/>
      <c r="B1408" s="555"/>
      <c r="C1408" s="556" t="s">
        <v>651</v>
      </c>
      <c r="D1408" s="656">
        <v>328</v>
      </c>
      <c r="E1408" s="656">
        <v>238</v>
      </c>
      <c r="F1408" s="656">
        <v>238</v>
      </c>
      <c r="G1408" s="656"/>
      <c r="H1408" s="657">
        <v>1.8</v>
      </c>
    </row>
    <row r="1409" spans="1:8" ht="14.25" customHeight="1">
      <c r="A1409" s="554"/>
      <c r="B1409" s="555"/>
      <c r="C1409" s="556" t="s">
        <v>475</v>
      </c>
      <c r="D1409" s="656">
        <v>60</v>
      </c>
      <c r="E1409" s="656">
        <v>14</v>
      </c>
      <c r="F1409" s="656">
        <v>14</v>
      </c>
      <c r="G1409" s="656"/>
      <c r="H1409" s="657">
        <v>2.2</v>
      </c>
    </row>
    <row r="1410" spans="1:8" ht="14.25" customHeight="1">
      <c r="A1410" s="548" t="s">
        <v>734</v>
      </c>
      <c r="B1410" s="549" t="s">
        <v>735</v>
      </c>
      <c r="C1410" s="559"/>
      <c r="D1410" s="680">
        <f>SUM(D1411:D1415)</f>
        <v>585</v>
      </c>
      <c r="E1410" s="680">
        <f>SUM(E1411:E1415)</f>
        <v>398</v>
      </c>
      <c r="F1410" s="680">
        <f>SUM(F1411:F1415)</f>
        <v>382</v>
      </c>
      <c r="G1410" s="680">
        <f>SUM(G1411:G1415)</f>
        <v>0</v>
      </c>
      <c r="H1410" s="685"/>
    </row>
    <row r="1411" spans="1:8" ht="14.25" customHeight="1">
      <c r="A1411" s="588"/>
      <c r="B1411" s="573" t="s">
        <v>385</v>
      </c>
      <c r="C1411" s="590" t="s">
        <v>334</v>
      </c>
      <c r="D1411" s="719">
        <v>50</v>
      </c>
      <c r="E1411" s="719">
        <v>45</v>
      </c>
      <c r="F1411" s="719">
        <v>45</v>
      </c>
      <c r="G1411" s="719"/>
      <c r="H1411" s="687">
        <v>1.5</v>
      </c>
    </row>
    <row r="1412" spans="1:8" ht="14.25" customHeight="1">
      <c r="A1412" s="572"/>
      <c r="B1412" s="723"/>
      <c r="C1412" s="574" t="s">
        <v>334</v>
      </c>
      <c r="D1412" s="658">
        <v>500</v>
      </c>
      <c r="E1412" s="658">
        <v>333</v>
      </c>
      <c r="F1412" s="658">
        <v>333</v>
      </c>
      <c r="G1412" s="658"/>
      <c r="H1412" s="659">
        <v>1.4</v>
      </c>
    </row>
    <row r="1413" spans="1:8" ht="14.25" customHeight="1">
      <c r="A1413" s="572"/>
      <c r="B1413" s="555" t="s">
        <v>278</v>
      </c>
      <c r="C1413" s="574" t="s">
        <v>381</v>
      </c>
      <c r="D1413" s="658">
        <v>20</v>
      </c>
      <c r="E1413" s="658">
        <v>16</v>
      </c>
      <c r="F1413" s="658">
        <v>0</v>
      </c>
      <c r="G1413" s="658">
        <v>0</v>
      </c>
      <c r="H1413" s="659">
        <v>0.5</v>
      </c>
    </row>
    <row r="1414" spans="1:8" ht="14.25" customHeight="1">
      <c r="A1414" s="572"/>
      <c r="B1414" s="723" t="s">
        <v>355</v>
      </c>
      <c r="C1414" s="574" t="s">
        <v>325</v>
      </c>
      <c r="D1414" s="658">
        <v>6</v>
      </c>
      <c r="E1414" s="658">
        <v>3</v>
      </c>
      <c r="F1414" s="658">
        <v>3</v>
      </c>
      <c r="G1414" s="658"/>
      <c r="H1414" s="659">
        <v>1.25</v>
      </c>
    </row>
    <row r="1415" spans="1:8" ht="14.25" customHeight="1">
      <c r="A1415" s="567"/>
      <c r="B1415" s="729" t="s">
        <v>324</v>
      </c>
      <c r="C1415" s="569" t="s">
        <v>506</v>
      </c>
      <c r="D1415" s="661">
        <v>9</v>
      </c>
      <c r="E1415" s="661">
        <v>1</v>
      </c>
      <c r="F1415" s="661">
        <v>1</v>
      </c>
      <c r="G1415" s="661">
        <v>0</v>
      </c>
      <c r="H1415" s="776">
        <v>0.5</v>
      </c>
    </row>
    <row r="1416" spans="1:8" ht="14.25" customHeight="1">
      <c r="A1416" s="679" t="s">
        <v>736</v>
      </c>
      <c r="B1416" s="642" t="s">
        <v>737</v>
      </c>
      <c r="C1416" s="640"/>
      <c r="D1416" s="642">
        <f>SUM(D1417:D1417)</f>
        <v>11</v>
      </c>
      <c r="E1416" s="642">
        <f>SUM(E1417:E1417)</f>
        <v>6</v>
      </c>
      <c r="F1416" s="642">
        <f>SUM(F1417:F1417)</f>
        <v>6</v>
      </c>
      <c r="G1416" s="642">
        <f>SUM(G1417:G1417)</f>
        <v>0</v>
      </c>
      <c r="H1416" s="643"/>
    </row>
    <row r="1417" spans="1:8" ht="14.25" customHeight="1">
      <c r="A1417" s="684"/>
      <c r="B1417" s="568" t="s">
        <v>324</v>
      </c>
      <c r="C1417" s="569" t="s">
        <v>360</v>
      </c>
      <c r="D1417" s="661">
        <v>11</v>
      </c>
      <c r="E1417" s="661">
        <v>6</v>
      </c>
      <c r="F1417" s="661">
        <v>6</v>
      </c>
      <c r="G1417" s="661">
        <v>0</v>
      </c>
      <c r="H1417" s="776">
        <v>2.8</v>
      </c>
    </row>
    <row r="1418" spans="1:8" ht="14.25" customHeight="1">
      <c r="A1418" s="565" t="s">
        <v>738</v>
      </c>
      <c r="B1418" s="566" t="s">
        <v>130</v>
      </c>
      <c r="C1418" s="695"/>
      <c r="D1418" s="696">
        <f>SUM(D1419:D1423)</f>
        <v>946</v>
      </c>
      <c r="E1418" s="696">
        <f>SUM(E1419:E1423)</f>
        <v>747</v>
      </c>
      <c r="F1418" s="696">
        <f>SUM(F1419:F1423)</f>
        <v>747</v>
      </c>
      <c r="G1418" s="696">
        <f>SUM(G1419:G1423)</f>
        <v>0</v>
      </c>
      <c r="H1418" s="564"/>
    </row>
    <row r="1419" spans="1:8" ht="14.25" customHeight="1">
      <c r="A1419" s="565"/>
      <c r="B1419" s="555" t="s">
        <v>385</v>
      </c>
      <c r="C1419" s="695" t="s">
        <v>334</v>
      </c>
      <c r="D1419" s="563">
        <v>100</v>
      </c>
      <c r="E1419" s="563">
        <v>78</v>
      </c>
      <c r="F1419" s="563">
        <v>78</v>
      </c>
      <c r="G1419" s="563"/>
      <c r="H1419" s="564">
        <v>1.8</v>
      </c>
    </row>
    <row r="1420" spans="1:8" ht="14.25" customHeight="1">
      <c r="A1420" s="565"/>
      <c r="B1420" s="566"/>
      <c r="C1420" s="695" t="s">
        <v>334</v>
      </c>
      <c r="D1420" s="563">
        <v>240</v>
      </c>
      <c r="E1420" s="563">
        <v>215</v>
      </c>
      <c r="F1420" s="563">
        <v>215</v>
      </c>
      <c r="G1420" s="563"/>
      <c r="H1420" s="564">
        <v>1.5</v>
      </c>
    </row>
    <row r="1421" spans="1:8" ht="14.25" customHeight="1">
      <c r="A1421" s="554"/>
      <c r="B1421" s="535"/>
      <c r="C1421" s="556" t="s">
        <v>363</v>
      </c>
      <c r="D1421" s="656">
        <v>430</v>
      </c>
      <c r="E1421" s="656">
        <v>324</v>
      </c>
      <c r="F1421" s="656">
        <v>324</v>
      </c>
      <c r="G1421" s="656"/>
      <c r="H1421" s="657">
        <v>0.6</v>
      </c>
    </row>
    <row r="1422" spans="1:8" ht="14.25" customHeight="1">
      <c r="A1422" s="572"/>
      <c r="B1422" s="573" t="s">
        <v>355</v>
      </c>
      <c r="C1422" s="574" t="s">
        <v>325</v>
      </c>
      <c r="D1422" s="658">
        <v>6</v>
      </c>
      <c r="E1422" s="658">
        <v>5</v>
      </c>
      <c r="F1422" s="658">
        <v>5</v>
      </c>
      <c r="G1422" s="658"/>
      <c r="H1422" s="659">
        <v>1.25</v>
      </c>
    </row>
    <row r="1423" spans="1:8" ht="14.25" customHeight="1">
      <c r="A1423" s="567"/>
      <c r="B1423" s="729" t="s">
        <v>324</v>
      </c>
      <c r="C1423" s="569" t="s">
        <v>334</v>
      </c>
      <c r="D1423" s="661">
        <v>170</v>
      </c>
      <c r="E1423" s="661">
        <v>125</v>
      </c>
      <c r="F1423" s="661">
        <v>125</v>
      </c>
      <c r="G1423" s="661">
        <v>0</v>
      </c>
      <c r="H1423" s="776">
        <v>0.8</v>
      </c>
    </row>
    <row r="1424" spans="1:8" ht="14.25" customHeight="1">
      <c r="A1424" s="565" t="s">
        <v>739</v>
      </c>
      <c r="B1424" s="566" t="s">
        <v>74</v>
      </c>
      <c r="C1424" s="562"/>
      <c r="D1424" s="663">
        <f>SUM(D1425:D1432)</f>
        <v>1395</v>
      </c>
      <c r="E1424" s="663">
        <f>SUM(E1425:E1432)</f>
        <v>973</v>
      </c>
      <c r="F1424" s="663">
        <f>SUM(F1425:F1432)</f>
        <v>903</v>
      </c>
      <c r="G1424" s="663">
        <f>SUM(G1425:G1432)</f>
        <v>69</v>
      </c>
      <c r="H1424" s="664"/>
    </row>
    <row r="1425" spans="1:8" ht="14.25" customHeight="1">
      <c r="A1425" s="554"/>
      <c r="B1425" s="555" t="s">
        <v>385</v>
      </c>
      <c r="C1425" s="556" t="s">
        <v>428</v>
      </c>
      <c r="D1425" s="656">
        <v>165</v>
      </c>
      <c r="E1425" s="656">
        <v>45</v>
      </c>
      <c r="F1425" s="656">
        <v>45</v>
      </c>
      <c r="G1425" s="656"/>
      <c r="H1425" s="657">
        <v>1.8</v>
      </c>
    </row>
    <row r="1426" spans="1:8" ht="14.25" customHeight="1">
      <c r="A1426" s="554"/>
      <c r="B1426" s="555" t="s">
        <v>327</v>
      </c>
      <c r="C1426" s="556" t="s">
        <v>442</v>
      </c>
      <c r="D1426" s="656">
        <v>110</v>
      </c>
      <c r="E1426" s="656">
        <v>110</v>
      </c>
      <c r="F1426" s="656">
        <v>110</v>
      </c>
      <c r="G1426" s="656"/>
      <c r="H1426" s="657">
        <v>2</v>
      </c>
    </row>
    <row r="1427" spans="1:8" ht="14.25" customHeight="1">
      <c r="A1427" s="554"/>
      <c r="B1427" s="555" t="s">
        <v>355</v>
      </c>
      <c r="C1427" s="556" t="s">
        <v>414</v>
      </c>
      <c r="D1427" s="656">
        <v>31</v>
      </c>
      <c r="E1427" s="656">
        <v>31</v>
      </c>
      <c r="F1427" s="656">
        <v>30</v>
      </c>
      <c r="G1427" s="656"/>
      <c r="H1427" s="657">
        <v>2.75</v>
      </c>
    </row>
    <row r="1428" spans="1:8" ht="14.25" customHeight="1">
      <c r="A1428" s="554"/>
      <c r="B1428" s="555"/>
      <c r="C1428" s="556" t="s">
        <v>416</v>
      </c>
      <c r="D1428" s="656">
        <v>94</v>
      </c>
      <c r="E1428" s="656">
        <v>94</v>
      </c>
      <c r="F1428" s="656">
        <v>25</v>
      </c>
      <c r="G1428" s="656">
        <v>69</v>
      </c>
      <c r="H1428" s="657">
        <v>0</v>
      </c>
    </row>
    <row r="1429" spans="1:8" ht="14.25" customHeight="1">
      <c r="A1429" s="554"/>
      <c r="B1429" s="555"/>
      <c r="C1429" s="556" t="s">
        <v>356</v>
      </c>
      <c r="D1429" s="656">
        <v>479</v>
      </c>
      <c r="E1429" s="656">
        <v>450</v>
      </c>
      <c r="F1429" s="656">
        <v>450</v>
      </c>
      <c r="G1429" s="656"/>
      <c r="H1429" s="657">
        <v>1.75</v>
      </c>
    </row>
    <row r="1430" spans="1:8" ht="14.25" customHeight="1">
      <c r="A1430" s="554"/>
      <c r="B1430" s="573" t="s">
        <v>324</v>
      </c>
      <c r="C1430" s="556" t="s">
        <v>336</v>
      </c>
      <c r="D1430" s="656">
        <v>200</v>
      </c>
      <c r="E1430" s="656">
        <v>75</v>
      </c>
      <c r="F1430" s="656">
        <v>75</v>
      </c>
      <c r="G1430" s="656">
        <v>0</v>
      </c>
      <c r="H1430" s="775">
        <v>2.5</v>
      </c>
    </row>
    <row r="1431" spans="1:8" ht="14.25" customHeight="1">
      <c r="A1431" s="554"/>
      <c r="B1431" s="555"/>
      <c r="C1431" s="556" t="s">
        <v>442</v>
      </c>
      <c r="D1431" s="656">
        <v>136</v>
      </c>
      <c r="E1431" s="656">
        <v>116</v>
      </c>
      <c r="F1431" s="656">
        <v>116</v>
      </c>
      <c r="G1431" s="656">
        <v>0</v>
      </c>
      <c r="H1431" s="657" t="s">
        <v>740</v>
      </c>
    </row>
    <row r="1432" spans="1:8" ht="14.25" customHeight="1">
      <c r="A1432" s="567"/>
      <c r="B1432" s="649"/>
      <c r="C1432" s="569" t="s">
        <v>438</v>
      </c>
      <c r="D1432" s="661">
        <v>180</v>
      </c>
      <c r="E1432" s="661">
        <v>52</v>
      </c>
      <c r="F1432" s="661">
        <v>52</v>
      </c>
      <c r="G1432" s="661">
        <v>0</v>
      </c>
      <c r="H1432" s="662">
        <v>4.7</v>
      </c>
    </row>
    <row r="1433" spans="1:8" ht="14.25" customHeight="1">
      <c r="A1433" s="565" t="s">
        <v>741</v>
      </c>
      <c r="B1433" s="566" t="s">
        <v>45</v>
      </c>
      <c r="C1433" s="562"/>
      <c r="D1433" s="663">
        <f>SUM(D1434:D1450)</f>
        <v>3373</v>
      </c>
      <c r="E1433" s="663">
        <f>SUM(E1434:E1450)</f>
        <v>2812</v>
      </c>
      <c r="F1433" s="663">
        <f>SUM(F1434:F1450)</f>
        <v>1472</v>
      </c>
      <c r="G1433" s="663">
        <f>SUM(G1434:G1450)</f>
        <v>1291</v>
      </c>
      <c r="H1433" s="664"/>
    </row>
    <row r="1434" spans="1:8" ht="14.25" customHeight="1">
      <c r="A1434" s="554"/>
      <c r="B1434" s="555" t="s">
        <v>385</v>
      </c>
      <c r="C1434" s="556" t="s">
        <v>485</v>
      </c>
      <c r="D1434" s="656">
        <v>250</v>
      </c>
      <c r="E1434" s="656">
        <v>78</v>
      </c>
      <c r="F1434" s="656">
        <v>78</v>
      </c>
      <c r="G1434" s="656"/>
      <c r="H1434" s="657">
        <v>2.8</v>
      </c>
    </row>
    <row r="1435" spans="1:8" ht="14.25" customHeight="1">
      <c r="A1435" s="554"/>
      <c r="B1435" s="555" t="s">
        <v>278</v>
      </c>
      <c r="C1435" s="556" t="s">
        <v>362</v>
      </c>
      <c r="D1435" s="656">
        <v>50</v>
      </c>
      <c r="E1435" s="656">
        <v>49</v>
      </c>
      <c r="F1435" s="656">
        <v>0</v>
      </c>
      <c r="G1435" s="656">
        <v>0</v>
      </c>
      <c r="H1435" s="683">
        <v>0.8</v>
      </c>
    </row>
    <row r="1436" spans="1:8" ht="14.25" customHeight="1">
      <c r="A1436" s="554"/>
      <c r="B1436" s="555"/>
      <c r="C1436" s="556" t="s">
        <v>442</v>
      </c>
      <c r="D1436" s="656">
        <v>595</v>
      </c>
      <c r="E1436" s="656">
        <v>595</v>
      </c>
      <c r="F1436" s="656">
        <v>0</v>
      </c>
      <c r="G1436" s="656">
        <v>595</v>
      </c>
      <c r="H1436" s="657">
        <v>2.9</v>
      </c>
    </row>
    <row r="1437" spans="1:8" ht="14.25" customHeight="1">
      <c r="A1437" s="554"/>
      <c r="B1437" s="555"/>
      <c r="C1437" s="556" t="s">
        <v>361</v>
      </c>
      <c r="D1437" s="656">
        <v>145</v>
      </c>
      <c r="E1437" s="656">
        <v>144</v>
      </c>
      <c r="F1437" s="656">
        <v>144</v>
      </c>
      <c r="G1437" s="656">
        <v>0</v>
      </c>
      <c r="H1437" s="657">
        <v>2.5</v>
      </c>
    </row>
    <row r="1438" spans="1:8" ht="14.25" customHeight="1">
      <c r="A1438" s="554"/>
      <c r="B1438" s="555"/>
      <c r="C1438" s="556" t="s">
        <v>542</v>
      </c>
      <c r="D1438" s="656">
        <v>165</v>
      </c>
      <c r="E1438" s="656">
        <v>165</v>
      </c>
      <c r="F1438" s="656">
        <v>0</v>
      </c>
      <c r="G1438" s="656">
        <v>165</v>
      </c>
      <c r="H1438" s="657">
        <v>2.6</v>
      </c>
    </row>
    <row r="1439" spans="1:8" ht="14.25" customHeight="1">
      <c r="A1439" s="554"/>
      <c r="B1439" s="555"/>
      <c r="C1439" s="556" t="s">
        <v>673</v>
      </c>
      <c r="D1439" s="656">
        <v>150</v>
      </c>
      <c r="E1439" s="656">
        <v>150</v>
      </c>
      <c r="F1439" s="656">
        <v>0</v>
      </c>
      <c r="G1439" s="656">
        <v>150</v>
      </c>
      <c r="H1439" s="657">
        <v>4.5</v>
      </c>
    </row>
    <row r="1440" spans="1:8" ht="14.25" customHeight="1">
      <c r="A1440" s="554"/>
      <c r="B1440" s="555" t="s">
        <v>355</v>
      </c>
      <c r="C1440" s="556" t="s">
        <v>510</v>
      </c>
      <c r="D1440" s="656">
        <v>400</v>
      </c>
      <c r="E1440" s="656">
        <v>350</v>
      </c>
      <c r="F1440" s="656">
        <v>0</v>
      </c>
      <c r="G1440" s="656">
        <v>350</v>
      </c>
      <c r="H1440" s="657">
        <v>3</v>
      </c>
    </row>
    <row r="1441" spans="1:8" ht="14.25" customHeight="1">
      <c r="A1441" s="554"/>
      <c r="B1441" s="555"/>
      <c r="C1441" s="556" t="s">
        <v>485</v>
      </c>
      <c r="D1441" s="656">
        <v>80</v>
      </c>
      <c r="E1441" s="656">
        <v>28</v>
      </c>
      <c r="F1441" s="656">
        <v>28</v>
      </c>
      <c r="G1441" s="656">
        <v>0</v>
      </c>
      <c r="H1441" s="657">
        <v>1.75</v>
      </c>
    </row>
    <row r="1442" spans="1:8" ht="14.25" customHeight="1">
      <c r="A1442" s="554"/>
      <c r="B1442" s="555"/>
      <c r="C1442" s="556" t="s">
        <v>381</v>
      </c>
      <c r="D1442" s="656">
        <v>450</v>
      </c>
      <c r="E1442" s="656">
        <v>450</v>
      </c>
      <c r="F1442" s="656">
        <v>450</v>
      </c>
      <c r="G1442" s="656">
        <v>0</v>
      </c>
      <c r="H1442" s="657">
        <v>1</v>
      </c>
    </row>
    <row r="1443" spans="1:8" ht="14.25" customHeight="1">
      <c r="A1443" s="554"/>
      <c r="B1443" s="555" t="s">
        <v>324</v>
      </c>
      <c r="C1443" s="556" t="s">
        <v>378</v>
      </c>
      <c r="D1443" s="656">
        <v>165</v>
      </c>
      <c r="E1443" s="656">
        <v>134</v>
      </c>
      <c r="F1443" s="656">
        <v>134</v>
      </c>
      <c r="G1443" s="656">
        <v>0</v>
      </c>
      <c r="H1443" s="657">
        <v>0.4</v>
      </c>
    </row>
    <row r="1444" spans="1:8" ht="14.25" customHeight="1">
      <c r="A1444" s="554"/>
      <c r="B1444" s="555"/>
      <c r="C1444" s="556" t="s">
        <v>325</v>
      </c>
      <c r="D1444" s="656">
        <v>10</v>
      </c>
      <c r="E1444" s="656">
        <v>5</v>
      </c>
      <c r="F1444" s="656">
        <v>5</v>
      </c>
      <c r="G1444" s="656">
        <v>0</v>
      </c>
      <c r="H1444" s="657" t="s">
        <v>742</v>
      </c>
    </row>
    <row r="1445" spans="1:8" ht="14.25" customHeight="1">
      <c r="A1445" s="554"/>
      <c r="B1445" s="555"/>
      <c r="C1445" s="556" t="s">
        <v>442</v>
      </c>
      <c r="D1445" s="656">
        <v>240</v>
      </c>
      <c r="E1445" s="656">
        <v>80</v>
      </c>
      <c r="F1445" s="656">
        <v>80</v>
      </c>
      <c r="G1445" s="656">
        <v>0</v>
      </c>
      <c r="H1445" s="657">
        <v>4.8</v>
      </c>
    </row>
    <row r="1446" spans="1:8" ht="14.25" customHeight="1">
      <c r="A1446" s="554"/>
      <c r="B1446" s="555"/>
      <c r="C1446" s="556" t="s">
        <v>527</v>
      </c>
      <c r="D1446" s="656">
        <v>165</v>
      </c>
      <c r="E1446" s="656">
        <v>60</v>
      </c>
      <c r="F1446" s="656">
        <v>60</v>
      </c>
      <c r="G1446" s="656">
        <v>0</v>
      </c>
      <c r="H1446" s="657" t="s">
        <v>512</v>
      </c>
    </row>
    <row r="1447" spans="1:8" ht="14.25" customHeight="1">
      <c r="A1447" s="554"/>
      <c r="B1447" s="555"/>
      <c r="C1447" s="556" t="s">
        <v>477</v>
      </c>
      <c r="D1447" s="656">
        <v>347</v>
      </c>
      <c r="E1447" s="656">
        <v>192</v>
      </c>
      <c r="F1447" s="656">
        <v>192</v>
      </c>
      <c r="G1447" s="656">
        <v>0</v>
      </c>
      <c r="H1447" s="657" t="s">
        <v>656</v>
      </c>
    </row>
    <row r="1448" spans="1:8" ht="14.25" customHeight="1">
      <c r="A1448" s="554"/>
      <c r="B1448" s="555"/>
      <c r="C1448" s="556" t="s">
        <v>513</v>
      </c>
      <c r="D1448" s="656">
        <v>120</v>
      </c>
      <c r="E1448" s="656">
        <v>60</v>
      </c>
      <c r="F1448" s="656">
        <v>60</v>
      </c>
      <c r="G1448" s="656">
        <v>0</v>
      </c>
      <c r="H1448" s="657" t="s">
        <v>610</v>
      </c>
    </row>
    <row r="1449" spans="1:8" ht="14.25" customHeight="1">
      <c r="A1449" s="554"/>
      <c r="B1449" s="555"/>
      <c r="C1449" s="556" t="s">
        <v>743</v>
      </c>
      <c r="D1449" s="656">
        <v>0</v>
      </c>
      <c r="E1449" s="656">
        <v>241</v>
      </c>
      <c r="F1449" s="656">
        <v>241</v>
      </c>
      <c r="G1449" s="656">
        <v>0</v>
      </c>
      <c r="H1449" s="657">
        <v>3</v>
      </c>
    </row>
    <row r="1450" spans="1:8" ht="14.25" customHeight="1">
      <c r="A1450" s="567"/>
      <c r="B1450" s="568" t="s">
        <v>303</v>
      </c>
      <c r="C1450" s="569" t="s">
        <v>733</v>
      </c>
      <c r="D1450" s="661">
        <v>41</v>
      </c>
      <c r="E1450" s="661">
        <v>31</v>
      </c>
      <c r="F1450" s="661"/>
      <c r="G1450" s="661">
        <v>31</v>
      </c>
      <c r="H1450" s="662">
        <v>3</v>
      </c>
    </row>
    <row r="1451" spans="1:8" ht="28.5" customHeight="1">
      <c r="A1451" s="565" t="s">
        <v>744</v>
      </c>
      <c r="B1451" s="566" t="s">
        <v>745</v>
      </c>
      <c r="C1451" s="562"/>
      <c r="D1451" s="663">
        <f>SUM(D1452:D1457)</f>
        <v>2401</v>
      </c>
      <c r="E1451" s="663">
        <f>SUM(E1452:E1457)</f>
        <v>1928</v>
      </c>
      <c r="F1451" s="663">
        <f>SUM(F1452:F1457)</f>
        <v>282</v>
      </c>
      <c r="G1451" s="663">
        <f>SUM(G1452:G1457)</f>
        <v>409</v>
      </c>
      <c r="H1451" s="664"/>
    </row>
    <row r="1452" spans="1:8" ht="14.25" customHeight="1">
      <c r="A1452" s="565"/>
      <c r="B1452" s="561" t="s">
        <v>355</v>
      </c>
      <c r="C1452" s="562" t="s">
        <v>510</v>
      </c>
      <c r="D1452" s="702">
        <v>800</v>
      </c>
      <c r="E1452" s="702">
        <v>388</v>
      </c>
      <c r="F1452" s="702">
        <v>0</v>
      </c>
      <c r="G1452" s="702">
        <v>388</v>
      </c>
      <c r="H1452" s="664">
        <v>3.5</v>
      </c>
    </row>
    <row r="1453" spans="1:8" ht="14.25" customHeight="1">
      <c r="A1453" s="565"/>
      <c r="B1453" s="561"/>
      <c r="C1453" s="562" t="s">
        <v>360</v>
      </c>
      <c r="D1453" s="702">
        <v>200</v>
      </c>
      <c r="E1453" s="702">
        <v>168</v>
      </c>
      <c r="F1453" s="702">
        <v>131</v>
      </c>
      <c r="G1453" s="702"/>
      <c r="H1453" s="664">
        <v>0</v>
      </c>
    </row>
    <row r="1454" spans="1:8" ht="14.25" customHeight="1">
      <c r="A1454" s="565"/>
      <c r="B1454" s="566"/>
      <c r="C1454" s="562" t="s">
        <v>405</v>
      </c>
      <c r="D1454" s="702">
        <v>150</v>
      </c>
      <c r="E1454" s="702">
        <v>135</v>
      </c>
      <c r="F1454" s="702">
        <v>135</v>
      </c>
      <c r="G1454" s="702"/>
      <c r="H1454" s="664">
        <v>0.7</v>
      </c>
    </row>
    <row r="1455" spans="1:8" ht="14.25" customHeight="1">
      <c r="A1455" s="565"/>
      <c r="B1455" s="566"/>
      <c r="C1455" s="562" t="s">
        <v>408</v>
      </c>
      <c r="D1455" s="702">
        <v>30</v>
      </c>
      <c r="E1455" s="702">
        <v>16</v>
      </c>
      <c r="F1455" s="702">
        <v>16</v>
      </c>
      <c r="G1455" s="702"/>
      <c r="H1455" s="664">
        <v>0.7</v>
      </c>
    </row>
    <row r="1456" spans="1:8" ht="14.25" customHeight="1">
      <c r="A1456" s="565"/>
      <c r="B1456" s="566"/>
      <c r="C1456" s="562" t="s">
        <v>416</v>
      </c>
      <c r="D1456" s="702">
        <v>21</v>
      </c>
      <c r="E1456" s="702">
        <v>21</v>
      </c>
      <c r="F1456" s="702"/>
      <c r="G1456" s="702">
        <v>21</v>
      </c>
      <c r="H1456" s="664">
        <v>0</v>
      </c>
    </row>
    <row r="1457" spans="1:8" ht="14.25" customHeight="1">
      <c r="A1457" s="567"/>
      <c r="B1457" s="568" t="s">
        <v>324</v>
      </c>
      <c r="C1457" s="777" t="s">
        <v>368</v>
      </c>
      <c r="D1457" s="729">
        <v>1200</v>
      </c>
      <c r="E1457" s="729">
        <v>1200</v>
      </c>
      <c r="F1457" s="729">
        <v>0</v>
      </c>
      <c r="G1457" s="729">
        <v>0</v>
      </c>
      <c r="H1457" s="778">
        <v>0</v>
      </c>
    </row>
    <row r="1458" spans="1:8" ht="14.25" customHeight="1">
      <c r="A1458" s="565" t="s">
        <v>746</v>
      </c>
      <c r="B1458" s="566" t="s">
        <v>64</v>
      </c>
      <c r="C1458" s="695"/>
      <c r="D1458" s="696">
        <f>SUM(D1459:D1468)</f>
        <v>1263</v>
      </c>
      <c r="E1458" s="696">
        <f>SUM(E1459:E1468)</f>
        <v>1011</v>
      </c>
      <c r="F1458" s="696">
        <f>SUM(F1459:F1468)</f>
        <v>830</v>
      </c>
      <c r="G1458" s="696">
        <f>SUM(G1459:G1468)</f>
        <v>181</v>
      </c>
      <c r="H1458" s="564"/>
    </row>
    <row r="1459" spans="1:8" ht="14.25" customHeight="1">
      <c r="A1459" s="554"/>
      <c r="B1459" s="555" t="s">
        <v>385</v>
      </c>
      <c r="C1459" s="556" t="s">
        <v>334</v>
      </c>
      <c r="D1459" s="656">
        <v>200</v>
      </c>
      <c r="E1459" s="656">
        <v>147</v>
      </c>
      <c r="F1459" s="656">
        <v>147</v>
      </c>
      <c r="G1459" s="656"/>
      <c r="H1459" s="657">
        <v>2.1</v>
      </c>
    </row>
    <row r="1460" spans="1:8" ht="14.25" customHeight="1">
      <c r="A1460" s="554"/>
      <c r="B1460" s="535"/>
      <c r="C1460" s="556" t="s">
        <v>334</v>
      </c>
      <c r="D1460" s="656">
        <v>275</v>
      </c>
      <c r="E1460" s="656">
        <v>237</v>
      </c>
      <c r="F1460" s="656">
        <v>237</v>
      </c>
      <c r="G1460" s="656"/>
      <c r="H1460" s="657">
        <v>2.6</v>
      </c>
    </row>
    <row r="1461" spans="1:8" ht="14.25" customHeight="1">
      <c r="A1461" s="554"/>
      <c r="B1461" s="555" t="s">
        <v>278</v>
      </c>
      <c r="C1461" s="556" t="s">
        <v>442</v>
      </c>
      <c r="D1461" s="656">
        <v>181</v>
      </c>
      <c r="E1461" s="656">
        <v>181</v>
      </c>
      <c r="F1461" s="656">
        <v>0</v>
      </c>
      <c r="G1461" s="656">
        <v>181</v>
      </c>
      <c r="H1461" s="657">
        <v>3.2</v>
      </c>
    </row>
    <row r="1462" spans="1:8" ht="14.25" customHeight="1">
      <c r="A1462" s="554"/>
      <c r="B1462" s="555" t="s">
        <v>355</v>
      </c>
      <c r="C1462" s="556" t="s">
        <v>334</v>
      </c>
      <c r="D1462" s="656">
        <v>65</v>
      </c>
      <c r="E1462" s="656">
        <v>60</v>
      </c>
      <c r="F1462" s="656">
        <v>60</v>
      </c>
      <c r="G1462" s="656"/>
      <c r="H1462" s="683">
        <v>1</v>
      </c>
    </row>
    <row r="1463" spans="1:8" ht="14.25" customHeight="1">
      <c r="A1463" s="554"/>
      <c r="B1463" s="555" t="s">
        <v>324</v>
      </c>
      <c r="C1463" s="556" t="s">
        <v>336</v>
      </c>
      <c r="D1463" s="656">
        <v>100</v>
      </c>
      <c r="E1463" s="656">
        <v>51</v>
      </c>
      <c r="F1463" s="656">
        <v>51</v>
      </c>
      <c r="G1463" s="656">
        <v>0</v>
      </c>
      <c r="H1463" s="657">
        <v>2.3</v>
      </c>
    </row>
    <row r="1464" spans="1:8" ht="14.25" customHeight="1">
      <c r="A1464" s="554"/>
      <c r="B1464" s="555"/>
      <c r="C1464" s="556" t="s">
        <v>510</v>
      </c>
      <c r="D1464" s="656">
        <v>0</v>
      </c>
      <c r="E1464" s="656">
        <v>42</v>
      </c>
      <c r="F1464" s="656">
        <v>42</v>
      </c>
      <c r="G1464" s="656">
        <v>0</v>
      </c>
      <c r="H1464" s="657" t="s">
        <v>668</v>
      </c>
    </row>
    <row r="1465" spans="1:8" ht="14.25" customHeight="1">
      <c r="A1465" s="554"/>
      <c r="B1465" s="555" t="s">
        <v>303</v>
      </c>
      <c r="C1465" s="556" t="s">
        <v>464</v>
      </c>
      <c r="D1465" s="557">
        <v>347</v>
      </c>
      <c r="E1465" s="557">
        <v>272</v>
      </c>
      <c r="F1465" s="557">
        <v>272</v>
      </c>
      <c r="G1465" s="557"/>
      <c r="H1465" s="558">
        <v>1.3</v>
      </c>
    </row>
    <row r="1466" spans="1:8" ht="14.25" customHeight="1">
      <c r="A1466" s="554"/>
      <c r="B1466" s="555"/>
      <c r="C1466" s="556" t="s">
        <v>430</v>
      </c>
      <c r="D1466" s="656">
        <v>5</v>
      </c>
      <c r="E1466" s="656">
        <v>5</v>
      </c>
      <c r="F1466" s="656">
        <v>5</v>
      </c>
      <c r="G1466" s="656"/>
      <c r="H1466" s="657">
        <v>0.7</v>
      </c>
    </row>
    <row r="1467" spans="1:8" ht="14.25" customHeight="1">
      <c r="A1467" s="554"/>
      <c r="B1467" s="555"/>
      <c r="C1467" s="556" t="s">
        <v>520</v>
      </c>
      <c r="D1467" s="656">
        <v>20</v>
      </c>
      <c r="E1467" s="656">
        <v>14</v>
      </c>
      <c r="F1467" s="656">
        <v>14</v>
      </c>
      <c r="G1467" s="656"/>
      <c r="H1467" s="683">
        <v>0.6</v>
      </c>
    </row>
    <row r="1468" spans="1:8" ht="14.25" customHeight="1" thickBot="1">
      <c r="A1468" s="572"/>
      <c r="B1468" s="573"/>
      <c r="C1468" s="574" t="s">
        <v>747</v>
      </c>
      <c r="D1468" s="658">
        <v>70</v>
      </c>
      <c r="E1468" s="658">
        <v>2</v>
      </c>
      <c r="F1468" s="658">
        <v>2</v>
      </c>
      <c r="G1468" s="658"/>
      <c r="H1468" s="659">
        <v>2.3</v>
      </c>
    </row>
    <row r="1469" spans="1:8" ht="14.25" customHeight="1" thickBot="1">
      <c r="A1469" s="541"/>
      <c r="B1469" s="583" t="s">
        <v>167</v>
      </c>
      <c r="C1469" s="779"/>
      <c r="D1469" s="652">
        <f>D827+D830+D834+D853+D855+D865+D902+D907+D909+D911+D913+D918+D921+D926+D930+D933+D942+D945+D948+D950+D993+D998+D1005+D1016+D1018+D1020+D1038+D1067+D1086+D1092+D1111+D1113+D1115+D1120+D1122+D1131+D1143+D1210+D1215+D1220+D1222+D1224+D1227+D1231+D1233+D1236+D1239+D1246+D1266+D1276+D1287+D1310+D1312+D1318+D1320+D1322+D1324+D1326+D1329+D1334+D1337+D1343+D1363+D1365+D1367+D1410+D1416+D1418+D1424+D1433+D1451+D1458+D1242</f>
        <v>159835</v>
      </c>
      <c r="E1469" s="652">
        <f>E827+E830+E834+E853+E855+E865+E902+E907+E909+E911+E913+E918+E921+E926+E930+E933+E942+E945+E948+E950+E993+E998+E1005+E1016+E1018+E1020+E1038+E1067+E1086+E1092+E1111+E1113+E1115+E1120+E1122+E1131+E1143+E1210+E1215+E1220+E1222+E1224+E1227+E1231+E1233+E1236+E1239+E1246+E1266+E1276+E1287+E1310+E1312+E1318+E1320+E1322+E1324+E1326+E1329+E1334+E1337+E1343+E1363+E1365+E1367+E1410+E1416+E1418+E1424+E1433+E1451+E1458+E1242</f>
        <v>95487</v>
      </c>
      <c r="F1469" s="652">
        <f>F827+F830+F834+F853+F855+F865+F902+F907+F909+F911+F913+F918+F921+F926+F930+F933+F942+F945+F948+F950+F993+F998+F1005+F1016+F1018+F1020+F1038+F1067+F1086+F1092+F1111+F1113+F1115+F1120+F1122+F1131+F1143+F1210+F1215+F1220+F1222+F1224+F1227+F1231+F1233+F1236+F1239+F1246+F1266+F1276+F1287+F1310+F1312+F1318+F1320+F1322+F1324+F1326+F1329+F1334+F1337+F1343+F1363+F1365+F1367+F1410+F1416+F1418+F1424+F1433+F1451+F1458+F1242</f>
        <v>78730</v>
      </c>
      <c r="G1469" s="652">
        <f>G827+G830+G834+G853+G855+G865+G902+G907+G909+G911+G913+G918+G921+G926+G930+G933+G942+G945+G948+G950+G993+G998+G1005+G1016+G1018+G1020+G1038+G1067+G1086+G1092+G1111+G1113+G1115+G1120+G1122+G1131+G1143+G1210+G1215+G1220+G1222+G1224+G1227+G1231+G1233+G1236+G1239+G1246+G1266+G1276+G1287+G1310+G1312+G1318+G1320+G1322+G1324+G1326+G1329+G1334+G1337+G1343+G1363+G1365+G1367+G1410+G1416+G1418+G1424+G1433+G1451+G1458+G1242</f>
        <v>11356</v>
      </c>
      <c r="H1469" s="652">
        <f>H827+H830+H834+H853+H855+H865+H902+H907+H909+H911+H913+H918+H921+H926+H930+H933+H942+H945+H948+H950+H993+H998+H1005+H1016+H1018+H1020+H1038+H1067+H1086+H1092+H1111+H1113+H1115+H1120+H1122+H1131+H1143+H1210+H1215+H1220+H1222+H1224+H1227+H1231+H1233+H1236+H1239+H1246+H1266+H1276+H1287+H1310+H1312+H1318+H1320+H1322+H1324+H1326+H1329+H1334+H1337+H1343+H1363+H1365+H1367+H1410+H1416+H1418+H1424+H1433+H1451+H1458</f>
        <v>0</v>
      </c>
    </row>
    <row r="1470" spans="1:8" ht="14.25" customHeight="1">
      <c r="A1470" s="588"/>
      <c r="B1470" s="589" t="s">
        <v>60</v>
      </c>
      <c r="C1470" s="671"/>
      <c r="D1470" s="744"/>
      <c r="E1470" s="745" t="s">
        <v>5</v>
      </c>
      <c r="F1470" s="744"/>
      <c r="G1470" s="744"/>
      <c r="H1470" s="639"/>
    </row>
    <row r="1471" spans="1:8" ht="14.25" customHeight="1">
      <c r="A1471" s="548" t="s">
        <v>8</v>
      </c>
      <c r="B1471" s="549" t="s">
        <v>748</v>
      </c>
      <c r="C1471" s="640"/>
      <c r="D1471" s="780">
        <f>SUM(D1472)</f>
        <v>6</v>
      </c>
      <c r="E1471" s="780">
        <f>SUM(E1472)</f>
        <v>1</v>
      </c>
      <c r="F1471" s="780">
        <f>SUM(F1472)</f>
        <v>1</v>
      </c>
      <c r="G1471" s="780">
        <f>SUM(G1472)</f>
        <v>0</v>
      </c>
      <c r="H1471" s="643"/>
    </row>
    <row r="1472" spans="1:8" ht="14.25" customHeight="1">
      <c r="A1472" s="567"/>
      <c r="B1472" s="568" t="s">
        <v>355</v>
      </c>
      <c r="C1472" s="781" t="s">
        <v>360</v>
      </c>
      <c r="D1472" s="754">
        <v>6</v>
      </c>
      <c r="E1472" s="274">
        <v>1</v>
      </c>
      <c r="F1472" s="754">
        <v>1</v>
      </c>
      <c r="G1472" s="754"/>
      <c r="H1472" s="636">
        <v>0.2</v>
      </c>
    </row>
    <row r="1473" spans="1:8" ht="14.25" customHeight="1">
      <c r="A1473" s="548" t="s">
        <v>9</v>
      </c>
      <c r="B1473" s="549" t="s">
        <v>223</v>
      </c>
      <c r="C1473" s="782"/>
      <c r="D1473" s="748">
        <f>SUM(D1474:D1475)</f>
        <v>130</v>
      </c>
      <c r="E1473" s="748">
        <f>SUM(E1474:E1475)</f>
        <v>73</v>
      </c>
      <c r="F1473" s="748">
        <f>SUM(F1474:F1475)</f>
        <v>73</v>
      </c>
      <c r="G1473" s="748">
        <f>SUM(G1474:G1475)</f>
        <v>0</v>
      </c>
      <c r="H1473" s="681"/>
    </row>
    <row r="1474" spans="1:8" ht="14.25" customHeight="1">
      <c r="A1474" s="598"/>
      <c r="B1474" s="561" t="s">
        <v>324</v>
      </c>
      <c r="C1474" s="671" t="s">
        <v>414</v>
      </c>
      <c r="D1474" s="744">
        <v>70</v>
      </c>
      <c r="E1474" s="745">
        <v>68</v>
      </c>
      <c r="F1474" s="744">
        <v>68</v>
      </c>
      <c r="G1474" s="744">
        <v>0</v>
      </c>
      <c r="H1474" s="639">
        <v>1.9</v>
      </c>
    </row>
    <row r="1475" spans="1:8" ht="14.25" customHeight="1">
      <c r="A1475" s="567"/>
      <c r="B1475" s="555"/>
      <c r="C1475" s="783" t="s">
        <v>360</v>
      </c>
      <c r="D1475" s="754">
        <v>60</v>
      </c>
      <c r="E1475" s="274">
        <v>5</v>
      </c>
      <c r="F1475" s="754">
        <v>5</v>
      </c>
      <c r="G1475" s="754">
        <v>0</v>
      </c>
      <c r="H1475" s="636">
        <v>2.2</v>
      </c>
    </row>
    <row r="1476" spans="1:8" ht="14.25" customHeight="1">
      <c r="A1476" s="548" t="s">
        <v>333</v>
      </c>
      <c r="B1476" s="549" t="s">
        <v>87</v>
      </c>
      <c r="C1476" s="782"/>
      <c r="D1476" s="748">
        <f>SUM(D1477:D1479)</f>
        <v>2835</v>
      </c>
      <c r="E1476" s="748">
        <f>SUM(E1477:E1479)</f>
        <v>2408</v>
      </c>
      <c r="F1476" s="748">
        <f>SUM(F1477:F1479)</f>
        <v>2408</v>
      </c>
      <c r="G1476" s="748">
        <f>SUM(G1477:G1479)</f>
        <v>0</v>
      </c>
      <c r="H1476" s="681"/>
    </row>
    <row r="1477" spans="1:8" ht="14.25" customHeight="1">
      <c r="A1477" s="588"/>
      <c r="B1477" s="561" t="s">
        <v>324</v>
      </c>
      <c r="C1477" s="671" t="s">
        <v>416</v>
      </c>
      <c r="D1477" s="744">
        <v>60</v>
      </c>
      <c r="E1477" s="744">
        <v>27</v>
      </c>
      <c r="F1477" s="744">
        <v>27</v>
      </c>
      <c r="G1477" s="744">
        <v>0</v>
      </c>
      <c r="H1477" s="639" t="s">
        <v>749</v>
      </c>
    </row>
    <row r="1478" spans="1:8" ht="14.25" customHeight="1">
      <c r="A1478" s="588"/>
      <c r="B1478" s="599"/>
      <c r="C1478" s="708" t="s">
        <v>378</v>
      </c>
      <c r="D1478" s="360">
        <v>100</v>
      </c>
      <c r="E1478" s="360">
        <v>100</v>
      </c>
      <c r="F1478" s="360">
        <v>100</v>
      </c>
      <c r="G1478" s="360">
        <v>0</v>
      </c>
      <c r="H1478" s="683" t="s">
        <v>680</v>
      </c>
    </row>
    <row r="1479" spans="1:8" ht="14.25" customHeight="1">
      <c r="A1479" s="567"/>
      <c r="B1479" s="568" t="s">
        <v>355</v>
      </c>
      <c r="C1479" s="783" t="s">
        <v>330</v>
      </c>
      <c r="D1479" s="754">
        <v>2675</v>
      </c>
      <c r="E1479" s="274">
        <v>2281</v>
      </c>
      <c r="F1479" s="754">
        <v>2281</v>
      </c>
      <c r="G1479" s="754"/>
      <c r="H1479" s="636">
        <v>0.6021043402016659</v>
      </c>
    </row>
    <row r="1480" spans="1:8" ht="14.25" customHeight="1">
      <c r="A1480" s="784" t="s">
        <v>335</v>
      </c>
      <c r="B1480" s="549" t="s">
        <v>750</v>
      </c>
      <c r="C1480" s="785"/>
      <c r="D1480" s="632">
        <f>SUM(D1481)</f>
        <v>80</v>
      </c>
      <c r="E1480" s="632">
        <f>SUM(E1481)</f>
        <v>72</v>
      </c>
      <c r="F1480" s="632">
        <f>SUM(F1481)</f>
        <v>72</v>
      </c>
      <c r="G1480" s="632">
        <f>SUM(G1481)</f>
        <v>0</v>
      </c>
      <c r="H1480" s="685"/>
    </row>
    <row r="1481" spans="1:8" ht="14.25" customHeight="1">
      <c r="A1481" s="786"/>
      <c r="B1481" s="568" t="s">
        <v>324</v>
      </c>
      <c r="C1481" s="787" t="s">
        <v>751</v>
      </c>
      <c r="D1481" s="274">
        <v>80</v>
      </c>
      <c r="E1481" s="661">
        <v>72</v>
      </c>
      <c r="F1481" s="661">
        <v>72</v>
      </c>
      <c r="G1481" s="661">
        <v>0</v>
      </c>
      <c r="H1481" s="662">
        <v>1.3</v>
      </c>
    </row>
    <row r="1482" spans="1:8" ht="14.25" customHeight="1">
      <c r="A1482" s="784" t="s">
        <v>338</v>
      </c>
      <c r="B1482" s="549" t="s">
        <v>752</v>
      </c>
      <c r="C1482" s="785"/>
      <c r="D1482" s="632">
        <f>SUM(D1483:D1484)</f>
        <v>335</v>
      </c>
      <c r="E1482" s="632">
        <f>SUM(E1483:E1484)</f>
        <v>327</v>
      </c>
      <c r="F1482" s="632">
        <f>SUM(F1483:F1484)</f>
        <v>327</v>
      </c>
      <c r="G1482" s="632">
        <f>SUM(G1483:G1484)</f>
        <v>0</v>
      </c>
      <c r="H1482" s="685"/>
    </row>
    <row r="1483" spans="1:8" ht="14.25" customHeight="1">
      <c r="A1483" s="770"/>
      <c r="B1483" s="561" t="s">
        <v>324</v>
      </c>
      <c r="C1483" s="788" t="s">
        <v>330</v>
      </c>
      <c r="D1483" s="751">
        <v>230</v>
      </c>
      <c r="E1483" s="656">
        <v>225</v>
      </c>
      <c r="F1483" s="656">
        <v>225</v>
      </c>
      <c r="G1483" s="656">
        <v>0</v>
      </c>
      <c r="H1483" s="657">
        <v>1.4</v>
      </c>
    </row>
    <row r="1484" spans="1:8" ht="14.25" customHeight="1">
      <c r="A1484" s="786"/>
      <c r="B1484" s="568"/>
      <c r="C1484" s="787" t="s">
        <v>336</v>
      </c>
      <c r="D1484" s="274">
        <v>105</v>
      </c>
      <c r="E1484" s="661">
        <v>102</v>
      </c>
      <c r="F1484" s="661">
        <v>102</v>
      </c>
      <c r="G1484" s="661">
        <v>0</v>
      </c>
      <c r="H1484" s="662">
        <v>2.1</v>
      </c>
    </row>
    <row r="1485" spans="1:8" ht="14.25" customHeight="1">
      <c r="A1485" s="565" t="s">
        <v>340</v>
      </c>
      <c r="B1485" s="566" t="s">
        <v>68</v>
      </c>
      <c r="C1485" s="562"/>
      <c r="D1485" s="663">
        <f>SUM(D1486:D1491)</f>
        <v>939</v>
      </c>
      <c r="E1485" s="663">
        <f>SUM(E1486:E1491)</f>
        <v>561</v>
      </c>
      <c r="F1485" s="663">
        <f>SUM(F1486:F1491)</f>
        <v>554</v>
      </c>
      <c r="G1485" s="663">
        <f>SUM(G1486:G1491)</f>
        <v>7</v>
      </c>
      <c r="H1485" s="664"/>
    </row>
    <row r="1486" spans="1:8" ht="14.25" customHeight="1">
      <c r="A1486" s="554"/>
      <c r="B1486" s="555" t="s">
        <v>324</v>
      </c>
      <c r="C1486" s="556" t="s">
        <v>378</v>
      </c>
      <c r="D1486" s="656">
        <v>310</v>
      </c>
      <c r="E1486" s="656">
        <v>307</v>
      </c>
      <c r="F1486" s="656">
        <v>307</v>
      </c>
      <c r="G1486" s="656">
        <v>0</v>
      </c>
      <c r="H1486" s="657">
        <v>1.7</v>
      </c>
    </row>
    <row r="1487" spans="1:8" ht="14.25" customHeight="1">
      <c r="A1487" s="554"/>
      <c r="B1487" s="555"/>
      <c r="C1487" s="556" t="s">
        <v>330</v>
      </c>
      <c r="D1487" s="656">
        <v>130</v>
      </c>
      <c r="E1487" s="656">
        <v>11</v>
      </c>
      <c r="F1487" s="656">
        <v>11</v>
      </c>
      <c r="G1487" s="656">
        <v>0</v>
      </c>
      <c r="H1487" s="657">
        <v>2.2</v>
      </c>
    </row>
    <row r="1488" spans="1:8" ht="14.25" customHeight="1">
      <c r="A1488" s="554"/>
      <c r="B1488" s="555"/>
      <c r="C1488" s="556" t="s">
        <v>360</v>
      </c>
      <c r="D1488" s="656">
        <v>160</v>
      </c>
      <c r="E1488" s="656">
        <v>83</v>
      </c>
      <c r="F1488" s="656">
        <v>83</v>
      </c>
      <c r="G1488" s="656">
        <v>0</v>
      </c>
      <c r="H1488" s="657">
        <v>3.1</v>
      </c>
    </row>
    <row r="1489" spans="1:8" ht="14.25" customHeight="1">
      <c r="A1489" s="554"/>
      <c r="B1489" s="555"/>
      <c r="C1489" s="556" t="s">
        <v>414</v>
      </c>
      <c r="D1489" s="656">
        <v>230</v>
      </c>
      <c r="E1489" s="656">
        <v>88</v>
      </c>
      <c r="F1489" s="656">
        <v>88</v>
      </c>
      <c r="G1489" s="656">
        <v>0</v>
      </c>
      <c r="H1489" s="657" t="s">
        <v>753</v>
      </c>
    </row>
    <row r="1490" spans="1:8" ht="14.25" customHeight="1">
      <c r="A1490" s="554"/>
      <c r="B1490" s="555"/>
      <c r="C1490" s="556" t="s">
        <v>442</v>
      </c>
      <c r="D1490" s="656">
        <v>102</v>
      </c>
      <c r="E1490" s="656">
        <v>65</v>
      </c>
      <c r="F1490" s="656">
        <v>65</v>
      </c>
      <c r="G1490" s="656">
        <v>0</v>
      </c>
      <c r="H1490" s="657" t="s">
        <v>610</v>
      </c>
    </row>
    <row r="1491" spans="1:8" ht="14.25" customHeight="1">
      <c r="A1491" s="567"/>
      <c r="B1491" s="568"/>
      <c r="C1491" s="569" t="s">
        <v>438</v>
      </c>
      <c r="D1491" s="661">
        <v>7</v>
      </c>
      <c r="E1491" s="661">
        <v>7</v>
      </c>
      <c r="F1491" s="661">
        <v>0</v>
      </c>
      <c r="G1491" s="661">
        <v>7</v>
      </c>
      <c r="H1491" s="662">
        <v>2.5</v>
      </c>
    </row>
    <row r="1492" spans="1:8" ht="14.25" customHeight="1">
      <c r="A1492" s="784" t="s">
        <v>376</v>
      </c>
      <c r="B1492" s="549" t="s">
        <v>754</v>
      </c>
      <c r="C1492" s="789"/>
      <c r="D1492" s="680">
        <f>D1493</f>
        <v>16</v>
      </c>
      <c r="E1492" s="680">
        <f>E1493</f>
        <v>16</v>
      </c>
      <c r="F1492" s="680">
        <f>F1493</f>
        <v>16</v>
      </c>
      <c r="G1492" s="680">
        <f>G1493</f>
        <v>0</v>
      </c>
      <c r="H1492" s="685"/>
    </row>
    <row r="1493" spans="1:8" ht="14.25" customHeight="1">
      <c r="A1493" s="786"/>
      <c r="B1493" s="568" t="s">
        <v>303</v>
      </c>
      <c r="C1493" s="790" t="s">
        <v>453</v>
      </c>
      <c r="D1493" s="661">
        <v>16</v>
      </c>
      <c r="E1493" s="661">
        <v>16</v>
      </c>
      <c r="F1493" s="661">
        <v>16</v>
      </c>
      <c r="G1493" s="661"/>
      <c r="H1493" s="662"/>
    </row>
    <row r="1494" spans="1:8" ht="14.25" customHeight="1">
      <c r="A1494" s="784" t="s">
        <v>377</v>
      </c>
      <c r="B1494" s="549" t="s">
        <v>755</v>
      </c>
      <c r="C1494" s="789"/>
      <c r="D1494" s="680">
        <f>D1495</f>
        <v>2</v>
      </c>
      <c r="E1494" s="680">
        <f>E1495</f>
        <v>2</v>
      </c>
      <c r="F1494" s="680">
        <f>F1495</f>
        <v>2</v>
      </c>
      <c r="G1494" s="680">
        <f>G1495</f>
        <v>0</v>
      </c>
      <c r="H1494" s="685"/>
    </row>
    <row r="1495" spans="1:8" ht="14.25" customHeight="1">
      <c r="A1495" s="786"/>
      <c r="B1495" s="568" t="s">
        <v>303</v>
      </c>
      <c r="C1495" s="790" t="s">
        <v>453</v>
      </c>
      <c r="D1495" s="661">
        <v>2</v>
      </c>
      <c r="E1495" s="661">
        <v>2</v>
      </c>
      <c r="F1495" s="661">
        <v>2</v>
      </c>
      <c r="G1495" s="661"/>
      <c r="H1495" s="662">
        <v>0.5</v>
      </c>
    </row>
    <row r="1496" spans="1:8" ht="14.25" customHeight="1">
      <c r="A1496" s="784" t="s">
        <v>12</v>
      </c>
      <c r="B1496" s="549" t="s">
        <v>224</v>
      </c>
      <c r="C1496" s="791"/>
      <c r="D1496" s="632">
        <f>SUM(D1497:D1498)</f>
        <v>48</v>
      </c>
      <c r="E1496" s="632">
        <f>SUM(E1497:E1498)</f>
        <v>14</v>
      </c>
      <c r="F1496" s="632">
        <f>SUM(F1497:F1498)</f>
        <v>14</v>
      </c>
      <c r="G1496" s="632">
        <f>SUM(G1497:G1498)</f>
        <v>0</v>
      </c>
      <c r="H1496" s="643"/>
    </row>
    <row r="1497" spans="1:8" ht="14.25" customHeight="1">
      <c r="A1497" s="792"/>
      <c r="B1497" s="555" t="s">
        <v>355</v>
      </c>
      <c r="C1497" s="793" t="s">
        <v>414</v>
      </c>
      <c r="D1497" s="751">
        <v>40</v>
      </c>
      <c r="E1497" s="656">
        <v>6</v>
      </c>
      <c r="F1497" s="656">
        <v>6</v>
      </c>
      <c r="G1497" s="733"/>
      <c r="H1497" s="767">
        <v>0.7</v>
      </c>
    </row>
    <row r="1498" spans="1:8" ht="14.25" customHeight="1">
      <c r="A1498" s="786"/>
      <c r="B1498" s="729" t="s">
        <v>303</v>
      </c>
      <c r="C1498" s="787" t="s">
        <v>445</v>
      </c>
      <c r="D1498" s="274">
        <v>8</v>
      </c>
      <c r="E1498" s="661">
        <v>8</v>
      </c>
      <c r="F1498" s="661">
        <v>8</v>
      </c>
      <c r="G1498" s="661"/>
      <c r="H1498" s="662">
        <v>0.3</v>
      </c>
    </row>
    <row r="1499" spans="1:8" ht="14.25" customHeight="1">
      <c r="A1499" s="548" t="s">
        <v>447</v>
      </c>
      <c r="B1499" s="549" t="s">
        <v>756</v>
      </c>
      <c r="C1499" s="794"/>
      <c r="D1499" s="632">
        <f>SUM(D1500)</f>
        <v>29</v>
      </c>
      <c r="E1499" s="632">
        <f>SUM(E1500)</f>
        <v>17</v>
      </c>
      <c r="F1499" s="632">
        <f>SUM(F1500)</f>
        <v>17</v>
      </c>
      <c r="G1499" s="632">
        <f>SUM(G1500)</f>
        <v>0</v>
      </c>
      <c r="H1499" s="795"/>
    </row>
    <row r="1500" spans="1:8" ht="14.25" customHeight="1">
      <c r="A1500" s="567"/>
      <c r="B1500" s="568" t="s">
        <v>355</v>
      </c>
      <c r="C1500" s="783" t="s">
        <v>438</v>
      </c>
      <c r="D1500" s="274">
        <v>29</v>
      </c>
      <c r="E1500" s="661">
        <v>17</v>
      </c>
      <c r="F1500" s="661">
        <v>17</v>
      </c>
      <c r="G1500" s="661"/>
      <c r="H1500" s="662">
        <v>0.7</v>
      </c>
    </row>
    <row r="1501" spans="1:8" ht="14.25" customHeight="1">
      <c r="A1501" s="710" t="s">
        <v>459</v>
      </c>
      <c r="B1501" s="549" t="s">
        <v>757</v>
      </c>
      <c r="C1501" s="782"/>
      <c r="D1501" s="632">
        <f>SUM(D1502:D1505)</f>
        <v>242</v>
      </c>
      <c r="E1501" s="632">
        <f>SUM(E1502:E1505)</f>
        <v>233</v>
      </c>
      <c r="F1501" s="632">
        <f>SUM(F1502:F1505)</f>
        <v>233</v>
      </c>
      <c r="G1501" s="632">
        <f>SUM(G1502:G1505)</f>
        <v>0</v>
      </c>
      <c r="H1501" s="685"/>
    </row>
    <row r="1502" spans="1:8" ht="14.25" customHeight="1">
      <c r="A1502" s="588"/>
      <c r="B1502" s="555" t="s">
        <v>324</v>
      </c>
      <c r="C1502" s="708" t="s">
        <v>378</v>
      </c>
      <c r="D1502" s="751">
        <v>64</v>
      </c>
      <c r="E1502" s="751">
        <v>64</v>
      </c>
      <c r="F1502" s="751">
        <v>64</v>
      </c>
      <c r="G1502" s="751">
        <v>0</v>
      </c>
      <c r="H1502" s="657">
        <v>0.3</v>
      </c>
    </row>
    <row r="1503" spans="1:8" ht="14.25" customHeight="1">
      <c r="A1503" s="588"/>
      <c r="B1503" s="581"/>
      <c r="C1503" s="708" t="s">
        <v>448</v>
      </c>
      <c r="D1503" s="751">
        <v>143</v>
      </c>
      <c r="E1503" s="751">
        <v>143</v>
      </c>
      <c r="F1503" s="751">
        <v>143</v>
      </c>
      <c r="G1503" s="751">
        <v>0</v>
      </c>
      <c r="H1503" s="657">
        <v>0.5</v>
      </c>
    </row>
    <row r="1504" spans="1:8" ht="14.25" customHeight="1">
      <c r="A1504" s="572"/>
      <c r="B1504" s="723"/>
      <c r="C1504" s="765" t="s">
        <v>362</v>
      </c>
      <c r="D1504" s="634">
        <v>15</v>
      </c>
      <c r="E1504" s="658">
        <v>10</v>
      </c>
      <c r="F1504" s="658">
        <v>10</v>
      </c>
      <c r="G1504" s="658">
        <v>0</v>
      </c>
      <c r="H1504" s="659" t="s">
        <v>560</v>
      </c>
    </row>
    <row r="1505" spans="1:8" ht="14.25" customHeight="1">
      <c r="A1505" s="567"/>
      <c r="B1505" s="729" t="s">
        <v>303</v>
      </c>
      <c r="C1505" s="783" t="s">
        <v>432</v>
      </c>
      <c r="D1505" s="274">
        <v>20</v>
      </c>
      <c r="E1505" s="661">
        <v>16</v>
      </c>
      <c r="F1505" s="661">
        <v>16</v>
      </c>
      <c r="G1505" s="661"/>
      <c r="H1505" s="662">
        <v>0.4</v>
      </c>
    </row>
    <row r="1506" spans="1:8" ht="14.25" customHeight="1">
      <c r="A1506" s="565" t="s">
        <v>461</v>
      </c>
      <c r="B1506" s="566" t="s">
        <v>758</v>
      </c>
      <c r="C1506" s="796"/>
      <c r="D1506" s="797">
        <f>SUM(D1507:D1511)</f>
        <v>716</v>
      </c>
      <c r="E1506" s="797">
        <f>SUM(E1507:E1511)</f>
        <v>511</v>
      </c>
      <c r="F1506" s="797">
        <f>SUM(F1507:F1511)</f>
        <v>511</v>
      </c>
      <c r="G1506" s="797">
        <f>SUM(G1507:G1511)</f>
        <v>0</v>
      </c>
      <c r="H1506" s="773"/>
    </row>
    <row r="1507" spans="1:8" ht="14.25" customHeight="1">
      <c r="A1507" s="554"/>
      <c r="B1507" s="555" t="s">
        <v>324</v>
      </c>
      <c r="C1507" s="708" t="s">
        <v>448</v>
      </c>
      <c r="D1507" s="751">
        <v>110</v>
      </c>
      <c r="E1507" s="751">
        <v>110</v>
      </c>
      <c r="F1507" s="751">
        <v>110</v>
      </c>
      <c r="G1507" s="360">
        <v>0</v>
      </c>
      <c r="H1507" s="683">
        <v>1</v>
      </c>
    </row>
    <row r="1508" spans="1:8" ht="14.25" customHeight="1">
      <c r="A1508" s="572"/>
      <c r="B1508" s="573"/>
      <c r="C1508" s="765" t="s">
        <v>336</v>
      </c>
      <c r="D1508" s="634">
        <v>50</v>
      </c>
      <c r="E1508" s="634">
        <v>35</v>
      </c>
      <c r="F1508" s="634">
        <v>35</v>
      </c>
      <c r="G1508" s="757">
        <v>0</v>
      </c>
      <c r="H1508" s="798">
        <v>0.35</v>
      </c>
    </row>
    <row r="1509" spans="1:8" ht="14.25" customHeight="1">
      <c r="A1509" s="572"/>
      <c r="B1509" s="573"/>
      <c r="C1509" s="765" t="s">
        <v>360</v>
      </c>
      <c r="D1509" s="634">
        <v>299</v>
      </c>
      <c r="E1509" s="634">
        <v>109</v>
      </c>
      <c r="F1509" s="634">
        <v>109</v>
      </c>
      <c r="G1509" s="757">
        <v>0</v>
      </c>
      <c r="H1509" s="798" t="s">
        <v>543</v>
      </c>
    </row>
    <row r="1510" spans="1:8" ht="14.25" customHeight="1">
      <c r="A1510" s="572"/>
      <c r="B1510" s="573" t="s">
        <v>303</v>
      </c>
      <c r="C1510" s="765" t="s">
        <v>464</v>
      </c>
      <c r="D1510" s="634">
        <v>179</v>
      </c>
      <c r="E1510" s="634">
        <v>179</v>
      </c>
      <c r="F1510" s="634">
        <v>179</v>
      </c>
      <c r="G1510" s="757"/>
      <c r="H1510" s="798">
        <v>0.6</v>
      </c>
    </row>
    <row r="1511" spans="1:8" ht="14.25" customHeight="1">
      <c r="A1511" s="567"/>
      <c r="B1511" s="752"/>
      <c r="C1511" s="783" t="s">
        <v>423</v>
      </c>
      <c r="D1511" s="274">
        <v>78</v>
      </c>
      <c r="E1511" s="274">
        <v>78</v>
      </c>
      <c r="F1511" s="274">
        <v>78</v>
      </c>
      <c r="G1511" s="754"/>
      <c r="H1511" s="636">
        <v>0.6</v>
      </c>
    </row>
    <row r="1512" spans="1:8" ht="14.25" customHeight="1">
      <c r="A1512" s="548" t="s">
        <v>465</v>
      </c>
      <c r="B1512" s="549" t="s">
        <v>759</v>
      </c>
      <c r="C1512" s="640"/>
      <c r="D1512" s="799">
        <f>SUM(D1513)</f>
        <v>30</v>
      </c>
      <c r="E1512" s="799">
        <f>SUM(E1513)</f>
        <v>18</v>
      </c>
      <c r="F1512" s="799">
        <f>SUM(F1513)</f>
        <v>18</v>
      </c>
      <c r="G1512" s="799">
        <f>SUM(G1513)</f>
        <v>0</v>
      </c>
      <c r="H1512" s="578"/>
    </row>
    <row r="1513" spans="1:8" ht="14.25" customHeight="1">
      <c r="A1513" s="567"/>
      <c r="B1513" s="568" t="s">
        <v>303</v>
      </c>
      <c r="C1513" s="783" t="s">
        <v>423</v>
      </c>
      <c r="D1513" s="274">
        <v>30</v>
      </c>
      <c r="E1513" s="274">
        <v>18</v>
      </c>
      <c r="F1513" s="274">
        <v>18</v>
      </c>
      <c r="G1513" s="754"/>
      <c r="H1513" s="636">
        <v>0.5</v>
      </c>
    </row>
    <row r="1514" spans="1:8" ht="14.25" customHeight="1">
      <c r="A1514" s="548" t="s">
        <v>476</v>
      </c>
      <c r="B1514" s="549" t="s">
        <v>760</v>
      </c>
      <c r="C1514" s="640"/>
      <c r="D1514" s="799">
        <f>SUM(D1515)</f>
        <v>41</v>
      </c>
      <c r="E1514" s="799">
        <f>SUM(E1515)</f>
        <v>41</v>
      </c>
      <c r="F1514" s="799">
        <f>SUM(F1515)</f>
        <v>41</v>
      </c>
      <c r="G1514" s="799">
        <f>SUM(G1515)</f>
        <v>0</v>
      </c>
      <c r="H1514" s="578"/>
    </row>
    <row r="1515" spans="1:8" ht="14.25" customHeight="1">
      <c r="A1515" s="567"/>
      <c r="B1515" s="568" t="s">
        <v>355</v>
      </c>
      <c r="C1515" s="783" t="s">
        <v>761</v>
      </c>
      <c r="D1515" s="274">
        <v>41</v>
      </c>
      <c r="E1515" s="274">
        <v>41</v>
      </c>
      <c r="F1515" s="274">
        <v>41</v>
      </c>
      <c r="G1515" s="754"/>
      <c r="H1515" s="636">
        <v>0</v>
      </c>
    </row>
    <row r="1516" spans="1:8" ht="14.25" customHeight="1">
      <c r="A1516" s="565" t="s">
        <v>479</v>
      </c>
      <c r="B1516" s="566" t="s">
        <v>762</v>
      </c>
      <c r="C1516" s="562"/>
      <c r="D1516" s="663">
        <f>SUM(D1517:D1517)</f>
        <v>22</v>
      </c>
      <c r="E1516" s="663">
        <f>SUM(E1517:E1517)</f>
        <v>4</v>
      </c>
      <c r="F1516" s="663">
        <f>SUM(F1517:F1517)</f>
        <v>4</v>
      </c>
      <c r="G1516" s="663">
        <f>SUM(G1517:G1517)</f>
        <v>0</v>
      </c>
      <c r="H1516" s="664"/>
    </row>
    <row r="1517" spans="1:8" ht="14.25" customHeight="1">
      <c r="A1517" s="567"/>
      <c r="B1517" s="568" t="s">
        <v>324</v>
      </c>
      <c r="C1517" s="569" t="s">
        <v>369</v>
      </c>
      <c r="D1517" s="661">
        <v>22</v>
      </c>
      <c r="E1517" s="661">
        <v>4</v>
      </c>
      <c r="F1517" s="661">
        <v>4</v>
      </c>
      <c r="G1517" s="661">
        <v>0</v>
      </c>
      <c r="H1517" s="662" t="s">
        <v>531</v>
      </c>
    </row>
    <row r="1518" spans="1:8" ht="14.25" customHeight="1">
      <c r="A1518" s="565" t="s">
        <v>482</v>
      </c>
      <c r="B1518" s="566" t="s">
        <v>763</v>
      </c>
      <c r="C1518" s="562"/>
      <c r="D1518" s="663">
        <f>SUM(D1519)</f>
        <v>18</v>
      </c>
      <c r="E1518" s="663">
        <f>SUM(E1519)</f>
        <v>16</v>
      </c>
      <c r="F1518" s="663">
        <f>SUM(F1519)</f>
        <v>16</v>
      </c>
      <c r="G1518" s="663">
        <f>SUM(G1519)</f>
        <v>0</v>
      </c>
      <c r="H1518" s="664"/>
    </row>
    <row r="1519" spans="1:8" ht="14.25" customHeight="1">
      <c r="A1519" s="567"/>
      <c r="B1519" s="568" t="s">
        <v>324</v>
      </c>
      <c r="C1519" s="569" t="s">
        <v>336</v>
      </c>
      <c r="D1519" s="661">
        <v>18</v>
      </c>
      <c r="E1519" s="661">
        <v>16</v>
      </c>
      <c r="F1519" s="661">
        <v>16</v>
      </c>
      <c r="G1519" s="661">
        <v>0</v>
      </c>
      <c r="H1519" s="662" t="s">
        <v>511</v>
      </c>
    </row>
    <row r="1520" spans="1:8" ht="14.25" customHeight="1">
      <c r="A1520" s="565" t="s">
        <v>494</v>
      </c>
      <c r="B1520" s="566" t="s">
        <v>201</v>
      </c>
      <c r="C1520" s="695"/>
      <c r="D1520" s="696">
        <f>SUM(D1521:D1536)</f>
        <v>4788</v>
      </c>
      <c r="E1520" s="696">
        <f>SUM(E1521:E1536)</f>
        <v>3691</v>
      </c>
      <c r="F1520" s="696">
        <f>SUM(F1521:F1536)</f>
        <v>3666</v>
      </c>
      <c r="G1520" s="696">
        <f>SUM(G1521:G1536)</f>
        <v>0</v>
      </c>
      <c r="H1520" s="564"/>
    </row>
    <row r="1521" spans="1:8" ht="14.25" customHeight="1">
      <c r="A1521" s="554"/>
      <c r="B1521" s="555" t="s">
        <v>385</v>
      </c>
      <c r="C1521" s="556" t="s">
        <v>405</v>
      </c>
      <c r="D1521" s="656">
        <v>100</v>
      </c>
      <c r="E1521" s="656">
        <v>69</v>
      </c>
      <c r="F1521" s="656">
        <v>69</v>
      </c>
      <c r="G1521" s="656"/>
      <c r="H1521" s="657">
        <v>1.5</v>
      </c>
    </row>
    <row r="1522" spans="1:8" ht="14.25" customHeight="1">
      <c r="A1522" s="554"/>
      <c r="B1522" s="555"/>
      <c r="C1522" s="556" t="s">
        <v>470</v>
      </c>
      <c r="D1522" s="656">
        <v>50</v>
      </c>
      <c r="E1522" s="656">
        <v>19</v>
      </c>
      <c r="F1522" s="656">
        <v>19</v>
      </c>
      <c r="G1522" s="656"/>
      <c r="H1522" s="657">
        <v>1.3</v>
      </c>
    </row>
    <row r="1523" spans="1:8" ht="14.25" customHeight="1">
      <c r="A1523" s="554"/>
      <c r="B1523" s="555" t="s">
        <v>355</v>
      </c>
      <c r="C1523" s="556" t="s">
        <v>378</v>
      </c>
      <c r="D1523" s="656">
        <v>230</v>
      </c>
      <c r="E1523" s="656">
        <v>225</v>
      </c>
      <c r="F1523" s="656">
        <v>225</v>
      </c>
      <c r="G1523" s="656"/>
      <c r="H1523" s="683">
        <v>0.6</v>
      </c>
    </row>
    <row r="1524" spans="1:8" ht="14.25" customHeight="1">
      <c r="A1524" s="554"/>
      <c r="B1524" s="555"/>
      <c r="C1524" s="556" t="s">
        <v>360</v>
      </c>
      <c r="D1524" s="656">
        <v>70</v>
      </c>
      <c r="E1524" s="656">
        <v>70</v>
      </c>
      <c r="F1524" s="656">
        <v>70</v>
      </c>
      <c r="G1524" s="656"/>
      <c r="H1524" s="657">
        <v>1.25</v>
      </c>
    </row>
    <row r="1525" spans="1:8" ht="14.25" customHeight="1">
      <c r="A1525" s="554"/>
      <c r="B1525" s="555"/>
      <c r="C1525" s="556" t="s">
        <v>414</v>
      </c>
      <c r="D1525" s="656">
        <v>520</v>
      </c>
      <c r="E1525" s="656">
        <v>314</v>
      </c>
      <c r="F1525" s="656">
        <v>314</v>
      </c>
      <c r="G1525" s="656"/>
      <c r="H1525" s="683">
        <v>1.25</v>
      </c>
    </row>
    <row r="1526" spans="1:8" ht="14.25" customHeight="1">
      <c r="A1526" s="554"/>
      <c r="B1526" s="555"/>
      <c r="C1526" s="556" t="s">
        <v>442</v>
      </c>
      <c r="D1526" s="656">
        <v>756</v>
      </c>
      <c r="E1526" s="656">
        <v>639</v>
      </c>
      <c r="F1526" s="656">
        <v>639</v>
      </c>
      <c r="G1526" s="656"/>
      <c r="H1526" s="657">
        <v>0.9</v>
      </c>
    </row>
    <row r="1527" spans="1:8" ht="14.25" customHeight="1">
      <c r="A1527" s="554"/>
      <c r="B1527" s="555"/>
      <c r="C1527" s="556" t="s">
        <v>510</v>
      </c>
      <c r="D1527" s="656">
        <v>55</v>
      </c>
      <c r="E1527" s="656">
        <v>5</v>
      </c>
      <c r="F1527" s="656">
        <v>5</v>
      </c>
      <c r="G1527" s="656"/>
      <c r="H1527" s="657">
        <v>1.25</v>
      </c>
    </row>
    <row r="1528" spans="1:8" ht="14.25" customHeight="1">
      <c r="A1528" s="554"/>
      <c r="B1528" s="555"/>
      <c r="C1528" s="556" t="s">
        <v>428</v>
      </c>
      <c r="D1528" s="656">
        <v>82</v>
      </c>
      <c r="E1528" s="656">
        <v>82</v>
      </c>
      <c r="F1528" s="656">
        <v>82</v>
      </c>
      <c r="G1528" s="656"/>
      <c r="H1528" s="657">
        <v>1</v>
      </c>
    </row>
    <row r="1529" spans="1:8" ht="14.25" customHeight="1">
      <c r="A1529" s="554"/>
      <c r="B1529" s="555"/>
      <c r="C1529" s="556" t="s">
        <v>408</v>
      </c>
      <c r="D1529" s="656">
        <v>90</v>
      </c>
      <c r="E1529" s="656">
        <v>32</v>
      </c>
      <c r="F1529" s="656">
        <v>30</v>
      </c>
      <c r="G1529" s="656"/>
      <c r="H1529" s="657">
        <v>0.6</v>
      </c>
    </row>
    <row r="1530" spans="1:8" ht="14.25" customHeight="1">
      <c r="A1530" s="554"/>
      <c r="B1530" s="555" t="s">
        <v>324</v>
      </c>
      <c r="C1530" s="556" t="s">
        <v>330</v>
      </c>
      <c r="D1530" s="656">
        <v>90</v>
      </c>
      <c r="E1530" s="656">
        <v>49</v>
      </c>
      <c r="F1530" s="656">
        <v>49</v>
      </c>
      <c r="G1530" s="656">
        <v>0</v>
      </c>
      <c r="H1530" s="657">
        <v>1.2</v>
      </c>
    </row>
    <row r="1531" spans="1:8" ht="14.25" customHeight="1">
      <c r="A1531" s="554"/>
      <c r="B1531" s="555"/>
      <c r="C1531" s="556" t="s">
        <v>336</v>
      </c>
      <c r="D1531" s="656">
        <v>705</v>
      </c>
      <c r="E1531" s="656">
        <v>664</v>
      </c>
      <c r="F1531" s="656">
        <v>664</v>
      </c>
      <c r="G1531" s="656">
        <v>0</v>
      </c>
      <c r="H1531" s="657" t="s">
        <v>764</v>
      </c>
    </row>
    <row r="1532" spans="1:8" ht="14.25" customHeight="1">
      <c r="A1532" s="554"/>
      <c r="B1532" s="555"/>
      <c r="C1532" s="556" t="s">
        <v>360</v>
      </c>
      <c r="D1532" s="656">
        <v>1300</v>
      </c>
      <c r="E1532" s="656">
        <v>1023</v>
      </c>
      <c r="F1532" s="656">
        <v>1023</v>
      </c>
      <c r="G1532" s="656">
        <v>0</v>
      </c>
      <c r="H1532" s="657">
        <v>1.6</v>
      </c>
    </row>
    <row r="1533" spans="1:8" ht="14.25" customHeight="1">
      <c r="A1533" s="554"/>
      <c r="B1533" s="555"/>
      <c r="C1533" s="556" t="s">
        <v>325</v>
      </c>
      <c r="D1533" s="656">
        <v>150</v>
      </c>
      <c r="E1533" s="656">
        <v>82</v>
      </c>
      <c r="F1533" s="656">
        <v>59</v>
      </c>
      <c r="G1533" s="656">
        <v>0</v>
      </c>
      <c r="H1533" s="657" t="s">
        <v>415</v>
      </c>
    </row>
    <row r="1534" spans="1:8" ht="14.25" customHeight="1">
      <c r="A1534" s="554"/>
      <c r="B1534" s="555"/>
      <c r="C1534" s="556" t="s">
        <v>414</v>
      </c>
      <c r="D1534" s="656">
        <v>229</v>
      </c>
      <c r="E1534" s="656">
        <v>172</v>
      </c>
      <c r="F1534" s="656">
        <v>172</v>
      </c>
      <c r="G1534" s="656">
        <v>0</v>
      </c>
      <c r="H1534" s="657" t="s">
        <v>764</v>
      </c>
    </row>
    <row r="1535" spans="1:8" ht="14.25" customHeight="1">
      <c r="A1535" s="554"/>
      <c r="B1535" s="555"/>
      <c r="C1535" s="556" t="s">
        <v>337</v>
      </c>
      <c r="D1535" s="656">
        <v>90</v>
      </c>
      <c r="E1535" s="656">
        <v>90</v>
      </c>
      <c r="F1535" s="656">
        <v>90</v>
      </c>
      <c r="G1535" s="656">
        <v>0</v>
      </c>
      <c r="H1535" s="657" t="s">
        <v>629</v>
      </c>
    </row>
    <row r="1536" spans="1:8" ht="14.25" customHeight="1">
      <c r="A1536" s="567"/>
      <c r="B1536" s="568"/>
      <c r="C1536" s="569" t="s">
        <v>442</v>
      </c>
      <c r="D1536" s="661">
        <v>271</v>
      </c>
      <c r="E1536" s="661">
        <v>156</v>
      </c>
      <c r="F1536" s="661">
        <v>156</v>
      </c>
      <c r="G1536" s="661">
        <v>0</v>
      </c>
      <c r="H1536" s="662" t="s">
        <v>765</v>
      </c>
    </row>
    <row r="1537" spans="1:8" ht="14.25" customHeight="1">
      <c r="A1537" s="565" t="s">
        <v>499</v>
      </c>
      <c r="B1537" s="566" t="s">
        <v>766</v>
      </c>
      <c r="C1537" s="695"/>
      <c r="D1537" s="800">
        <f>SUM(D1538:D1551)</f>
        <v>991</v>
      </c>
      <c r="E1537" s="800">
        <f>SUM(E1538:E1551)</f>
        <v>869</v>
      </c>
      <c r="F1537" s="800">
        <f>SUM(F1538:F1551)</f>
        <v>861</v>
      </c>
      <c r="G1537" s="800">
        <f>SUM(G1538:G1551)</f>
        <v>0</v>
      </c>
      <c r="H1537" s="564"/>
    </row>
    <row r="1538" spans="1:8" ht="14.25" customHeight="1">
      <c r="A1538" s="554"/>
      <c r="B1538" s="555" t="s">
        <v>385</v>
      </c>
      <c r="C1538" s="556" t="s">
        <v>356</v>
      </c>
      <c r="D1538" s="751">
        <v>50</v>
      </c>
      <c r="E1538" s="656">
        <v>24</v>
      </c>
      <c r="F1538" s="656">
        <v>24</v>
      </c>
      <c r="G1538" s="656"/>
      <c r="H1538" s="657">
        <v>1.4</v>
      </c>
    </row>
    <row r="1539" spans="1:8" ht="14.25" customHeight="1">
      <c r="A1539" s="554"/>
      <c r="B1539" s="555" t="s">
        <v>278</v>
      </c>
      <c r="C1539" s="556" t="s">
        <v>442</v>
      </c>
      <c r="D1539" s="751">
        <v>141</v>
      </c>
      <c r="E1539" s="656">
        <v>141</v>
      </c>
      <c r="F1539" s="656">
        <v>135</v>
      </c>
      <c r="G1539" s="656">
        <v>0</v>
      </c>
      <c r="H1539" s="657">
        <v>1</v>
      </c>
    </row>
    <row r="1540" spans="1:8" ht="14.25" customHeight="1">
      <c r="A1540" s="554"/>
      <c r="B1540" s="555" t="s">
        <v>355</v>
      </c>
      <c r="C1540" s="556" t="s">
        <v>378</v>
      </c>
      <c r="D1540" s="751">
        <v>40</v>
      </c>
      <c r="E1540" s="656">
        <v>33</v>
      </c>
      <c r="F1540" s="656">
        <v>33</v>
      </c>
      <c r="G1540" s="656"/>
      <c r="H1540" s="657">
        <v>0.4</v>
      </c>
    </row>
    <row r="1541" spans="1:8" ht="14.25" customHeight="1">
      <c r="A1541" s="554"/>
      <c r="B1541" s="555"/>
      <c r="C1541" s="556" t="s">
        <v>414</v>
      </c>
      <c r="D1541" s="751">
        <v>70</v>
      </c>
      <c r="E1541" s="656">
        <v>70</v>
      </c>
      <c r="F1541" s="656">
        <v>70</v>
      </c>
      <c r="G1541" s="656"/>
      <c r="H1541" s="657">
        <v>0.9</v>
      </c>
    </row>
    <row r="1542" spans="1:8" ht="14.25" customHeight="1">
      <c r="A1542" s="554"/>
      <c r="B1542" s="555"/>
      <c r="C1542" s="556" t="s">
        <v>428</v>
      </c>
      <c r="D1542" s="751">
        <v>88</v>
      </c>
      <c r="E1542" s="656">
        <v>70</v>
      </c>
      <c r="F1542" s="656">
        <v>70</v>
      </c>
      <c r="G1542" s="656"/>
      <c r="H1542" s="657">
        <v>0.6</v>
      </c>
    </row>
    <row r="1543" spans="1:8" ht="14.25" customHeight="1">
      <c r="A1543" s="554"/>
      <c r="B1543" s="555"/>
      <c r="C1543" s="556" t="s">
        <v>408</v>
      </c>
      <c r="D1543" s="751">
        <v>80</v>
      </c>
      <c r="E1543" s="656">
        <v>60</v>
      </c>
      <c r="F1543" s="656">
        <v>58</v>
      </c>
      <c r="G1543" s="656"/>
      <c r="H1543" s="657">
        <v>0.6</v>
      </c>
    </row>
    <row r="1544" spans="1:8" ht="14.25" customHeight="1">
      <c r="A1544" s="554"/>
      <c r="B1544" s="555" t="s">
        <v>324</v>
      </c>
      <c r="C1544" s="556" t="s">
        <v>378</v>
      </c>
      <c r="D1544" s="751">
        <v>202</v>
      </c>
      <c r="E1544" s="656">
        <v>202</v>
      </c>
      <c r="F1544" s="656">
        <v>202</v>
      </c>
      <c r="G1544" s="656">
        <v>0</v>
      </c>
      <c r="H1544" s="657">
        <v>0.15</v>
      </c>
    </row>
    <row r="1545" spans="1:8" ht="14.25" customHeight="1">
      <c r="A1545" s="572"/>
      <c r="B1545" s="573"/>
      <c r="C1545" s="574" t="s">
        <v>448</v>
      </c>
      <c r="D1545" s="634">
        <v>50</v>
      </c>
      <c r="E1545" s="658">
        <v>41</v>
      </c>
      <c r="F1545" s="658">
        <v>41</v>
      </c>
      <c r="G1545" s="658">
        <v>0</v>
      </c>
      <c r="H1545" s="659">
        <v>0.2</v>
      </c>
    </row>
    <row r="1546" spans="1:8" ht="14.25" customHeight="1">
      <c r="A1546" s="572"/>
      <c r="B1546" s="573"/>
      <c r="C1546" s="574" t="s">
        <v>330</v>
      </c>
      <c r="D1546" s="634">
        <v>76</v>
      </c>
      <c r="E1546" s="658">
        <v>76</v>
      </c>
      <c r="F1546" s="658">
        <v>76</v>
      </c>
      <c r="G1546" s="658">
        <v>0</v>
      </c>
      <c r="H1546" s="659">
        <v>0.4</v>
      </c>
    </row>
    <row r="1547" spans="1:8" ht="14.25" customHeight="1">
      <c r="A1547" s="572"/>
      <c r="B1547" s="573"/>
      <c r="C1547" s="574" t="s">
        <v>336</v>
      </c>
      <c r="D1547" s="634">
        <v>5</v>
      </c>
      <c r="E1547" s="658">
        <v>2</v>
      </c>
      <c r="F1547" s="658">
        <v>2</v>
      </c>
      <c r="G1547" s="658">
        <v>0</v>
      </c>
      <c r="H1547" s="659">
        <v>0.6</v>
      </c>
    </row>
    <row r="1548" spans="1:8" ht="14.25" customHeight="1">
      <c r="A1548" s="572"/>
      <c r="B1548" s="573"/>
      <c r="C1548" s="574" t="s">
        <v>380</v>
      </c>
      <c r="D1548" s="634">
        <v>20</v>
      </c>
      <c r="E1548" s="658">
        <v>20</v>
      </c>
      <c r="F1548" s="658">
        <v>20</v>
      </c>
      <c r="G1548" s="658">
        <v>0</v>
      </c>
      <c r="H1548" s="659" t="s">
        <v>560</v>
      </c>
    </row>
    <row r="1549" spans="1:8" ht="14.25" customHeight="1">
      <c r="A1549" s="572"/>
      <c r="B1549" s="573"/>
      <c r="C1549" s="574" t="s">
        <v>506</v>
      </c>
      <c r="D1549" s="634">
        <v>5</v>
      </c>
      <c r="E1549" s="658">
        <v>5</v>
      </c>
      <c r="F1549" s="658">
        <v>5</v>
      </c>
      <c r="G1549" s="658">
        <v>0</v>
      </c>
      <c r="H1549" s="659">
        <v>0.6</v>
      </c>
    </row>
    <row r="1550" spans="1:8" ht="14.25" customHeight="1">
      <c r="A1550" s="572"/>
      <c r="B1550" s="573" t="s">
        <v>303</v>
      </c>
      <c r="C1550" s="574" t="s">
        <v>533</v>
      </c>
      <c r="D1550" s="634">
        <v>150</v>
      </c>
      <c r="E1550" s="658">
        <v>122</v>
      </c>
      <c r="F1550" s="658">
        <v>122</v>
      </c>
      <c r="G1550" s="658"/>
      <c r="H1550" s="659">
        <v>0.5</v>
      </c>
    </row>
    <row r="1551" spans="1:8" ht="14.25" customHeight="1">
      <c r="A1551" s="567"/>
      <c r="B1551" s="568"/>
      <c r="C1551" s="569" t="s">
        <v>455</v>
      </c>
      <c r="D1551" s="274">
        <v>14</v>
      </c>
      <c r="E1551" s="661">
        <v>3</v>
      </c>
      <c r="F1551" s="661">
        <v>3</v>
      </c>
      <c r="G1551" s="661"/>
      <c r="H1551" s="662">
        <v>0.5</v>
      </c>
    </row>
    <row r="1552" spans="1:8" ht="14.25" customHeight="1">
      <c r="A1552" s="565" t="s">
        <v>501</v>
      </c>
      <c r="B1552" s="566" t="s">
        <v>767</v>
      </c>
      <c r="C1552" s="695"/>
      <c r="D1552" s="800">
        <f>SUM(D1553)</f>
        <v>30</v>
      </c>
      <c r="E1552" s="800">
        <f>SUM(E1553)</f>
        <v>11</v>
      </c>
      <c r="F1552" s="800">
        <f>SUM(F1553)</f>
        <v>11</v>
      </c>
      <c r="G1552" s="800">
        <f>SUM(G1553)</f>
        <v>0</v>
      </c>
      <c r="H1552" s="564"/>
    </row>
    <row r="1553" spans="1:8" ht="14.25" customHeight="1">
      <c r="A1553" s="567"/>
      <c r="B1553" s="568" t="s">
        <v>303</v>
      </c>
      <c r="C1553" s="783" t="s">
        <v>423</v>
      </c>
      <c r="D1553" s="274">
        <v>30</v>
      </c>
      <c r="E1553" s="274">
        <v>11</v>
      </c>
      <c r="F1553" s="274">
        <v>11</v>
      </c>
      <c r="G1553" s="754"/>
      <c r="H1553" s="636">
        <v>0.45</v>
      </c>
    </row>
    <row r="1554" spans="1:8" ht="14.25" customHeight="1">
      <c r="A1554" s="548" t="s">
        <v>523</v>
      </c>
      <c r="B1554" s="549" t="s">
        <v>768</v>
      </c>
      <c r="C1554" s="640"/>
      <c r="D1554" s="799">
        <f>SUM(D1555)</f>
        <v>30</v>
      </c>
      <c r="E1554" s="799">
        <f>SUM(E1555)</f>
        <v>8</v>
      </c>
      <c r="F1554" s="799">
        <f>SUM(F1555)</f>
        <v>8</v>
      </c>
      <c r="G1554" s="799">
        <f>SUM(G1555)</f>
        <v>0</v>
      </c>
      <c r="H1554" s="578"/>
    </row>
    <row r="1555" spans="1:8" ht="14.25" customHeight="1">
      <c r="A1555" s="567"/>
      <c r="B1555" s="568" t="s">
        <v>303</v>
      </c>
      <c r="C1555" s="783" t="s">
        <v>423</v>
      </c>
      <c r="D1555" s="274">
        <v>30</v>
      </c>
      <c r="E1555" s="274">
        <v>8</v>
      </c>
      <c r="F1555" s="274">
        <v>8</v>
      </c>
      <c r="G1555" s="754"/>
      <c r="H1555" s="636">
        <v>0.5</v>
      </c>
    </row>
    <row r="1556" spans="1:8" ht="27.75" customHeight="1">
      <c r="A1556" s="548" t="s">
        <v>529</v>
      </c>
      <c r="B1556" s="549" t="s">
        <v>769</v>
      </c>
      <c r="C1556" s="782"/>
      <c r="D1556" s="632">
        <f>SUM(D1557)</f>
        <v>30</v>
      </c>
      <c r="E1556" s="632">
        <f>SUM(E1557)</f>
        <v>15</v>
      </c>
      <c r="F1556" s="632">
        <f>SUM(F1557)</f>
        <v>15</v>
      </c>
      <c r="G1556" s="632">
        <f>SUM(G1557)</f>
        <v>0</v>
      </c>
      <c r="H1556" s="681"/>
    </row>
    <row r="1557" spans="1:8" ht="14.25" customHeight="1">
      <c r="A1557" s="567"/>
      <c r="B1557" s="568" t="s">
        <v>303</v>
      </c>
      <c r="C1557" s="783" t="s">
        <v>423</v>
      </c>
      <c r="D1557" s="274">
        <v>30</v>
      </c>
      <c r="E1557" s="274">
        <v>15</v>
      </c>
      <c r="F1557" s="274">
        <v>15</v>
      </c>
      <c r="G1557" s="754"/>
      <c r="H1557" s="636">
        <v>0.45</v>
      </c>
    </row>
    <row r="1558" spans="1:8" ht="14.25" customHeight="1">
      <c r="A1558" s="565" t="s">
        <v>534</v>
      </c>
      <c r="B1558" s="566" t="s">
        <v>770</v>
      </c>
      <c r="C1558" s="796"/>
      <c r="D1558" s="797">
        <f>SUM(D1559:D1561)</f>
        <v>87</v>
      </c>
      <c r="E1558" s="797">
        <f>SUM(E1559:E1561)</f>
        <v>29</v>
      </c>
      <c r="F1558" s="797">
        <f>SUM(F1559:F1561)</f>
        <v>24</v>
      </c>
      <c r="G1558" s="797">
        <f>SUM(G1559:G1561)</f>
        <v>0</v>
      </c>
      <c r="H1558" s="773"/>
    </row>
    <row r="1559" spans="1:8" ht="14.25" customHeight="1">
      <c r="A1559" s="554"/>
      <c r="B1559" s="555" t="s">
        <v>324</v>
      </c>
      <c r="C1559" s="708" t="s">
        <v>360</v>
      </c>
      <c r="D1559" s="751">
        <v>50</v>
      </c>
      <c r="E1559" s="751">
        <v>23</v>
      </c>
      <c r="F1559" s="751">
        <v>18</v>
      </c>
      <c r="G1559" s="360">
        <v>0</v>
      </c>
      <c r="H1559" s="683">
        <v>1.3</v>
      </c>
    </row>
    <row r="1560" spans="1:8" ht="14.25" customHeight="1">
      <c r="A1560" s="572"/>
      <c r="B1560" s="573"/>
      <c r="C1560" s="765" t="s">
        <v>414</v>
      </c>
      <c r="D1560" s="634">
        <v>19</v>
      </c>
      <c r="E1560" s="634">
        <v>5</v>
      </c>
      <c r="F1560" s="634">
        <v>5</v>
      </c>
      <c r="G1560" s="757">
        <v>0</v>
      </c>
      <c r="H1560" s="635">
        <v>0.7</v>
      </c>
    </row>
    <row r="1561" spans="1:8" ht="14.25" customHeight="1">
      <c r="A1561" s="567"/>
      <c r="B1561" s="568"/>
      <c r="C1561" s="783" t="s">
        <v>506</v>
      </c>
      <c r="D1561" s="274">
        <v>18</v>
      </c>
      <c r="E1561" s="274">
        <v>1</v>
      </c>
      <c r="F1561" s="274">
        <v>1</v>
      </c>
      <c r="G1561" s="754">
        <v>0</v>
      </c>
      <c r="H1561" s="636">
        <v>0.25</v>
      </c>
    </row>
    <row r="1562" spans="1:8" ht="14.25" customHeight="1">
      <c r="A1562" s="548" t="s">
        <v>540</v>
      </c>
      <c r="B1562" s="549" t="s">
        <v>771</v>
      </c>
      <c r="C1562" s="640"/>
      <c r="D1562" s="799">
        <f>SUM(D1563)</f>
        <v>4</v>
      </c>
      <c r="E1562" s="799">
        <f>SUM(E1563)</f>
        <v>45</v>
      </c>
      <c r="F1562" s="799">
        <f>SUM(F1563)</f>
        <v>45</v>
      </c>
      <c r="G1562" s="799">
        <f>SUM(G1563)</f>
        <v>0</v>
      </c>
      <c r="H1562" s="578"/>
    </row>
    <row r="1563" spans="1:8" ht="14.25" customHeight="1">
      <c r="A1563" s="567"/>
      <c r="B1563" s="568" t="s">
        <v>303</v>
      </c>
      <c r="C1563" s="783" t="s">
        <v>640</v>
      </c>
      <c r="D1563" s="274">
        <v>4</v>
      </c>
      <c r="E1563" s="274">
        <v>45</v>
      </c>
      <c r="F1563" s="274">
        <v>45</v>
      </c>
      <c r="G1563" s="754"/>
      <c r="H1563" s="636">
        <v>0.4</v>
      </c>
    </row>
    <row r="1564" spans="1:8" ht="14.25" customHeight="1">
      <c r="A1564" s="548" t="s">
        <v>541</v>
      </c>
      <c r="B1564" s="549" t="s">
        <v>772</v>
      </c>
      <c r="C1564" s="782"/>
      <c r="D1564" s="632">
        <f>SUM(D1565)</f>
        <v>38</v>
      </c>
      <c r="E1564" s="632">
        <f>SUM(E1565)</f>
        <v>23</v>
      </c>
      <c r="F1564" s="632">
        <f>SUM(F1565)</f>
        <v>23</v>
      </c>
      <c r="G1564" s="632">
        <f>SUM(G1565)</f>
        <v>0</v>
      </c>
      <c r="H1564" s="681"/>
    </row>
    <row r="1565" spans="1:8" ht="14.25" customHeight="1">
      <c r="A1565" s="567"/>
      <c r="B1565" s="573" t="s">
        <v>324</v>
      </c>
      <c r="C1565" s="783" t="s">
        <v>330</v>
      </c>
      <c r="D1565" s="274">
        <v>38</v>
      </c>
      <c r="E1565" s="274">
        <v>23</v>
      </c>
      <c r="F1565" s="274">
        <v>23</v>
      </c>
      <c r="G1565" s="754">
        <v>0</v>
      </c>
      <c r="H1565" s="636">
        <v>0.6</v>
      </c>
    </row>
    <row r="1566" spans="1:8" ht="14.25" customHeight="1">
      <c r="A1566" s="565" t="s">
        <v>547</v>
      </c>
      <c r="B1566" s="549" t="s">
        <v>61</v>
      </c>
      <c r="C1566" s="562"/>
      <c r="D1566" s="663">
        <f>SUM(D1567:D1572)</f>
        <v>701</v>
      </c>
      <c r="E1566" s="663">
        <f>SUM(E1567:E1572)</f>
        <v>565</v>
      </c>
      <c r="F1566" s="663">
        <f>SUM(F1567:F1572)</f>
        <v>553</v>
      </c>
      <c r="G1566" s="663">
        <f>SUM(G1567:G1572)</f>
        <v>0</v>
      </c>
      <c r="H1566" s="801"/>
    </row>
    <row r="1567" spans="1:8" ht="14.25" customHeight="1">
      <c r="A1567" s="565"/>
      <c r="B1567" s="561" t="s">
        <v>385</v>
      </c>
      <c r="C1567" s="562" t="s">
        <v>506</v>
      </c>
      <c r="D1567" s="702">
        <v>15</v>
      </c>
      <c r="E1567" s="702">
        <v>12</v>
      </c>
      <c r="F1567" s="702"/>
      <c r="G1567" s="702"/>
      <c r="H1567" s="801">
        <v>0.4</v>
      </c>
    </row>
    <row r="1568" spans="1:8" ht="14.25" customHeight="1">
      <c r="A1568" s="565"/>
      <c r="B1568" s="561" t="s">
        <v>355</v>
      </c>
      <c r="C1568" s="562" t="s">
        <v>336</v>
      </c>
      <c r="D1568" s="702">
        <v>120</v>
      </c>
      <c r="E1568" s="702">
        <v>102</v>
      </c>
      <c r="F1568" s="702">
        <v>102</v>
      </c>
      <c r="G1568" s="702"/>
      <c r="H1568" s="801">
        <v>0.7</v>
      </c>
    </row>
    <row r="1569" spans="1:8" ht="14.25" customHeight="1">
      <c r="A1569" s="565"/>
      <c r="B1569" s="566"/>
      <c r="C1569" s="562" t="s">
        <v>405</v>
      </c>
      <c r="D1569" s="702">
        <v>298</v>
      </c>
      <c r="E1569" s="702">
        <v>270</v>
      </c>
      <c r="F1569" s="702">
        <v>270</v>
      </c>
      <c r="G1569" s="702"/>
      <c r="H1569" s="801">
        <v>0.8</v>
      </c>
    </row>
    <row r="1570" spans="1:8" ht="14.25" customHeight="1">
      <c r="A1570" s="565"/>
      <c r="B1570" s="566"/>
      <c r="C1570" s="562" t="s">
        <v>412</v>
      </c>
      <c r="D1570" s="702">
        <v>130</v>
      </c>
      <c r="E1570" s="702">
        <v>60</v>
      </c>
      <c r="F1570" s="702">
        <v>60</v>
      </c>
      <c r="G1570" s="702"/>
      <c r="H1570" s="773">
        <v>1</v>
      </c>
    </row>
    <row r="1571" spans="1:8" ht="14.25" customHeight="1">
      <c r="A1571" s="572"/>
      <c r="B1571" s="573" t="s">
        <v>324</v>
      </c>
      <c r="C1571" s="574" t="s">
        <v>414</v>
      </c>
      <c r="D1571" s="658">
        <v>30</v>
      </c>
      <c r="E1571" s="658">
        <v>13</v>
      </c>
      <c r="F1571" s="658">
        <v>13</v>
      </c>
      <c r="G1571" s="658">
        <v>0</v>
      </c>
      <c r="H1571" s="802">
        <v>0.7</v>
      </c>
    </row>
    <row r="1572" spans="1:8" ht="14.25" customHeight="1">
      <c r="A1572" s="567"/>
      <c r="B1572" s="568" t="s">
        <v>303</v>
      </c>
      <c r="C1572" s="569" t="s">
        <v>533</v>
      </c>
      <c r="D1572" s="661">
        <v>108</v>
      </c>
      <c r="E1572" s="661">
        <v>108</v>
      </c>
      <c r="F1572" s="661">
        <v>108</v>
      </c>
      <c r="G1572" s="661"/>
      <c r="H1572" s="803">
        <v>0.5</v>
      </c>
    </row>
    <row r="1573" spans="1:8" ht="14.25" customHeight="1">
      <c r="A1573" s="548" t="s">
        <v>549</v>
      </c>
      <c r="B1573" s="549" t="s">
        <v>773</v>
      </c>
      <c r="C1573" s="559"/>
      <c r="D1573" s="632">
        <f>SUM(D1574)</f>
        <v>60</v>
      </c>
      <c r="E1573" s="632">
        <f>SUM(E1574)</f>
        <v>55</v>
      </c>
      <c r="F1573" s="632">
        <f>SUM(F1574)</f>
        <v>55</v>
      </c>
      <c r="G1573" s="632">
        <f>SUM(G1574)</f>
        <v>0</v>
      </c>
      <c r="H1573" s="749"/>
    </row>
    <row r="1574" spans="1:8" ht="14.25" customHeight="1">
      <c r="A1574" s="567"/>
      <c r="B1574" s="568" t="s">
        <v>385</v>
      </c>
      <c r="C1574" s="569" t="s">
        <v>428</v>
      </c>
      <c r="D1574" s="274">
        <v>60</v>
      </c>
      <c r="E1574" s="661">
        <v>55</v>
      </c>
      <c r="F1574" s="661">
        <v>55</v>
      </c>
      <c r="G1574" s="661"/>
      <c r="H1574" s="662" t="s">
        <v>774</v>
      </c>
    </row>
    <row r="1575" spans="1:8" ht="14.25" customHeight="1">
      <c r="A1575" s="565" t="s">
        <v>551</v>
      </c>
      <c r="B1575" s="566" t="s">
        <v>775</v>
      </c>
      <c r="C1575" s="562"/>
      <c r="D1575" s="797">
        <f>SUM(D1576:D1578)</f>
        <v>240</v>
      </c>
      <c r="E1575" s="797">
        <f>SUM(E1576:E1578)</f>
        <v>189</v>
      </c>
      <c r="F1575" s="797">
        <f>SUM(F1576:F1578)</f>
        <v>189</v>
      </c>
      <c r="G1575" s="797">
        <f>SUM(G1576:G1578)</f>
        <v>0</v>
      </c>
      <c r="H1575" s="801"/>
    </row>
    <row r="1576" spans="1:8" ht="14.25" customHeight="1">
      <c r="A1576" s="554"/>
      <c r="B1576" s="555" t="s">
        <v>385</v>
      </c>
      <c r="C1576" s="556" t="s">
        <v>380</v>
      </c>
      <c r="D1576" s="751">
        <v>100</v>
      </c>
      <c r="E1576" s="656">
        <v>92</v>
      </c>
      <c r="F1576" s="656">
        <v>92</v>
      </c>
      <c r="G1576" s="656"/>
      <c r="H1576" s="657" t="s">
        <v>776</v>
      </c>
    </row>
    <row r="1577" spans="1:8" ht="14.25" customHeight="1">
      <c r="A1577" s="572"/>
      <c r="B1577" s="573"/>
      <c r="C1577" s="574" t="s">
        <v>408</v>
      </c>
      <c r="D1577" s="634">
        <v>60</v>
      </c>
      <c r="E1577" s="658">
        <v>17</v>
      </c>
      <c r="F1577" s="658">
        <v>17</v>
      </c>
      <c r="G1577" s="658"/>
      <c r="H1577" s="659">
        <v>1.1</v>
      </c>
    </row>
    <row r="1578" spans="1:8" ht="14.25" customHeight="1">
      <c r="A1578" s="567"/>
      <c r="B1578" s="568" t="s">
        <v>278</v>
      </c>
      <c r="C1578" s="569" t="s">
        <v>360</v>
      </c>
      <c r="D1578" s="274">
        <v>80</v>
      </c>
      <c r="E1578" s="661">
        <v>80</v>
      </c>
      <c r="F1578" s="661">
        <v>80</v>
      </c>
      <c r="G1578" s="661">
        <v>0</v>
      </c>
      <c r="H1578" s="662">
        <v>0.8</v>
      </c>
    </row>
    <row r="1579" spans="1:8" ht="14.25" customHeight="1">
      <c r="A1579" s="548" t="s">
        <v>553</v>
      </c>
      <c r="B1579" s="549" t="s">
        <v>777</v>
      </c>
      <c r="C1579" s="559"/>
      <c r="D1579" s="632">
        <f>SUM(D1580)</f>
        <v>160</v>
      </c>
      <c r="E1579" s="632">
        <f>SUM(E1580)</f>
        <v>126</v>
      </c>
      <c r="F1579" s="632">
        <f>SUM(F1580)</f>
        <v>126</v>
      </c>
      <c r="G1579" s="632">
        <f>SUM(G1580)</f>
        <v>0</v>
      </c>
      <c r="H1579" s="685"/>
    </row>
    <row r="1580" spans="1:8" ht="14.25" customHeight="1">
      <c r="A1580" s="567"/>
      <c r="B1580" s="568" t="s">
        <v>324</v>
      </c>
      <c r="C1580" s="569" t="s">
        <v>334</v>
      </c>
      <c r="D1580" s="274">
        <v>160</v>
      </c>
      <c r="E1580" s="661">
        <v>126</v>
      </c>
      <c r="F1580" s="661">
        <v>126</v>
      </c>
      <c r="G1580" s="661">
        <v>0</v>
      </c>
      <c r="H1580" s="662">
        <v>0.7</v>
      </c>
    </row>
    <row r="1581" spans="1:8" ht="14.25" customHeight="1">
      <c r="A1581" s="548" t="s">
        <v>561</v>
      </c>
      <c r="B1581" s="549" t="s">
        <v>778</v>
      </c>
      <c r="C1581" s="559"/>
      <c r="D1581" s="632">
        <f>SUM(D1582)</f>
        <v>9</v>
      </c>
      <c r="E1581" s="632">
        <f>SUM(E1582)</f>
        <v>8</v>
      </c>
      <c r="F1581" s="632">
        <f>SUM(F1582)</f>
        <v>8</v>
      </c>
      <c r="G1581" s="632">
        <f>SUM(G1582)</f>
        <v>0</v>
      </c>
      <c r="H1581" s="749"/>
    </row>
    <row r="1582" spans="1:8" ht="14.25" customHeight="1">
      <c r="A1582" s="567"/>
      <c r="B1582" s="568" t="s">
        <v>303</v>
      </c>
      <c r="C1582" s="569" t="s">
        <v>779</v>
      </c>
      <c r="D1582" s="274">
        <v>9</v>
      </c>
      <c r="E1582" s="661">
        <v>8</v>
      </c>
      <c r="F1582" s="661">
        <v>8</v>
      </c>
      <c r="G1582" s="661"/>
      <c r="H1582" s="662">
        <v>1</v>
      </c>
    </row>
    <row r="1583" spans="1:8" ht="14.25" customHeight="1">
      <c r="A1583" s="565" t="s">
        <v>564</v>
      </c>
      <c r="B1583" s="566" t="s">
        <v>780</v>
      </c>
      <c r="C1583" s="562"/>
      <c r="D1583" s="797">
        <f>SUM(D1584)</f>
        <v>30</v>
      </c>
      <c r="E1583" s="797">
        <f>SUM(E1584)</f>
        <v>14</v>
      </c>
      <c r="F1583" s="797">
        <f>SUM(F1584)</f>
        <v>14</v>
      </c>
      <c r="G1583" s="797">
        <f>SUM(G1584)</f>
        <v>0</v>
      </c>
      <c r="H1583" s="801"/>
    </row>
    <row r="1584" spans="1:8" ht="14.25" customHeight="1">
      <c r="A1584" s="567"/>
      <c r="B1584" s="568" t="s">
        <v>303</v>
      </c>
      <c r="C1584" s="783" t="s">
        <v>423</v>
      </c>
      <c r="D1584" s="274">
        <v>30</v>
      </c>
      <c r="E1584" s="274">
        <v>14</v>
      </c>
      <c r="F1584" s="274">
        <v>14</v>
      </c>
      <c r="G1584" s="754"/>
      <c r="H1584" s="636">
        <v>0.5</v>
      </c>
    </row>
    <row r="1585" spans="1:8" ht="14.25" customHeight="1">
      <c r="A1585" s="565" t="s">
        <v>566</v>
      </c>
      <c r="B1585" s="566" t="s">
        <v>781</v>
      </c>
      <c r="C1585" s="796"/>
      <c r="D1585" s="663">
        <f>SUM(D1586:D1588)</f>
        <v>631</v>
      </c>
      <c r="E1585" s="663">
        <f>SUM(E1586:E1588)</f>
        <v>333</v>
      </c>
      <c r="F1585" s="663">
        <f>SUM(F1586:F1588)</f>
        <v>333</v>
      </c>
      <c r="G1585" s="663">
        <f>SUM(G1586:G1588)</f>
        <v>0</v>
      </c>
      <c r="H1585" s="804"/>
    </row>
    <row r="1586" spans="1:8" ht="14.25" customHeight="1">
      <c r="A1586" s="565"/>
      <c r="B1586" s="561" t="s">
        <v>355</v>
      </c>
      <c r="C1586" s="796" t="s">
        <v>336</v>
      </c>
      <c r="D1586" s="702">
        <v>141</v>
      </c>
      <c r="E1586" s="805">
        <v>25</v>
      </c>
      <c r="F1586" s="806">
        <v>25</v>
      </c>
      <c r="G1586" s="806"/>
      <c r="H1586" s="773">
        <v>0.2</v>
      </c>
    </row>
    <row r="1587" spans="1:8" ht="14.25" customHeight="1">
      <c r="A1587" s="554"/>
      <c r="B1587" s="555" t="s">
        <v>303</v>
      </c>
      <c r="C1587" s="708" t="s">
        <v>533</v>
      </c>
      <c r="D1587" s="656">
        <v>300</v>
      </c>
      <c r="E1587" s="807">
        <v>270</v>
      </c>
      <c r="F1587" s="751">
        <v>270</v>
      </c>
      <c r="G1587" s="751"/>
      <c r="H1587" s="808">
        <v>0.5</v>
      </c>
    </row>
    <row r="1588" spans="1:8" ht="14.25" customHeight="1">
      <c r="A1588" s="567"/>
      <c r="B1588" s="568" t="s">
        <v>324</v>
      </c>
      <c r="C1588" s="783" t="s">
        <v>337</v>
      </c>
      <c r="D1588" s="661">
        <v>190</v>
      </c>
      <c r="E1588" s="809">
        <v>38</v>
      </c>
      <c r="F1588" s="274">
        <v>38</v>
      </c>
      <c r="G1588" s="274">
        <v>0</v>
      </c>
      <c r="H1588" s="803">
        <v>0.6</v>
      </c>
    </row>
    <row r="1589" spans="1:8" ht="14.25" customHeight="1">
      <c r="A1589" s="548" t="s">
        <v>568</v>
      </c>
      <c r="B1589" s="549" t="s">
        <v>782</v>
      </c>
      <c r="C1589" s="782"/>
      <c r="D1589" s="632">
        <f>SUM(D1590)</f>
        <v>30</v>
      </c>
      <c r="E1589" s="632">
        <f>SUM(E1590)</f>
        <v>16</v>
      </c>
      <c r="F1589" s="632">
        <f>SUM(F1590)</f>
        <v>16</v>
      </c>
      <c r="G1589" s="632">
        <f>SUM(G1590)</f>
        <v>0</v>
      </c>
      <c r="H1589" s="804"/>
    </row>
    <row r="1590" spans="1:8" ht="14.25" customHeight="1">
      <c r="A1590" s="567"/>
      <c r="B1590" s="568" t="s">
        <v>303</v>
      </c>
      <c r="C1590" s="783" t="s">
        <v>423</v>
      </c>
      <c r="D1590" s="274">
        <v>30</v>
      </c>
      <c r="E1590" s="274">
        <v>16</v>
      </c>
      <c r="F1590" s="274">
        <v>16</v>
      </c>
      <c r="G1590" s="754"/>
      <c r="H1590" s="636">
        <v>0.35</v>
      </c>
    </row>
    <row r="1591" spans="1:8" ht="14.25" customHeight="1">
      <c r="A1591" s="548" t="s">
        <v>570</v>
      </c>
      <c r="B1591" s="549" t="s">
        <v>105</v>
      </c>
      <c r="C1591" s="640"/>
      <c r="D1591" s="799">
        <f>SUM(D1592:D1608)</f>
        <v>2752</v>
      </c>
      <c r="E1591" s="799">
        <f>SUM(E1592:E1608)</f>
        <v>1292</v>
      </c>
      <c r="F1591" s="799">
        <f>SUM(F1592:F1608)</f>
        <v>1252</v>
      </c>
      <c r="G1591" s="799">
        <f>SUM(G1592:G1608)</f>
        <v>0</v>
      </c>
      <c r="H1591" s="578"/>
    </row>
    <row r="1592" spans="1:8" ht="14.25" customHeight="1">
      <c r="A1592" s="554"/>
      <c r="B1592" s="555" t="s">
        <v>385</v>
      </c>
      <c r="C1592" s="556" t="s">
        <v>330</v>
      </c>
      <c r="D1592" s="751">
        <v>200</v>
      </c>
      <c r="E1592" s="656">
        <v>61</v>
      </c>
      <c r="F1592" s="656">
        <v>61</v>
      </c>
      <c r="G1592" s="656"/>
      <c r="H1592" s="657">
        <v>0.3</v>
      </c>
    </row>
    <row r="1593" spans="1:8" ht="14.25" customHeight="1">
      <c r="A1593" s="554"/>
      <c r="B1593" s="555"/>
      <c r="C1593" s="556" t="s">
        <v>506</v>
      </c>
      <c r="D1593" s="751">
        <v>29</v>
      </c>
      <c r="E1593" s="656">
        <v>28</v>
      </c>
      <c r="F1593" s="656"/>
      <c r="G1593" s="656"/>
      <c r="H1593" s="657">
        <v>0.3</v>
      </c>
    </row>
    <row r="1594" spans="1:8" ht="14.25" customHeight="1">
      <c r="A1594" s="554"/>
      <c r="B1594" s="555"/>
      <c r="C1594" s="556" t="s">
        <v>330</v>
      </c>
      <c r="D1594" s="751">
        <v>50</v>
      </c>
      <c r="E1594" s="656">
        <v>36</v>
      </c>
      <c r="F1594" s="656">
        <v>36</v>
      </c>
      <c r="G1594" s="656"/>
      <c r="H1594" s="657">
        <v>0.5</v>
      </c>
    </row>
    <row r="1595" spans="1:8" ht="14.25" customHeight="1">
      <c r="A1595" s="554"/>
      <c r="B1595" s="555" t="s">
        <v>278</v>
      </c>
      <c r="C1595" s="556" t="s">
        <v>336</v>
      </c>
      <c r="D1595" s="751">
        <v>110</v>
      </c>
      <c r="E1595" s="656">
        <v>110</v>
      </c>
      <c r="F1595" s="656">
        <v>98</v>
      </c>
      <c r="G1595" s="656">
        <v>0</v>
      </c>
      <c r="H1595" s="657">
        <v>0.5</v>
      </c>
    </row>
    <row r="1596" spans="1:8" ht="14.25" customHeight="1">
      <c r="A1596" s="554"/>
      <c r="B1596" s="555" t="s">
        <v>355</v>
      </c>
      <c r="C1596" s="556" t="s">
        <v>360</v>
      </c>
      <c r="D1596" s="751">
        <v>126</v>
      </c>
      <c r="E1596" s="656">
        <v>51</v>
      </c>
      <c r="F1596" s="656">
        <v>51</v>
      </c>
      <c r="G1596" s="656"/>
      <c r="H1596" s="657">
        <v>0.4</v>
      </c>
    </row>
    <row r="1597" spans="1:8" ht="14.25" customHeight="1">
      <c r="A1597" s="572"/>
      <c r="B1597" s="555"/>
      <c r="C1597" s="574" t="s">
        <v>506</v>
      </c>
      <c r="D1597" s="634">
        <v>20</v>
      </c>
      <c r="E1597" s="658">
        <v>10</v>
      </c>
      <c r="F1597" s="658">
        <v>10</v>
      </c>
      <c r="G1597" s="658"/>
      <c r="H1597" s="659">
        <v>0.4</v>
      </c>
    </row>
    <row r="1598" spans="1:8" ht="14.25" customHeight="1">
      <c r="A1598" s="572"/>
      <c r="B1598" s="555"/>
      <c r="C1598" s="574" t="s">
        <v>405</v>
      </c>
      <c r="D1598" s="634">
        <v>48</v>
      </c>
      <c r="E1598" s="658">
        <v>48</v>
      </c>
      <c r="F1598" s="658">
        <v>48</v>
      </c>
      <c r="G1598" s="658"/>
      <c r="H1598" s="659">
        <v>0</v>
      </c>
    </row>
    <row r="1599" spans="1:8" ht="14.25" customHeight="1">
      <c r="A1599" s="572"/>
      <c r="B1599" s="555"/>
      <c r="C1599" s="574" t="s">
        <v>783</v>
      </c>
      <c r="D1599" s="634">
        <v>40</v>
      </c>
      <c r="E1599" s="658">
        <v>29</v>
      </c>
      <c r="F1599" s="658">
        <v>29</v>
      </c>
      <c r="G1599" s="658"/>
      <c r="H1599" s="659">
        <v>0.5</v>
      </c>
    </row>
    <row r="1600" spans="1:8" ht="14.25" customHeight="1">
      <c r="A1600" s="572"/>
      <c r="B1600" s="555"/>
      <c r="C1600" s="574" t="s">
        <v>362</v>
      </c>
      <c r="D1600" s="634">
        <v>50</v>
      </c>
      <c r="E1600" s="658">
        <v>42</v>
      </c>
      <c r="F1600" s="658">
        <v>42</v>
      </c>
      <c r="G1600" s="658"/>
      <c r="H1600" s="659">
        <v>0.1</v>
      </c>
    </row>
    <row r="1601" spans="1:8" ht="14.25" customHeight="1">
      <c r="A1601" s="572"/>
      <c r="B1601" s="555" t="s">
        <v>324</v>
      </c>
      <c r="C1601" s="765" t="s">
        <v>378</v>
      </c>
      <c r="D1601" s="810">
        <v>10</v>
      </c>
      <c r="E1601" s="810">
        <v>10</v>
      </c>
      <c r="F1601" s="810">
        <v>10</v>
      </c>
      <c r="G1601" s="810">
        <v>0</v>
      </c>
      <c r="H1601" s="811" t="s">
        <v>784</v>
      </c>
    </row>
    <row r="1602" spans="1:8" ht="14.25" customHeight="1">
      <c r="A1602" s="572"/>
      <c r="B1602" s="573"/>
      <c r="C1602" s="765" t="s">
        <v>448</v>
      </c>
      <c r="D1602" s="810">
        <v>20</v>
      </c>
      <c r="E1602" s="810">
        <v>20</v>
      </c>
      <c r="F1602" s="810">
        <v>20</v>
      </c>
      <c r="G1602" s="810">
        <v>0</v>
      </c>
      <c r="H1602" s="811" t="s">
        <v>535</v>
      </c>
    </row>
    <row r="1603" spans="1:8" ht="14.25" customHeight="1">
      <c r="A1603" s="572"/>
      <c r="B1603" s="573"/>
      <c r="C1603" s="765" t="s">
        <v>330</v>
      </c>
      <c r="D1603" s="810">
        <v>500</v>
      </c>
      <c r="E1603" s="810">
        <v>409</v>
      </c>
      <c r="F1603" s="810">
        <v>409</v>
      </c>
      <c r="G1603" s="810">
        <v>0</v>
      </c>
      <c r="H1603" s="811">
        <v>0.9</v>
      </c>
    </row>
    <row r="1604" spans="1:8" ht="14.25" customHeight="1">
      <c r="A1604" s="572"/>
      <c r="B1604" s="573"/>
      <c r="C1604" s="765" t="s">
        <v>336</v>
      </c>
      <c r="D1604" s="810">
        <v>550</v>
      </c>
      <c r="E1604" s="810">
        <v>104</v>
      </c>
      <c r="F1604" s="810">
        <v>104</v>
      </c>
      <c r="G1604" s="810">
        <v>0</v>
      </c>
      <c r="H1604" s="811">
        <v>0.9</v>
      </c>
    </row>
    <row r="1605" spans="1:8" ht="14.25" customHeight="1">
      <c r="A1605" s="572"/>
      <c r="B1605" s="573"/>
      <c r="C1605" s="765" t="s">
        <v>360</v>
      </c>
      <c r="D1605" s="810">
        <v>434</v>
      </c>
      <c r="E1605" s="810">
        <v>22</v>
      </c>
      <c r="F1605" s="810">
        <v>22</v>
      </c>
      <c r="G1605" s="810">
        <v>0</v>
      </c>
      <c r="H1605" s="811">
        <v>1</v>
      </c>
    </row>
    <row r="1606" spans="1:8" ht="14.25" customHeight="1">
      <c r="A1606" s="572"/>
      <c r="B1606" s="573"/>
      <c r="C1606" s="765" t="s">
        <v>506</v>
      </c>
      <c r="D1606" s="810">
        <v>200</v>
      </c>
      <c r="E1606" s="810">
        <v>200</v>
      </c>
      <c r="F1606" s="810">
        <v>200</v>
      </c>
      <c r="G1606" s="810">
        <v>0</v>
      </c>
      <c r="H1606" s="811">
        <v>0.8</v>
      </c>
    </row>
    <row r="1607" spans="1:8" ht="14.25" customHeight="1">
      <c r="A1607" s="572"/>
      <c r="B1607" s="573" t="s">
        <v>303</v>
      </c>
      <c r="C1607" s="765" t="s">
        <v>445</v>
      </c>
      <c r="D1607" s="810">
        <v>345</v>
      </c>
      <c r="E1607" s="810">
        <v>104</v>
      </c>
      <c r="F1607" s="810">
        <v>104</v>
      </c>
      <c r="G1607" s="810"/>
      <c r="H1607" s="811">
        <v>0.6</v>
      </c>
    </row>
    <row r="1608" spans="1:8" ht="14.25" customHeight="1">
      <c r="A1608" s="567"/>
      <c r="B1608" s="569"/>
      <c r="C1608" s="569" t="s">
        <v>533</v>
      </c>
      <c r="D1608" s="274">
        <v>20</v>
      </c>
      <c r="E1608" s="661">
        <v>8</v>
      </c>
      <c r="F1608" s="661">
        <v>8</v>
      </c>
      <c r="G1608" s="661"/>
      <c r="H1608" s="662">
        <v>0.65</v>
      </c>
    </row>
    <row r="1609" spans="1:8" ht="14.25" customHeight="1">
      <c r="A1609" s="565" t="s">
        <v>572</v>
      </c>
      <c r="B1609" s="566" t="s">
        <v>785</v>
      </c>
      <c r="C1609" s="562"/>
      <c r="D1609" s="797">
        <f>SUM(D1610)</f>
        <v>30</v>
      </c>
      <c r="E1609" s="797">
        <f>SUM(E1610)</f>
        <v>30</v>
      </c>
      <c r="F1609" s="797">
        <f>SUM(F1610)</f>
        <v>30</v>
      </c>
      <c r="G1609" s="797">
        <f>SUM(G1610)</f>
        <v>0</v>
      </c>
      <c r="H1609" s="664"/>
    </row>
    <row r="1610" spans="1:8" ht="14.25" customHeight="1">
      <c r="A1610" s="567"/>
      <c r="B1610" s="568" t="s">
        <v>278</v>
      </c>
      <c r="C1610" s="569" t="s">
        <v>360</v>
      </c>
      <c r="D1610" s="274">
        <v>30</v>
      </c>
      <c r="E1610" s="661">
        <v>30</v>
      </c>
      <c r="F1610" s="661">
        <v>30</v>
      </c>
      <c r="G1610" s="661">
        <v>0</v>
      </c>
      <c r="H1610" s="662">
        <v>0.7</v>
      </c>
    </row>
    <row r="1611" spans="1:8" ht="14.25" customHeight="1">
      <c r="A1611" s="565" t="s">
        <v>575</v>
      </c>
      <c r="B1611" s="566" t="s">
        <v>786</v>
      </c>
      <c r="C1611" s="695"/>
      <c r="D1611" s="800">
        <f>SUM(D1612)</f>
        <v>30</v>
      </c>
      <c r="E1611" s="800">
        <f>SUM(E1612)</f>
        <v>19</v>
      </c>
      <c r="F1611" s="800">
        <f>SUM(F1612)</f>
        <v>19</v>
      </c>
      <c r="G1611" s="800">
        <f>SUM(G1612)</f>
        <v>0</v>
      </c>
      <c r="H1611" s="564"/>
    </row>
    <row r="1612" spans="1:8" ht="14.25" customHeight="1">
      <c r="A1612" s="567"/>
      <c r="B1612" s="568" t="s">
        <v>303</v>
      </c>
      <c r="C1612" s="783" t="s">
        <v>423</v>
      </c>
      <c r="D1612" s="274">
        <v>30</v>
      </c>
      <c r="E1612" s="274">
        <v>19</v>
      </c>
      <c r="F1612" s="274">
        <v>19</v>
      </c>
      <c r="G1612" s="754"/>
      <c r="H1612" s="636">
        <v>1.3</v>
      </c>
    </row>
    <row r="1613" spans="1:8" ht="26.25" customHeight="1">
      <c r="A1613" s="565" t="s">
        <v>576</v>
      </c>
      <c r="B1613" s="566" t="s">
        <v>787</v>
      </c>
      <c r="C1613" s="695"/>
      <c r="D1613" s="800">
        <f>SUM(D1614:D1615)</f>
        <v>170</v>
      </c>
      <c r="E1613" s="800">
        <f>SUM(E1614:E1615)</f>
        <v>81</v>
      </c>
      <c r="F1613" s="800">
        <f>SUM(F1614:F1615)</f>
        <v>81</v>
      </c>
      <c r="G1613" s="800">
        <f>SUM(G1614:G1615)</f>
        <v>0</v>
      </c>
      <c r="H1613" s="564"/>
    </row>
    <row r="1614" spans="1:8" ht="14.25" customHeight="1">
      <c r="A1614" s="588"/>
      <c r="B1614" s="561" t="s">
        <v>324</v>
      </c>
      <c r="C1614" s="671" t="s">
        <v>751</v>
      </c>
      <c r="D1614" s="745">
        <v>140</v>
      </c>
      <c r="E1614" s="745">
        <v>70</v>
      </c>
      <c r="F1614" s="745">
        <v>70</v>
      </c>
      <c r="G1614" s="744">
        <v>0</v>
      </c>
      <c r="H1614" s="639">
        <v>0.8</v>
      </c>
    </row>
    <row r="1615" spans="1:8" ht="14.25" customHeight="1">
      <c r="A1615" s="567"/>
      <c r="B1615" s="568" t="s">
        <v>303</v>
      </c>
      <c r="C1615" s="783" t="s">
        <v>423</v>
      </c>
      <c r="D1615" s="274">
        <v>30</v>
      </c>
      <c r="E1615" s="274">
        <v>11</v>
      </c>
      <c r="F1615" s="274">
        <v>11</v>
      </c>
      <c r="G1615" s="754"/>
      <c r="H1615" s="636">
        <v>1.3</v>
      </c>
    </row>
    <row r="1616" spans="1:8" ht="14.25" customHeight="1">
      <c r="A1616" s="548" t="s">
        <v>585</v>
      </c>
      <c r="B1616" s="549" t="s">
        <v>200</v>
      </c>
      <c r="C1616" s="782"/>
      <c r="D1616" s="632">
        <f>SUM(D1617:D1619)</f>
        <v>270</v>
      </c>
      <c r="E1616" s="632">
        <f>SUM(E1617:E1619)</f>
        <v>205</v>
      </c>
      <c r="F1616" s="632">
        <f>SUM(F1617:F1619)</f>
        <v>205</v>
      </c>
      <c r="G1616" s="632">
        <f>SUM(G1617:G1619)</f>
        <v>0</v>
      </c>
      <c r="H1616" s="681"/>
    </row>
    <row r="1617" spans="1:8" ht="14.25" customHeight="1">
      <c r="A1617" s="588"/>
      <c r="B1617" s="555" t="s">
        <v>324</v>
      </c>
      <c r="C1617" s="708" t="s">
        <v>378</v>
      </c>
      <c r="D1617" s="751">
        <v>225</v>
      </c>
      <c r="E1617" s="751">
        <v>170</v>
      </c>
      <c r="F1617" s="751">
        <v>170</v>
      </c>
      <c r="G1617" s="751">
        <v>0</v>
      </c>
      <c r="H1617" s="683">
        <v>0.4</v>
      </c>
    </row>
    <row r="1618" spans="1:8" ht="14.25" customHeight="1">
      <c r="A1618" s="588"/>
      <c r="B1618" s="581"/>
      <c r="C1618" s="708" t="s">
        <v>330</v>
      </c>
      <c r="D1618" s="751">
        <v>25</v>
      </c>
      <c r="E1618" s="751">
        <v>15</v>
      </c>
      <c r="F1618" s="751">
        <v>15</v>
      </c>
      <c r="G1618" s="751">
        <v>0</v>
      </c>
      <c r="H1618" s="683" t="s">
        <v>698</v>
      </c>
    </row>
    <row r="1619" spans="1:8" ht="14.25" customHeight="1">
      <c r="A1619" s="567"/>
      <c r="B1619" s="729"/>
      <c r="C1619" s="783" t="s">
        <v>378</v>
      </c>
      <c r="D1619" s="274">
        <v>20</v>
      </c>
      <c r="E1619" s="274">
        <v>20</v>
      </c>
      <c r="F1619" s="274">
        <v>20</v>
      </c>
      <c r="G1619" s="754">
        <v>0</v>
      </c>
      <c r="H1619" s="636" t="s">
        <v>560</v>
      </c>
    </row>
    <row r="1620" spans="1:8" ht="14.25" customHeight="1">
      <c r="A1620" s="565" t="s">
        <v>593</v>
      </c>
      <c r="B1620" s="566" t="s">
        <v>788</v>
      </c>
      <c r="C1620" s="796"/>
      <c r="D1620" s="797">
        <f>SUM(D1621:D1628)</f>
        <v>710</v>
      </c>
      <c r="E1620" s="797">
        <f>SUM(E1621:E1628)</f>
        <v>539</v>
      </c>
      <c r="F1620" s="797">
        <f>SUM(F1621:F1628)</f>
        <v>497</v>
      </c>
      <c r="G1620" s="797">
        <f>SUM(G1621:G1628)</f>
        <v>0</v>
      </c>
      <c r="H1620" s="773"/>
    </row>
    <row r="1621" spans="1:8" ht="14.25" customHeight="1">
      <c r="A1621" s="554"/>
      <c r="B1621" s="555" t="s">
        <v>385</v>
      </c>
      <c r="C1621" s="708" t="s">
        <v>365</v>
      </c>
      <c r="D1621" s="751">
        <v>40</v>
      </c>
      <c r="E1621" s="751">
        <v>27</v>
      </c>
      <c r="F1621" s="751"/>
      <c r="G1621" s="360"/>
      <c r="H1621" s="683">
        <v>1</v>
      </c>
    </row>
    <row r="1622" spans="1:8" ht="14.25" customHeight="1">
      <c r="A1622" s="554"/>
      <c r="B1622" s="555"/>
      <c r="C1622" s="708" t="s">
        <v>506</v>
      </c>
      <c r="D1622" s="751">
        <v>20</v>
      </c>
      <c r="E1622" s="751">
        <v>15</v>
      </c>
      <c r="F1622" s="751"/>
      <c r="G1622" s="360"/>
      <c r="H1622" s="683">
        <v>0.6</v>
      </c>
    </row>
    <row r="1623" spans="1:8" ht="14.25" customHeight="1">
      <c r="A1623" s="554"/>
      <c r="B1623" s="555" t="s">
        <v>355</v>
      </c>
      <c r="C1623" s="708" t="s">
        <v>414</v>
      </c>
      <c r="D1623" s="751">
        <v>120</v>
      </c>
      <c r="E1623" s="751">
        <v>120</v>
      </c>
      <c r="F1623" s="751">
        <v>120</v>
      </c>
      <c r="G1623" s="360"/>
      <c r="H1623" s="683">
        <v>1.25</v>
      </c>
    </row>
    <row r="1624" spans="1:8" ht="14.25" customHeight="1">
      <c r="A1624" s="554"/>
      <c r="B1624" s="555"/>
      <c r="C1624" s="708" t="s">
        <v>428</v>
      </c>
      <c r="D1624" s="751">
        <v>87</v>
      </c>
      <c r="E1624" s="751">
        <v>82</v>
      </c>
      <c r="F1624" s="751">
        <v>82</v>
      </c>
      <c r="G1624" s="360"/>
      <c r="H1624" s="683">
        <v>0.7</v>
      </c>
    </row>
    <row r="1625" spans="1:8" ht="14.25" customHeight="1">
      <c r="A1625" s="554"/>
      <c r="B1625" s="555"/>
      <c r="C1625" s="708" t="s">
        <v>363</v>
      </c>
      <c r="D1625" s="751">
        <v>45</v>
      </c>
      <c r="E1625" s="751">
        <v>8</v>
      </c>
      <c r="F1625" s="751">
        <v>8</v>
      </c>
      <c r="G1625" s="360"/>
      <c r="H1625" s="683">
        <v>0.4</v>
      </c>
    </row>
    <row r="1626" spans="1:8" ht="14.25" customHeight="1">
      <c r="A1626" s="554"/>
      <c r="B1626" s="555"/>
      <c r="C1626" s="708" t="s">
        <v>356</v>
      </c>
      <c r="D1626" s="751">
        <v>300</v>
      </c>
      <c r="E1626" s="751">
        <v>230</v>
      </c>
      <c r="F1626" s="751">
        <v>230</v>
      </c>
      <c r="G1626" s="360"/>
      <c r="H1626" s="683">
        <v>0.4</v>
      </c>
    </row>
    <row r="1627" spans="1:8" ht="14.25" customHeight="1">
      <c r="A1627" s="554"/>
      <c r="B1627" s="555" t="s">
        <v>324</v>
      </c>
      <c r="C1627" s="708" t="s">
        <v>360</v>
      </c>
      <c r="D1627" s="656">
        <v>50</v>
      </c>
      <c r="E1627" s="656">
        <v>17</v>
      </c>
      <c r="F1627" s="656">
        <v>17</v>
      </c>
      <c r="G1627" s="656">
        <v>0</v>
      </c>
      <c r="H1627" s="657">
        <v>1</v>
      </c>
    </row>
    <row r="1628" spans="1:8" ht="14.25" customHeight="1">
      <c r="A1628" s="567"/>
      <c r="B1628" s="568"/>
      <c r="C1628" s="783" t="s">
        <v>337</v>
      </c>
      <c r="D1628" s="661">
        <v>48</v>
      </c>
      <c r="E1628" s="661">
        <v>40</v>
      </c>
      <c r="F1628" s="661">
        <v>40</v>
      </c>
      <c r="G1628" s="661">
        <v>0</v>
      </c>
      <c r="H1628" s="812" t="s">
        <v>512</v>
      </c>
    </row>
    <row r="1629" spans="1:8" ht="14.25" customHeight="1">
      <c r="A1629" s="548" t="s">
        <v>595</v>
      </c>
      <c r="B1629" s="549" t="s">
        <v>46</v>
      </c>
      <c r="C1629" s="640"/>
      <c r="D1629" s="799">
        <f>SUM(D1630:D1636)</f>
        <v>2427</v>
      </c>
      <c r="E1629" s="799">
        <f>SUM(E1630:E1636)</f>
        <v>1654</v>
      </c>
      <c r="F1629" s="799">
        <f>SUM(F1630:F1636)</f>
        <v>1634</v>
      </c>
      <c r="G1629" s="799">
        <f>SUM(G1630:G1636)</f>
        <v>0</v>
      </c>
      <c r="H1629" s="578"/>
    </row>
    <row r="1630" spans="1:8" ht="14.25" customHeight="1">
      <c r="A1630" s="554"/>
      <c r="B1630" s="555" t="s">
        <v>385</v>
      </c>
      <c r="C1630" s="708" t="s">
        <v>330</v>
      </c>
      <c r="D1630" s="751">
        <v>200</v>
      </c>
      <c r="E1630" s="751">
        <v>184</v>
      </c>
      <c r="F1630" s="751">
        <v>184</v>
      </c>
      <c r="G1630" s="360"/>
      <c r="H1630" s="683">
        <v>0.5</v>
      </c>
    </row>
    <row r="1631" spans="1:8" ht="14.25" customHeight="1">
      <c r="A1631" s="554"/>
      <c r="B1631" s="555"/>
      <c r="C1631" s="708" t="s">
        <v>506</v>
      </c>
      <c r="D1631" s="751">
        <v>20</v>
      </c>
      <c r="E1631" s="751">
        <v>20</v>
      </c>
      <c r="F1631" s="751"/>
      <c r="G1631" s="360"/>
      <c r="H1631" s="683">
        <v>0.3</v>
      </c>
    </row>
    <row r="1632" spans="1:8" ht="14.25" customHeight="1">
      <c r="A1632" s="554"/>
      <c r="B1632" s="555"/>
      <c r="C1632" s="708" t="s">
        <v>386</v>
      </c>
      <c r="D1632" s="751">
        <v>300</v>
      </c>
      <c r="E1632" s="751">
        <v>268</v>
      </c>
      <c r="F1632" s="751">
        <v>268</v>
      </c>
      <c r="G1632" s="360"/>
      <c r="H1632" s="683">
        <v>0.25</v>
      </c>
    </row>
    <row r="1633" spans="1:8" ht="14.25" customHeight="1">
      <c r="A1633" s="554"/>
      <c r="B1633" s="555" t="s">
        <v>355</v>
      </c>
      <c r="C1633" s="708" t="s">
        <v>414</v>
      </c>
      <c r="D1633" s="751">
        <v>507</v>
      </c>
      <c r="E1633" s="751">
        <v>388</v>
      </c>
      <c r="F1633" s="751">
        <v>388</v>
      </c>
      <c r="G1633" s="360"/>
      <c r="H1633" s="683">
        <v>0.5</v>
      </c>
    </row>
    <row r="1634" spans="1:8" ht="14.25" customHeight="1">
      <c r="A1634" s="572"/>
      <c r="B1634" s="573"/>
      <c r="C1634" s="765" t="s">
        <v>428</v>
      </c>
      <c r="D1634" s="634">
        <v>185</v>
      </c>
      <c r="E1634" s="634">
        <v>149</v>
      </c>
      <c r="F1634" s="634">
        <v>149</v>
      </c>
      <c r="G1634" s="757"/>
      <c r="H1634" s="635">
        <v>0.6</v>
      </c>
    </row>
    <row r="1635" spans="1:8" ht="14.25" customHeight="1">
      <c r="A1635" s="572"/>
      <c r="B1635" s="573"/>
      <c r="C1635" s="765" t="s">
        <v>416</v>
      </c>
      <c r="D1635" s="634">
        <v>1200</v>
      </c>
      <c r="E1635" s="634">
        <v>630</v>
      </c>
      <c r="F1635" s="634">
        <v>630</v>
      </c>
      <c r="G1635" s="757"/>
      <c r="H1635" s="635">
        <v>0</v>
      </c>
    </row>
    <row r="1636" spans="1:8" ht="14.25" customHeight="1">
      <c r="A1636" s="567"/>
      <c r="B1636" s="568" t="s">
        <v>303</v>
      </c>
      <c r="C1636" s="783" t="s">
        <v>453</v>
      </c>
      <c r="D1636" s="274">
        <v>15</v>
      </c>
      <c r="E1636" s="274">
        <v>15</v>
      </c>
      <c r="F1636" s="274">
        <v>15</v>
      </c>
      <c r="G1636" s="754"/>
      <c r="H1636" s="636">
        <v>0.25</v>
      </c>
    </row>
    <row r="1637" spans="1:8" ht="14.25" customHeight="1">
      <c r="A1637" s="548" t="s">
        <v>598</v>
      </c>
      <c r="B1637" s="549" t="s">
        <v>789</v>
      </c>
      <c r="C1637" s="782"/>
      <c r="D1637" s="632">
        <f>D1638</f>
        <v>420</v>
      </c>
      <c r="E1637" s="632">
        <f>E1638</f>
        <v>342</v>
      </c>
      <c r="F1637" s="632">
        <f>F1638</f>
        <v>342</v>
      </c>
      <c r="G1637" s="632">
        <f>G1638</f>
        <v>0</v>
      </c>
      <c r="H1637" s="681"/>
    </row>
    <row r="1638" spans="1:8" ht="14.25" customHeight="1">
      <c r="A1638" s="567"/>
      <c r="B1638" s="568" t="s">
        <v>324</v>
      </c>
      <c r="C1638" s="783" t="s">
        <v>378</v>
      </c>
      <c r="D1638" s="274">
        <v>420</v>
      </c>
      <c r="E1638" s="274">
        <v>342</v>
      </c>
      <c r="F1638" s="274">
        <v>342</v>
      </c>
      <c r="G1638" s="754">
        <v>0</v>
      </c>
      <c r="H1638" s="636">
        <v>0.2</v>
      </c>
    </row>
    <row r="1639" spans="1:8" ht="14.25" customHeight="1">
      <c r="A1639" s="710" t="s">
        <v>599</v>
      </c>
      <c r="B1639" s="637" t="s">
        <v>790</v>
      </c>
      <c r="C1639" s="813"/>
      <c r="D1639" s="814">
        <f>SUM(D1640)</f>
        <v>11</v>
      </c>
      <c r="E1639" s="814">
        <f>SUM(E1640)</f>
        <v>12</v>
      </c>
      <c r="F1639" s="814">
        <f>SUM(F1640)</f>
        <v>12</v>
      </c>
      <c r="G1639" s="814">
        <f>SUM(G1640)</f>
        <v>0</v>
      </c>
      <c r="H1639" s="815"/>
    </row>
    <row r="1640" spans="1:8" ht="14.25" customHeight="1">
      <c r="A1640" s="567"/>
      <c r="B1640" s="568" t="s">
        <v>324</v>
      </c>
      <c r="C1640" s="783" t="s">
        <v>336</v>
      </c>
      <c r="D1640" s="274">
        <v>11</v>
      </c>
      <c r="E1640" s="274">
        <v>12</v>
      </c>
      <c r="F1640" s="274">
        <v>12</v>
      </c>
      <c r="G1640" s="754">
        <v>0</v>
      </c>
      <c r="H1640" s="636">
        <v>0.8</v>
      </c>
    </row>
    <row r="1641" spans="1:8" ht="14.25" customHeight="1">
      <c r="A1641" s="565" t="s">
        <v>601</v>
      </c>
      <c r="B1641" s="566" t="s">
        <v>90</v>
      </c>
      <c r="C1641" s="695"/>
      <c r="D1641" s="800">
        <f>SUM(D1642:D1648)</f>
        <v>548</v>
      </c>
      <c r="E1641" s="800">
        <f>SUM(E1642:E1648)</f>
        <v>546</v>
      </c>
      <c r="F1641" s="800">
        <f>SUM(F1642:F1648)</f>
        <v>546</v>
      </c>
      <c r="G1641" s="800">
        <f>SUM(G1642:G1648)</f>
        <v>0</v>
      </c>
      <c r="H1641" s="564"/>
    </row>
    <row r="1642" spans="1:8" ht="14.25" customHeight="1">
      <c r="A1642" s="554"/>
      <c r="B1642" s="555" t="s">
        <v>355</v>
      </c>
      <c r="C1642" s="556" t="s">
        <v>414</v>
      </c>
      <c r="D1642" s="751">
        <v>170</v>
      </c>
      <c r="E1642" s="656">
        <v>170</v>
      </c>
      <c r="F1642" s="656">
        <v>170</v>
      </c>
      <c r="G1642" s="656"/>
      <c r="H1642" s="657">
        <v>1.5</v>
      </c>
    </row>
    <row r="1643" spans="1:8" ht="14.25" customHeight="1">
      <c r="A1643" s="572"/>
      <c r="B1643" s="555" t="s">
        <v>324</v>
      </c>
      <c r="C1643" s="574" t="s">
        <v>378</v>
      </c>
      <c r="D1643" s="634">
        <v>220</v>
      </c>
      <c r="E1643" s="658">
        <v>220</v>
      </c>
      <c r="F1643" s="658">
        <v>220</v>
      </c>
      <c r="G1643" s="658">
        <v>0</v>
      </c>
      <c r="H1643" s="659">
        <v>0.3</v>
      </c>
    </row>
    <row r="1644" spans="1:8" ht="14.25" customHeight="1">
      <c r="A1644" s="572"/>
      <c r="B1644" s="555"/>
      <c r="C1644" s="574" t="s">
        <v>330</v>
      </c>
      <c r="D1644" s="634">
        <v>80</v>
      </c>
      <c r="E1644" s="658">
        <v>63</v>
      </c>
      <c r="F1644" s="658">
        <v>63</v>
      </c>
      <c r="G1644" s="658">
        <v>0</v>
      </c>
      <c r="H1644" s="659">
        <v>0.6</v>
      </c>
    </row>
    <row r="1645" spans="1:8" ht="14.25" customHeight="1">
      <c r="A1645" s="572"/>
      <c r="B1645" s="555"/>
      <c r="C1645" s="574" t="s">
        <v>506</v>
      </c>
      <c r="D1645" s="634">
        <v>15</v>
      </c>
      <c r="E1645" s="658">
        <v>2</v>
      </c>
      <c r="F1645" s="658">
        <v>2</v>
      </c>
      <c r="G1645" s="658">
        <v>0</v>
      </c>
      <c r="H1645" s="659">
        <v>0.4</v>
      </c>
    </row>
    <row r="1646" spans="1:8" ht="14.25" customHeight="1">
      <c r="A1646" s="572"/>
      <c r="B1646" s="555"/>
      <c r="C1646" s="574" t="s">
        <v>362</v>
      </c>
      <c r="D1646" s="634">
        <v>13</v>
      </c>
      <c r="E1646" s="658">
        <v>13</v>
      </c>
      <c r="F1646" s="658">
        <v>13</v>
      </c>
      <c r="G1646" s="658">
        <v>0</v>
      </c>
      <c r="H1646" s="659">
        <v>0.2</v>
      </c>
    </row>
    <row r="1647" spans="1:8" ht="14.25" customHeight="1">
      <c r="A1647" s="572"/>
      <c r="B1647" s="555" t="s">
        <v>303</v>
      </c>
      <c r="C1647" s="574" t="s">
        <v>533</v>
      </c>
      <c r="D1647" s="634">
        <v>38</v>
      </c>
      <c r="E1647" s="658">
        <v>38</v>
      </c>
      <c r="F1647" s="658">
        <v>38</v>
      </c>
      <c r="G1647" s="658"/>
      <c r="H1647" s="659">
        <v>0.5</v>
      </c>
    </row>
    <row r="1648" spans="1:8" ht="14.25" customHeight="1">
      <c r="A1648" s="567"/>
      <c r="B1648" s="577"/>
      <c r="C1648" s="569" t="s">
        <v>474</v>
      </c>
      <c r="D1648" s="274">
        <v>12</v>
      </c>
      <c r="E1648" s="661">
        <v>40</v>
      </c>
      <c r="F1648" s="661">
        <v>40</v>
      </c>
      <c r="G1648" s="661"/>
      <c r="H1648" s="662">
        <v>0.5</v>
      </c>
    </row>
    <row r="1649" spans="1:8" ht="14.25" customHeight="1">
      <c r="A1649" s="548" t="s">
        <v>604</v>
      </c>
      <c r="B1649" s="549" t="s">
        <v>791</v>
      </c>
      <c r="C1649" s="559"/>
      <c r="D1649" s="632">
        <f>SUM(D1650)</f>
        <v>107</v>
      </c>
      <c r="E1649" s="632">
        <f>SUM(E1650)</f>
        <v>98</v>
      </c>
      <c r="F1649" s="632">
        <f>SUM(F1650)</f>
        <v>98</v>
      </c>
      <c r="G1649" s="632">
        <f>SUM(G1650)</f>
        <v>0</v>
      </c>
      <c r="H1649" s="685"/>
    </row>
    <row r="1650" spans="1:8" ht="14.25" customHeight="1">
      <c r="A1650" s="567"/>
      <c r="B1650" s="568" t="s">
        <v>355</v>
      </c>
      <c r="C1650" s="569" t="s">
        <v>336</v>
      </c>
      <c r="D1650" s="274">
        <v>107</v>
      </c>
      <c r="E1650" s="661">
        <v>98</v>
      </c>
      <c r="F1650" s="661">
        <v>98</v>
      </c>
      <c r="G1650" s="661"/>
      <c r="H1650" s="662">
        <v>0.3</v>
      </c>
    </row>
    <row r="1651" spans="1:8" ht="14.25" customHeight="1">
      <c r="A1651" s="548" t="s">
        <v>605</v>
      </c>
      <c r="B1651" s="549" t="s">
        <v>13</v>
      </c>
      <c r="C1651" s="640"/>
      <c r="D1651" s="799">
        <f>SUM(D1652:D1662)</f>
        <v>1858</v>
      </c>
      <c r="E1651" s="799">
        <f>SUM(E1652:E1662)</f>
        <v>783</v>
      </c>
      <c r="F1651" s="799">
        <f>SUM(F1652:F1662)</f>
        <v>783</v>
      </c>
      <c r="G1651" s="799">
        <f>SUM(G1652:G1662)</f>
        <v>0</v>
      </c>
      <c r="H1651" s="578"/>
    </row>
    <row r="1652" spans="1:8" ht="14.25" customHeight="1">
      <c r="A1652" s="565"/>
      <c r="B1652" s="573" t="s">
        <v>327</v>
      </c>
      <c r="C1652" s="695" t="s">
        <v>378</v>
      </c>
      <c r="D1652" s="816">
        <v>54</v>
      </c>
      <c r="E1652" s="816">
        <v>54</v>
      </c>
      <c r="F1652" s="816">
        <v>54</v>
      </c>
      <c r="G1652" s="816"/>
      <c r="H1652" s="564"/>
    </row>
    <row r="1653" spans="1:8" ht="14.25" customHeight="1">
      <c r="A1653" s="554"/>
      <c r="B1653" s="555" t="s">
        <v>278</v>
      </c>
      <c r="C1653" s="556" t="s">
        <v>325</v>
      </c>
      <c r="D1653" s="751">
        <v>18</v>
      </c>
      <c r="E1653" s="656">
        <v>18</v>
      </c>
      <c r="F1653" s="656">
        <v>18</v>
      </c>
      <c r="G1653" s="656">
        <v>0</v>
      </c>
      <c r="H1653" s="657">
        <v>0.8</v>
      </c>
    </row>
    <row r="1654" spans="1:8" ht="14.25" customHeight="1">
      <c r="A1654" s="554"/>
      <c r="B1654" s="555" t="s">
        <v>355</v>
      </c>
      <c r="C1654" s="556" t="s">
        <v>336</v>
      </c>
      <c r="D1654" s="751">
        <v>24</v>
      </c>
      <c r="E1654" s="656">
        <v>24</v>
      </c>
      <c r="F1654" s="656">
        <v>24</v>
      </c>
      <c r="G1654" s="656"/>
      <c r="H1654" s="657">
        <v>0.6</v>
      </c>
    </row>
    <row r="1655" spans="1:8" ht="14.25" customHeight="1">
      <c r="A1655" s="554"/>
      <c r="B1655" s="555"/>
      <c r="C1655" s="556" t="s">
        <v>506</v>
      </c>
      <c r="D1655" s="751">
        <v>100</v>
      </c>
      <c r="E1655" s="656">
        <v>60</v>
      </c>
      <c r="F1655" s="656">
        <v>60</v>
      </c>
      <c r="G1655" s="656"/>
      <c r="H1655" s="657">
        <v>0.3</v>
      </c>
    </row>
    <row r="1656" spans="1:8" ht="14.25" customHeight="1">
      <c r="A1656" s="554"/>
      <c r="B1656" s="555"/>
      <c r="C1656" s="556" t="s">
        <v>405</v>
      </c>
      <c r="D1656" s="751">
        <v>360</v>
      </c>
      <c r="E1656" s="656">
        <v>310</v>
      </c>
      <c r="F1656" s="656">
        <v>310</v>
      </c>
      <c r="G1656" s="656"/>
      <c r="H1656" s="657">
        <v>1.5</v>
      </c>
    </row>
    <row r="1657" spans="1:8" ht="14.25" customHeight="1">
      <c r="A1657" s="554"/>
      <c r="B1657" s="555" t="s">
        <v>324</v>
      </c>
      <c r="C1657" s="556" t="s">
        <v>336</v>
      </c>
      <c r="D1657" s="751">
        <v>130</v>
      </c>
      <c r="E1657" s="656">
        <v>112</v>
      </c>
      <c r="F1657" s="656">
        <v>112</v>
      </c>
      <c r="G1657" s="656">
        <v>0</v>
      </c>
      <c r="H1657" s="657" t="s">
        <v>511</v>
      </c>
    </row>
    <row r="1658" spans="1:8" ht="14.25" customHeight="1">
      <c r="A1658" s="554"/>
      <c r="B1658" s="555"/>
      <c r="C1658" s="556" t="s">
        <v>360</v>
      </c>
      <c r="D1658" s="751">
        <v>1006</v>
      </c>
      <c r="E1658" s="656">
        <v>23</v>
      </c>
      <c r="F1658" s="656">
        <v>23</v>
      </c>
      <c r="G1658" s="656">
        <v>0</v>
      </c>
      <c r="H1658" s="657">
        <v>1.6</v>
      </c>
    </row>
    <row r="1659" spans="1:8" ht="14.25" customHeight="1">
      <c r="A1659" s="554"/>
      <c r="B1659" s="555"/>
      <c r="C1659" s="556" t="s">
        <v>337</v>
      </c>
      <c r="D1659" s="751">
        <v>73</v>
      </c>
      <c r="E1659" s="656">
        <v>56</v>
      </c>
      <c r="F1659" s="656">
        <v>56</v>
      </c>
      <c r="G1659" s="656">
        <v>0</v>
      </c>
      <c r="H1659" s="657">
        <v>1.1</v>
      </c>
    </row>
    <row r="1660" spans="1:8" ht="14.25" customHeight="1">
      <c r="A1660" s="554"/>
      <c r="B1660" s="555"/>
      <c r="C1660" s="556" t="s">
        <v>438</v>
      </c>
      <c r="D1660" s="751">
        <v>16</v>
      </c>
      <c r="E1660" s="656">
        <v>14</v>
      </c>
      <c r="F1660" s="656">
        <v>14</v>
      </c>
      <c r="G1660" s="656">
        <v>0</v>
      </c>
      <c r="H1660" s="657">
        <v>1.2</v>
      </c>
    </row>
    <row r="1661" spans="1:8" ht="14.25" customHeight="1">
      <c r="A1661" s="572"/>
      <c r="B1661" s="573" t="s">
        <v>303</v>
      </c>
      <c r="C1661" s="574" t="s">
        <v>533</v>
      </c>
      <c r="D1661" s="634">
        <v>20</v>
      </c>
      <c r="E1661" s="658">
        <v>60</v>
      </c>
      <c r="F1661" s="658">
        <v>60</v>
      </c>
      <c r="G1661" s="658"/>
      <c r="H1661" s="659">
        <v>0.65</v>
      </c>
    </row>
    <row r="1662" spans="1:8" ht="14.25" customHeight="1">
      <c r="A1662" s="567"/>
      <c r="B1662" s="729"/>
      <c r="C1662" s="569" t="s">
        <v>473</v>
      </c>
      <c r="D1662" s="661">
        <v>57</v>
      </c>
      <c r="E1662" s="661">
        <v>52</v>
      </c>
      <c r="F1662" s="661">
        <v>52</v>
      </c>
      <c r="G1662" s="661"/>
      <c r="H1662" s="662">
        <v>1.2</v>
      </c>
    </row>
    <row r="1663" spans="1:8" ht="14.25" customHeight="1">
      <c r="A1663" s="548" t="s">
        <v>620</v>
      </c>
      <c r="B1663" s="549" t="s">
        <v>792</v>
      </c>
      <c r="C1663" s="559"/>
      <c r="D1663" s="680">
        <f>SUM(D1664:D1665)</f>
        <v>80</v>
      </c>
      <c r="E1663" s="680">
        <f>SUM(E1664:E1665)</f>
        <v>40</v>
      </c>
      <c r="F1663" s="680">
        <f>SUM(F1664:F1665)</f>
        <v>40</v>
      </c>
      <c r="G1663" s="680">
        <f>SUM(G1664:G1665)</f>
        <v>0</v>
      </c>
      <c r="H1663" s="685"/>
    </row>
    <row r="1664" spans="1:8" ht="14.25" customHeight="1">
      <c r="A1664" s="588"/>
      <c r="B1664" s="555" t="s">
        <v>278</v>
      </c>
      <c r="C1664" s="590" t="s">
        <v>360</v>
      </c>
      <c r="D1664" s="719">
        <v>20</v>
      </c>
      <c r="E1664" s="719">
        <v>20</v>
      </c>
      <c r="F1664" s="719">
        <v>20</v>
      </c>
      <c r="G1664" s="719">
        <v>0</v>
      </c>
      <c r="H1664" s="687">
        <v>0.8</v>
      </c>
    </row>
    <row r="1665" spans="1:8" ht="14.25" customHeight="1">
      <c r="A1665" s="567"/>
      <c r="B1665" s="568" t="s">
        <v>324</v>
      </c>
      <c r="C1665" s="569" t="s">
        <v>506</v>
      </c>
      <c r="D1665" s="661">
        <v>60</v>
      </c>
      <c r="E1665" s="661">
        <v>20</v>
      </c>
      <c r="F1665" s="661">
        <v>20</v>
      </c>
      <c r="G1665" s="661">
        <v>0</v>
      </c>
      <c r="H1665" s="662">
        <v>0.4</v>
      </c>
    </row>
    <row r="1666" spans="1:8" ht="14.25" customHeight="1">
      <c r="A1666" s="548" t="s">
        <v>686</v>
      </c>
      <c r="B1666" s="549" t="s">
        <v>793</v>
      </c>
      <c r="C1666" s="559"/>
      <c r="D1666" s="680">
        <f>SUM(D1667)</f>
        <v>290</v>
      </c>
      <c r="E1666" s="680">
        <f>SUM(E1667)</f>
        <v>238</v>
      </c>
      <c r="F1666" s="680">
        <f>SUM(F1667)</f>
        <v>238</v>
      </c>
      <c r="G1666" s="680">
        <f>SUM(G1667)</f>
        <v>0</v>
      </c>
      <c r="H1666" s="685"/>
    </row>
    <row r="1667" spans="1:8" ht="14.25" customHeight="1">
      <c r="A1667" s="567"/>
      <c r="B1667" s="568" t="s">
        <v>324</v>
      </c>
      <c r="C1667" s="569" t="s">
        <v>330</v>
      </c>
      <c r="D1667" s="661">
        <v>290</v>
      </c>
      <c r="E1667" s="661">
        <v>238</v>
      </c>
      <c r="F1667" s="661">
        <v>238</v>
      </c>
      <c r="G1667" s="661">
        <v>0</v>
      </c>
      <c r="H1667" s="662">
        <v>0.6</v>
      </c>
    </row>
    <row r="1668" spans="1:8" ht="14.25" customHeight="1">
      <c r="A1668" s="548" t="s">
        <v>688</v>
      </c>
      <c r="B1668" s="549" t="s">
        <v>794</v>
      </c>
      <c r="C1668" s="559"/>
      <c r="D1668" s="680">
        <f>SUM(D1669)</f>
        <v>24</v>
      </c>
      <c r="E1668" s="680">
        <f>SUM(E1669)</f>
        <v>11</v>
      </c>
      <c r="F1668" s="680">
        <f>SUM(F1669)</f>
        <v>11</v>
      </c>
      <c r="G1668" s="680">
        <f>SUM(G1669)</f>
        <v>0</v>
      </c>
      <c r="H1668" s="685"/>
    </row>
    <row r="1669" spans="1:8" ht="14.25" customHeight="1">
      <c r="A1669" s="567"/>
      <c r="B1669" s="568" t="s">
        <v>324</v>
      </c>
      <c r="C1669" s="569" t="s">
        <v>506</v>
      </c>
      <c r="D1669" s="661">
        <v>24</v>
      </c>
      <c r="E1669" s="661">
        <v>11</v>
      </c>
      <c r="F1669" s="661">
        <v>11</v>
      </c>
      <c r="G1669" s="661">
        <v>0</v>
      </c>
      <c r="H1669" s="662">
        <v>0.45</v>
      </c>
    </row>
    <row r="1670" spans="1:8" ht="14.25" customHeight="1">
      <c r="A1670" s="817" t="s">
        <v>690</v>
      </c>
      <c r="B1670" s="549" t="s">
        <v>795</v>
      </c>
      <c r="C1670" s="559"/>
      <c r="D1670" s="680">
        <f>D1671</f>
        <v>33</v>
      </c>
      <c r="E1670" s="680">
        <f>E1671</f>
        <v>33</v>
      </c>
      <c r="F1670" s="680">
        <f>F1671</f>
        <v>33</v>
      </c>
      <c r="G1670" s="680">
        <f>G1671</f>
        <v>0</v>
      </c>
      <c r="H1670" s="685"/>
    </row>
    <row r="1671" spans="1:8" ht="14.25" customHeight="1">
      <c r="A1671" s="818"/>
      <c r="B1671" s="568" t="s">
        <v>303</v>
      </c>
      <c r="C1671" s="569" t="s">
        <v>430</v>
      </c>
      <c r="D1671" s="661">
        <v>33</v>
      </c>
      <c r="E1671" s="661">
        <v>33</v>
      </c>
      <c r="F1671" s="661">
        <v>33</v>
      </c>
      <c r="G1671" s="661"/>
      <c r="H1671" s="662">
        <v>0.25</v>
      </c>
    </row>
    <row r="1672" spans="1:8" ht="14.25" customHeight="1">
      <c r="A1672" s="565" t="s">
        <v>694</v>
      </c>
      <c r="B1672" s="566" t="s">
        <v>796</v>
      </c>
      <c r="C1672" s="562"/>
      <c r="D1672" s="663">
        <f>SUM(D1673:D1674)</f>
        <v>72</v>
      </c>
      <c r="E1672" s="663">
        <f>SUM(E1673:E1674)</f>
        <v>67</v>
      </c>
      <c r="F1672" s="663">
        <f>SUM(F1673:F1674)</f>
        <v>15</v>
      </c>
      <c r="G1672" s="663">
        <f>SUM(G1673:G1674)</f>
        <v>52</v>
      </c>
      <c r="H1672" s="773"/>
    </row>
    <row r="1673" spans="1:8" ht="14.25" customHeight="1">
      <c r="A1673" s="598"/>
      <c r="B1673" s="599" t="s">
        <v>385</v>
      </c>
      <c r="C1673" s="590" t="s">
        <v>470</v>
      </c>
      <c r="D1673" s="719">
        <v>57</v>
      </c>
      <c r="E1673" s="719">
        <v>52</v>
      </c>
      <c r="F1673" s="719"/>
      <c r="G1673" s="719">
        <v>52</v>
      </c>
      <c r="H1673" s="639">
        <v>0.7</v>
      </c>
    </row>
    <row r="1674" spans="1:8" ht="14.25" customHeight="1">
      <c r="A1674" s="572"/>
      <c r="B1674" s="573" t="s">
        <v>327</v>
      </c>
      <c r="C1674" s="574" t="s">
        <v>330</v>
      </c>
      <c r="D1674" s="658">
        <v>15</v>
      </c>
      <c r="E1674" s="658">
        <v>15</v>
      </c>
      <c r="F1674" s="658">
        <v>15</v>
      </c>
      <c r="G1674" s="658"/>
      <c r="H1674" s="635">
        <v>0.4</v>
      </c>
    </row>
    <row r="1675" spans="1:8" ht="14.25" customHeight="1">
      <c r="A1675" s="548" t="s">
        <v>695</v>
      </c>
      <c r="B1675" s="549" t="s">
        <v>797</v>
      </c>
      <c r="C1675" s="782"/>
      <c r="D1675" s="551">
        <f>SUM(D1676:D1677)</f>
        <v>260</v>
      </c>
      <c r="E1675" s="551">
        <f>SUM(E1676:E1677)</f>
        <v>215</v>
      </c>
      <c r="F1675" s="551">
        <f>SUM(F1676:F1677)</f>
        <v>215</v>
      </c>
      <c r="G1675" s="551">
        <f>SUM(G1676:G1677)</f>
        <v>0</v>
      </c>
      <c r="H1675" s="819"/>
    </row>
    <row r="1676" spans="1:8" ht="14.25" customHeight="1">
      <c r="A1676" s="554"/>
      <c r="B1676" s="555" t="s">
        <v>355</v>
      </c>
      <c r="C1676" s="708" t="s">
        <v>448</v>
      </c>
      <c r="D1676" s="557">
        <v>60</v>
      </c>
      <c r="E1676" s="557">
        <v>60</v>
      </c>
      <c r="F1676" s="557">
        <v>60</v>
      </c>
      <c r="G1676" s="557"/>
      <c r="H1676" s="715">
        <v>0.2</v>
      </c>
    </row>
    <row r="1677" spans="1:8" ht="14.25" customHeight="1">
      <c r="A1677" s="567"/>
      <c r="B1677" s="568"/>
      <c r="C1677" s="783" t="s">
        <v>640</v>
      </c>
      <c r="D1677" s="570">
        <v>200</v>
      </c>
      <c r="E1677" s="570">
        <v>155</v>
      </c>
      <c r="F1677" s="570">
        <v>155</v>
      </c>
      <c r="G1677" s="570"/>
      <c r="H1677" s="820">
        <v>0.4</v>
      </c>
    </row>
    <row r="1678" spans="1:8" ht="14.25" customHeight="1">
      <c r="A1678" s="548" t="s">
        <v>697</v>
      </c>
      <c r="B1678" s="549" t="s">
        <v>798</v>
      </c>
      <c r="C1678" s="640"/>
      <c r="D1678" s="799">
        <f>SUM(D1679:D1679)</f>
        <v>130</v>
      </c>
      <c r="E1678" s="799">
        <f>SUM(E1679:E1679)</f>
        <v>84</v>
      </c>
      <c r="F1678" s="799">
        <f>SUM(F1679:F1679)</f>
        <v>84</v>
      </c>
      <c r="G1678" s="799">
        <f>SUM(G1679:G1679)</f>
        <v>0</v>
      </c>
      <c r="H1678" s="578"/>
    </row>
    <row r="1679" spans="1:8" ht="14.25" customHeight="1">
      <c r="A1679" s="554"/>
      <c r="B1679" s="555" t="s">
        <v>385</v>
      </c>
      <c r="C1679" s="708" t="s">
        <v>558</v>
      </c>
      <c r="D1679" s="751">
        <v>130</v>
      </c>
      <c r="E1679" s="751">
        <v>84</v>
      </c>
      <c r="F1679" s="751">
        <v>84</v>
      </c>
      <c r="G1679" s="360"/>
      <c r="H1679" s="683">
        <v>0.3</v>
      </c>
    </row>
    <row r="1680" spans="1:8" ht="14.25" customHeight="1">
      <c r="A1680" s="548" t="s">
        <v>699</v>
      </c>
      <c r="B1680" s="549" t="s">
        <v>799</v>
      </c>
      <c r="C1680" s="782"/>
      <c r="D1680" s="632">
        <f>SUM(D1681:D1682)</f>
        <v>70</v>
      </c>
      <c r="E1680" s="632">
        <f>SUM(E1681:E1682)</f>
        <v>70</v>
      </c>
      <c r="F1680" s="632">
        <f>SUM(F1681:F1682)</f>
        <v>36</v>
      </c>
      <c r="G1680" s="632">
        <f>SUM(G1681:G1682)</f>
        <v>0</v>
      </c>
      <c r="H1680" s="681"/>
    </row>
    <row r="1681" spans="1:8" ht="14.25" customHeight="1">
      <c r="A1681" s="588"/>
      <c r="B1681" s="821" t="s">
        <v>355</v>
      </c>
      <c r="C1681" s="671" t="s">
        <v>405</v>
      </c>
      <c r="D1681" s="745">
        <v>6</v>
      </c>
      <c r="E1681" s="745">
        <v>6</v>
      </c>
      <c r="F1681" s="745">
        <v>6</v>
      </c>
      <c r="G1681" s="744"/>
      <c r="H1681" s="639">
        <v>1.5</v>
      </c>
    </row>
    <row r="1682" spans="1:8" ht="14.25" customHeight="1">
      <c r="A1682" s="567"/>
      <c r="B1682" s="735"/>
      <c r="C1682" s="569" t="s">
        <v>416</v>
      </c>
      <c r="D1682" s="661">
        <v>64</v>
      </c>
      <c r="E1682" s="661">
        <v>64</v>
      </c>
      <c r="F1682" s="661">
        <v>30</v>
      </c>
      <c r="G1682" s="661"/>
      <c r="H1682" s="636">
        <v>1</v>
      </c>
    </row>
    <row r="1683" spans="1:8" ht="14.25" customHeight="1">
      <c r="A1683" s="588" t="s">
        <v>701</v>
      </c>
      <c r="B1683" s="822" t="s">
        <v>800</v>
      </c>
      <c r="C1683" s="590"/>
      <c r="D1683" s="686">
        <f>SUM(D1684)</f>
        <v>43</v>
      </c>
      <c r="E1683" s="686">
        <f>SUM(E1684)</f>
        <v>21</v>
      </c>
      <c r="F1683" s="686">
        <f>SUM(F1684)</f>
        <v>21</v>
      </c>
      <c r="G1683" s="686">
        <f>SUM(G1684)</f>
        <v>0</v>
      </c>
      <c r="H1683" s="639"/>
    </row>
    <row r="1684" spans="1:8" ht="14.25" customHeight="1">
      <c r="A1684" s="567"/>
      <c r="B1684" s="735" t="s">
        <v>385</v>
      </c>
      <c r="C1684" s="569" t="s">
        <v>558</v>
      </c>
      <c r="D1684" s="661">
        <v>43</v>
      </c>
      <c r="E1684" s="661">
        <v>21</v>
      </c>
      <c r="F1684" s="661">
        <v>21</v>
      </c>
      <c r="G1684" s="661"/>
      <c r="H1684" s="636">
        <v>0.3</v>
      </c>
    </row>
    <row r="1685" spans="1:8" ht="14.25" customHeight="1">
      <c r="A1685" s="548" t="s">
        <v>703</v>
      </c>
      <c r="B1685" s="549" t="s">
        <v>801</v>
      </c>
      <c r="C1685" s="640"/>
      <c r="D1685" s="799">
        <f>SUM(D1686)</f>
        <v>30</v>
      </c>
      <c r="E1685" s="799">
        <f>SUM(E1686)</f>
        <v>1</v>
      </c>
      <c r="F1685" s="799">
        <f>SUM(F1686)</f>
        <v>1</v>
      </c>
      <c r="G1685" s="799">
        <f>SUM(G1686)</f>
        <v>0</v>
      </c>
      <c r="H1685" s="578"/>
    </row>
    <row r="1686" spans="1:8" ht="14.25" customHeight="1">
      <c r="A1686" s="567"/>
      <c r="B1686" s="568" t="s">
        <v>303</v>
      </c>
      <c r="C1686" s="783" t="s">
        <v>423</v>
      </c>
      <c r="D1686" s="274">
        <v>30</v>
      </c>
      <c r="E1686" s="274">
        <v>1</v>
      </c>
      <c r="F1686" s="274">
        <v>1</v>
      </c>
      <c r="G1686" s="754"/>
      <c r="H1686" s="636">
        <v>1.5</v>
      </c>
    </row>
    <row r="1687" spans="1:8" ht="14.25" customHeight="1">
      <c r="A1687" s="548" t="s">
        <v>706</v>
      </c>
      <c r="B1687" s="549" t="s">
        <v>802</v>
      </c>
      <c r="C1687" s="559"/>
      <c r="D1687" s="680">
        <f>SUM(D1688)</f>
        <v>6</v>
      </c>
      <c r="E1687" s="680">
        <f>SUM(E1688)</f>
        <v>6</v>
      </c>
      <c r="F1687" s="680">
        <f>SUM(F1688)</f>
        <v>6</v>
      </c>
      <c r="G1687" s="680">
        <f>SUM(G1688)</f>
        <v>0</v>
      </c>
      <c r="H1687" s="681"/>
    </row>
    <row r="1688" spans="1:8" ht="14.25" customHeight="1">
      <c r="A1688" s="567"/>
      <c r="B1688" s="735" t="s">
        <v>355</v>
      </c>
      <c r="C1688" s="569" t="s">
        <v>325</v>
      </c>
      <c r="D1688" s="661">
        <v>6</v>
      </c>
      <c r="E1688" s="661">
        <v>6</v>
      </c>
      <c r="F1688" s="661">
        <v>6</v>
      </c>
      <c r="G1688" s="661"/>
      <c r="H1688" s="636">
        <v>0.6</v>
      </c>
    </row>
    <row r="1689" spans="1:8" ht="14.25" customHeight="1">
      <c r="A1689" s="548" t="s">
        <v>708</v>
      </c>
      <c r="B1689" s="549" t="s">
        <v>803</v>
      </c>
      <c r="C1689" s="559"/>
      <c r="D1689" s="680">
        <f>SUM(D1690)</f>
        <v>4</v>
      </c>
      <c r="E1689" s="680">
        <f>SUM(E1690)</f>
        <v>4</v>
      </c>
      <c r="F1689" s="680">
        <f>SUM(F1690)</f>
        <v>4</v>
      </c>
      <c r="G1689" s="680">
        <f>SUM(G1690)</f>
        <v>0</v>
      </c>
      <c r="H1689" s="681"/>
    </row>
    <row r="1690" spans="1:8" ht="14.25" customHeight="1">
      <c r="A1690" s="567"/>
      <c r="B1690" s="735" t="s">
        <v>355</v>
      </c>
      <c r="C1690" s="569" t="s">
        <v>325</v>
      </c>
      <c r="D1690" s="661">
        <v>4</v>
      </c>
      <c r="E1690" s="661">
        <v>4</v>
      </c>
      <c r="F1690" s="661">
        <v>4</v>
      </c>
      <c r="G1690" s="661"/>
      <c r="H1690" s="636">
        <v>0</v>
      </c>
    </row>
    <row r="1691" spans="1:8" ht="14.25" customHeight="1">
      <c r="A1691" s="548" t="s">
        <v>711</v>
      </c>
      <c r="B1691" s="549" t="s">
        <v>804</v>
      </c>
      <c r="C1691" s="559"/>
      <c r="D1691" s="680">
        <f>SUM(D1692)</f>
        <v>9</v>
      </c>
      <c r="E1691" s="680">
        <f>SUM(E1692)</f>
        <v>6</v>
      </c>
      <c r="F1691" s="680">
        <f>SUM(F1692)</f>
        <v>6</v>
      </c>
      <c r="G1691" s="680">
        <f>SUM(G1692)</f>
        <v>0</v>
      </c>
      <c r="H1691" s="681"/>
    </row>
    <row r="1692" spans="1:8" ht="14.25" customHeight="1">
      <c r="A1692" s="567"/>
      <c r="B1692" s="735" t="s">
        <v>355</v>
      </c>
      <c r="C1692" s="569" t="s">
        <v>325</v>
      </c>
      <c r="D1692" s="661">
        <v>9</v>
      </c>
      <c r="E1692" s="661">
        <v>6</v>
      </c>
      <c r="F1692" s="661">
        <v>6</v>
      </c>
      <c r="G1692" s="661"/>
      <c r="H1692" s="636">
        <v>0.4</v>
      </c>
    </row>
    <row r="1693" spans="1:8" ht="14.25" customHeight="1">
      <c r="A1693" s="548" t="s">
        <v>712</v>
      </c>
      <c r="B1693" s="549" t="s">
        <v>805</v>
      </c>
      <c r="C1693" s="559"/>
      <c r="D1693" s="680">
        <f>SUM(D1694:D1695)</f>
        <v>51</v>
      </c>
      <c r="E1693" s="680">
        <f>SUM(E1694:E1695)</f>
        <v>40</v>
      </c>
      <c r="F1693" s="680">
        <f>SUM(F1694:F1695)</f>
        <v>40</v>
      </c>
      <c r="G1693" s="680">
        <f>SUM(G1694:G1695)</f>
        <v>0</v>
      </c>
      <c r="H1693" s="681"/>
    </row>
    <row r="1694" spans="1:8" ht="14.25" customHeight="1">
      <c r="A1694" s="588"/>
      <c r="B1694" s="821" t="s">
        <v>355</v>
      </c>
      <c r="C1694" s="574" t="s">
        <v>325</v>
      </c>
      <c r="D1694" s="658">
        <v>6</v>
      </c>
      <c r="E1694" s="658">
        <v>5</v>
      </c>
      <c r="F1694" s="658">
        <v>5</v>
      </c>
      <c r="G1694" s="658"/>
      <c r="H1694" s="635">
        <v>0.5</v>
      </c>
    </row>
    <row r="1695" spans="1:8" ht="14.25" customHeight="1">
      <c r="A1695" s="567"/>
      <c r="B1695" s="735"/>
      <c r="C1695" s="823" t="s">
        <v>448</v>
      </c>
      <c r="D1695" s="729">
        <v>45</v>
      </c>
      <c r="E1695" s="729">
        <v>35</v>
      </c>
      <c r="F1695" s="729">
        <v>35</v>
      </c>
      <c r="G1695" s="729"/>
      <c r="H1695" s="778">
        <v>0.2</v>
      </c>
    </row>
    <row r="1696" spans="1:8" ht="14.25" customHeight="1">
      <c r="A1696" s="548" t="s">
        <v>714</v>
      </c>
      <c r="B1696" s="549" t="s">
        <v>806</v>
      </c>
      <c r="C1696" s="559"/>
      <c r="D1696" s="680">
        <f>SUM(D1697)</f>
        <v>11</v>
      </c>
      <c r="E1696" s="680">
        <f>SUM(E1697)</f>
        <v>8</v>
      </c>
      <c r="F1696" s="680">
        <f>SUM(F1697)</f>
        <v>8</v>
      </c>
      <c r="G1696" s="680">
        <f>SUM(G1697)</f>
        <v>0</v>
      </c>
      <c r="H1696" s="681"/>
    </row>
    <row r="1697" spans="1:8" ht="14.25" customHeight="1">
      <c r="A1697" s="567"/>
      <c r="B1697" s="735" t="s">
        <v>355</v>
      </c>
      <c r="C1697" s="569" t="s">
        <v>325</v>
      </c>
      <c r="D1697" s="661">
        <v>11</v>
      </c>
      <c r="E1697" s="661">
        <v>8</v>
      </c>
      <c r="F1697" s="661">
        <v>8</v>
      </c>
      <c r="G1697" s="661"/>
      <c r="H1697" s="636">
        <v>0.8</v>
      </c>
    </row>
    <row r="1698" spans="1:8" ht="14.25" customHeight="1">
      <c r="A1698" s="565" t="s">
        <v>717</v>
      </c>
      <c r="B1698" s="566" t="s">
        <v>156</v>
      </c>
      <c r="C1698" s="562"/>
      <c r="D1698" s="663">
        <f>SUM(D1699:D1704)</f>
        <v>1146</v>
      </c>
      <c r="E1698" s="663">
        <f>SUM(E1699:E1704)</f>
        <v>443</v>
      </c>
      <c r="F1698" s="663">
        <f>SUM(F1699:F1704)</f>
        <v>433</v>
      </c>
      <c r="G1698" s="663">
        <f>SUM(G1699:G1704)</f>
        <v>0</v>
      </c>
      <c r="H1698" s="773"/>
    </row>
    <row r="1699" spans="1:8" ht="14.25" customHeight="1">
      <c r="A1699" s="554"/>
      <c r="B1699" s="555" t="s">
        <v>278</v>
      </c>
      <c r="C1699" s="556" t="s">
        <v>448</v>
      </c>
      <c r="D1699" s="656">
        <v>142</v>
      </c>
      <c r="E1699" s="656">
        <v>142</v>
      </c>
      <c r="F1699" s="656">
        <v>132</v>
      </c>
      <c r="G1699" s="656">
        <v>0</v>
      </c>
      <c r="H1699" s="683">
        <v>0.75</v>
      </c>
    </row>
    <row r="1700" spans="1:8" ht="14.25" customHeight="1">
      <c r="A1700" s="554"/>
      <c r="B1700" s="555" t="s">
        <v>355</v>
      </c>
      <c r="C1700" s="556" t="s">
        <v>405</v>
      </c>
      <c r="D1700" s="656">
        <v>94</v>
      </c>
      <c r="E1700" s="656">
        <v>57</v>
      </c>
      <c r="F1700" s="656">
        <v>57</v>
      </c>
      <c r="G1700" s="656"/>
      <c r="H1700" s="683">
        <v>1.5</v>
      </c>
    </row>
    <row r="1701" spans="1:8" ht="14.25" customHeight="1">
      <c r="A1701" s="572"/>
      <c r="B1701" s="573"/>
      <c r="C1701" s="574" t="s">
        <v>356</v>
      </c>
      <c r="D1701" s="658">
        <v>330</v>
      </c>
      <c r="E1701" s="658">
        <v>105</v>
      </c>
      <c r="F1701" s="658">
        <v>105</v>
      </c>
      <c r="G1701" s="658"/>
      <c r="H1701" s="635">
        <v>1</v>
      </c>
    </row>
    <row r="1702" spans="1:8" ht="14.25" customHeight="1">
      <c r="A1702" s="572"/>
      <c r="B1702" s="573" t="s">
        <v>324</v>
      </c>
      <c r="C1702" s="574" t="s">
        <v>378</v>
      </c>
      <c r="D1702" s="658">
        <v>250</v>
      </c>
      <c r="E1702" s="658">
        <v>27</v>
      </c>
      <c r="F1702" s="658">
        <v>27</v>
      </c>
      <c r="G1702" s="658">
        <v>0</v>
      </c>
      <c r="H1702" s="635">
        <v>0.4</v>
      </c>
    </row>
    <row r="1703" spans="1:8" ht="14.25" customHeight="1">
      <c r="A1703" s="572"/>
      <c r="B1703" s="573"/>
      <c r="C1703" s="574" t="s">
        <v>336</v>
      </c>
      <c r="D1703" s="658">
        <v>230</v>
      </c>
      <c r="E1703" s="658">
        <v>78</v>
      </c>
      <c r="F1703" s="658">
        <v>78</v>
      </c>
      <c r="G1703" s="658">
        <v>0</v>
      </c>
      <c r="H1703" s="635">
        <v>1.4</v>
      </c>
    </row>
    <row r="1704" spans="1:8" ht="14.25" customHeight="1">
      <c r="A1704" s="572"/>
      <c r="B1704" s="555"/>
      <c r="C1704" s="574" t="s">
        <v>360</v>
      </c>
      <c r="D1704" s="658">
        <v>100</v>
      </c>
      <c r="E1704" s="658">
        <v>34</v>
      </c>
      <c r="F1704" s="658">
        <v>34</v>
      </c>
      <c r="G1704" s="658">
        <v>0</v>
      </c>
      <c r="H1704" s="635">
        <v>1.6</v>
      </c>
    </row>
    <row r="1705" spans="1:8" ht="14.25" customHeight="1">
      <c r="A1705" s="548" t="s">
        <v>720</v>
      </c>
      <c r="B1705" s="549" t="s">
        <v>807</v>
      </c>
      <c r="C1705" s="559"/>
      <c r="D1705" s="680">
        <f>SUM(D1706:D1709)</f>
        <v>158</v>
      </c>
      <c r="E1705" s="680">
        <f>SUM(E1706:E1709)</f>
        <v>157</v>
      </c>
      <c r="F1705" s="680">
        <f>SUM(F1706:F1709)</f>
        <v>147</v>
      </c>
      <c r="G1705" s="680">
        <f>SUM(G1706:G1709)</f>
        <v>0</v>
      </c>
      <c r="H1705" s="681"/>
    </row>
    <row r="1706" spans="1:8" ht="14.25" customHeight="1">
      <c r="A1706" s="554"/>
      <c r="B1706" s="555" t="s">
        <v>327</v>
      </c>
      <c r="C1706" s="556" t="s">
        <v>330</v>
      </c>
      <c r="D1706" s="656">
        <v>34</v>
      </c>
      <c r="E1706" s="656">
        <v>34</v>
      </c>
      <c r="F1706" s="656">
        <v>34</v>
      </c>
      <c r="G1706" s="656"/>
      <c r="H1706" s="657">
        <v>1</v>
      </c>
    </row>
    <row r="1707" spans="1:8" ht="14.25" customHeight="1">
      <c r="A1707" s="554"/>
      <c r="B1707" s="555" t="s">
        <v>278</v>
      </c>
      <c r="C1707" s="556" t="s">
        <v>337</v>
      </c>
      <c r="D1707" s="656">
        <v>99</v>
      </c>
      <c r="E1707" s="656">
        <v>99</v>
      </c>
      <c r="F1707" s="656">
        <v>89</v>
      </c>
      <c r="G1707" s="656">
        <v>0</v>
      </c>
      <c r="H1707" s="657">
        <v>1</v>
      </c>
    </row>
    <row r="1708" spans="1:8" ht="14.25" customHeight="1">
      <c r="A1708" s="572"/>
      <c r="B1708" s="573" t="s">
        <v>355</v>
      </c>
      <c r="C1708" s="574" t="s">
        <v>437</v>
      </c>
      <c r="D1708" s="658">
        <v>20</v>
      </c>
      <c r="E1708" s="658">
        <v>20</v>
      </c>
      <c r="F1708" s="658">
        <v>20</v>
      </c>
      <c r="G1708" s="658"/>
      <c r="H1708" s="659">
        <v>1</v>
      </c>
    </row>
    <row r="1709" spans="1:8" ht="14.25" customHeight="1">
      <c r="A1709" s="567"/>
      <c r="B1709" s="568" t="s">
        <v>324</v>
      </c>
      <c r="C1709" s="569" t="s">
        <v>506</v>
      </c>
      <c r="D1709" s="661">
        <v>5</v>
      </c>
      <c r="E1709" s="661">
        <v>4</v>
      </c>
      <c r="F1709" s="661">
        <v>4</v>
      </c>
      <c r="G1709" s="661">
        <v>0</v>
      </c>
      <c r="H1709" s="662">
        <v>0.45</v>
      </c>
    </row>
    <row r="1710" spans="1:8" ht="14.25" customHeight="1">
      <c r="A1710" s="548" t="s">
        <v>723</v>
      </c>
      <c r="B1710" s="549" t="s">
        <v>808</v>
      </c>
      <c r="C1710" s="559"/>
      <c r="D1710" s="680">
        <f>D1711</f>
        <v>15</v>
      </c>
      <c r="E1710" s="680">
        <f>E1711</f>
        <v>15</v>
      </c>
      <c r="F1710" s="680">
        <f>F1711</f>
        <v>15</v>
      </c>
      <c r="G1710" s="680">
        <f>G1711</f>
        <v>0</v>
      </c>
      <c r="H1710" s="685"/>
    </row>
    <row r="1711" spans="1:8" ht="14.25" customHeight="1">
      <c r="A1711" s="567"/>
      <c r="B1711" s="568" t="s">
        <v>303</v>
      </c>
      <c r="C1711" s="569" t="s">
        <v>453</v>
      </c>
      <c r="D1711" s="661">
        <v>15</v>
      </c>
      <c r="E1711" s="661">
        <v>15</v>
      </c>
      <c r="F1711" s="661">
        <v>15</v>
      </c>
      <c r="G1711" s="661"/>
      <c r="H1711" s="662">
        <v>0.35</v>
      </c>
    </row>
    <row r="1712" spans="1:8" ht="14.25" customHeight="1">
      <c r="A1712" s="548" t="s">
        <v>809</v>
      </c>
      <c r="B1712" s="549" t="s">
        <v>810</v>
      </c>
      <c r="C1712" s="559"/>
      <c r="D1712" s="680">
        <f>D1713</f>
        <v>9</v>
      </c>
      <c r="E1712" s="680">
        <f>E1713</f>
        <v>9</v>
      </c>
      <c r="F1712" s="680">
        <f>F1713</f>
        <v>9</v>
      </c>
      <c r="G1712" s="680">
        <f>G1713</f>
        <v>0</v>
      </c>
      <c r="H1712" s="685"/>
    </row>
    <row r="1713" spans="1:8" ht="14.25" customHeight="1">
      <c r="A1713" s="567"/>
      <c r="B1713" s="568" t="s">
        <v>303</v>
      </c>
      <c r="C1713" s="569" t="s">
        <v>453</v>
      </c>
      <c r="D1713" s="661">
        <v>9</v>
      </c>
      <c r="E1713" s="661">
        <v>9</v>
      </c>
      <c r="F1713" s="661">
        <v>9</v>
      </c>
      <c r="G1713" s="661"/>
      <c r="H1713" s="662">
        <v>0.65</v>
      </c>
    </row>
    <row r="1714" spans="1:8" ht="14.25" customHeight="1">
      <c r="A1714" s="565" t="s">
        <v>725</v>
      </c>
      <c r="B1714" s="566" t="s">
        <v>811</v>
      </c>
      <c r="C1714" s="695"/>
      <c r="D1714" s="800">
        <f>SUM(D1715)</f>
        <v>30</v>
      </c>
      <c r="E1714" s="800">
        <f>SUM(E1715)</f>
        <v>4</v>
      </c>
      <c r="F1714" s="800">
        <f>SUM(F1715)</f>
        <v>4</v>
      </c>
      <c r="G1714" s="800">
        <f>SUM(G1715)</f>
        <v>0</v>
      </c>
      <c r="H1714" s="564"/>
    </row>
    <row r="1715" spans="1:8" ht="14.25" customHeight="1">
      <c r="A1715" s="567"/>
      <c r="B1715" s="568" t="s">
        <v>303</v>
      </c>
      <c r="C1715" s="783" t="s">
        <v>423</v>
      </c>
      <c r="D1715" s="274">
        <v>30</v>
      </c>
      <c r="E1715" s="274">
        <v>4</v>
      </c>
      <c r="F1715" s="274">
        <v>4</v>
      </c>
      <c r="G1715" s="754"/>
      <c r="H1715" s="636">
        <v>0.6</v>
      </c>
    </row>
    <row r="1716" spans="1:8" ht="14.25" customHeight="1">
      <c r="A1716" s="565" t="s">
        <v>727</v>
      </c>
      <c r="B1716" s="566" t="s">
        <v>812</v>
      </c>
      <c r="C1716" s="695"/>
      <c r="D1716" s="800">
        <f>SUM(D1717)</f>
        <v>30</v>
      </c>
      <c r="E1716" s="800">
        <f>SUM(E1717)</f>
        <v>8</v>
      </c>
      <c r="F1716" s="800">
        <f>SUM(F1717)</f>
        <v>8</v>
      </c>
      <c r="G1716" s="800">
        <f>SUM(G1717)</f>
        <v>0</v>
      </c>
      <c r="H1716" s="564"/>
    </row>
    <row r="1717" spans="1:8" ht="14.25" customHeight="1">
      <c r="A1717" s="567"/>
      <c r="B1717" s="568" t="s">
        <v>303</v>
      </c>
      <c r="C1717" s="783" t="s">
        <v>423</v>
      </c>
      <c r="D1717" s="274">
        <v>30</v>
      </c>
      <c r="E1717" s="274">
        <v>8</v>
      </c>
      <c r="F1717" s="274">
        <v>8</v>
      </c>
      <c r="G1717" s="754"/>
      <c r="H1717" s="636">
        <v>0.5</v>
      </c>
    </row>
    <row r="1718" spans="1:8" ht="14.25" customHeight="1">
      <c r="A1718" s="548" t="s">
        <v>729</v>
      </c>
      <c r="B1718" s="549" t="s">
        <v>813</v>
      </c>
      <c r="C1718" s="640"/>
      <c r="D1718" s="824">
        <f>SUM(D1719:D1720)</f>
        <v>180</v>
      </c>
      <c r="E1718" s="824">
        <f>SUM(E1719:E1720)</f>
        <v>70</v>
      </c>
      <c r="F1718" s="824">
        <f>SUM(F1719:F1720)</f>
        <v>70</v>
      </c>
      <c r="G1718" s="824">
        <f>SUM(G1719:G1720)</f>
        <v>0</v>
      </c>
      <c r="H1718" s="643"/>
    </row>
    <row r="1719" spans="1:8" ht="14.25" customHeight="1">
      <c r="A1719" s="572"/>
      <c r="B1719" s="573" t="s">
        <v>324</v>
      </c>
      <c r="C1719" s="765" t="s">
        <v>814</v>
      </c>
      <c r="D1719" s="634">
        <v>150</v>
      </c>
      <c r="E1719" s="634">
        <v>40</v>
      </c>
      <c r="F1719" s="634">
        <v>40</v>
      </c>
      <c r="G1719" s="757">
        <v>0</v>
      </c>
      <c r="H1719" s="635">
        <v>2.6</v>
      </c>
    </row>
    <row r="1720" spans="1:8" ht="14.25" customHeight="1">
      <c r="A1720" s="567"/>
      <c r="B1720" s="568" t="s">
        <v>303</v>
      </c>
      <c r="C1720" s="783" t="s">
        <v>453</v>
      </c>
      <c r="D1720" s="274">
        <v>30</v>
      </c>
      <c r="E1720" s="274">
        <v>30</v>
      </c>
      <c r="F1720" s="274">
        <v>30</v>
      </c>
      <c r="G1720" s="754"/>
      <c r="H1720" s="636">
        <v>0.65</v>
      </c>
    </row>
    <row r="1721" spans="1:8" ht="14.25" customHeight="1">
      <c r="A1721" s="548" t="s">
        <v>731</v>
      </c>
      <c r="B1721" s="549" t="s">
        <v>815</v>
      </c>
      <c r="C1721" s="640"/>
      <c r="D1721" s="824">
        <f>SUM(D1722)</f>
        <v>150</v>
      </c>
      <c r="E1721" s="824">
        <f>SUM(E1722)</f>
        <v>87</v>
      </c>
      <c r="F1721" s="824">
        <f>SUM(F1722)</f>
        <v>87</v>
      </c>
      <c r="G1721" s="824">
        <f>SUM(G1722)</f>
        <v>0</v>
      </c>
      <c r="H1721" s="643"/>
    </row>
    <row r="1722" spans="1:8" ht="14.25" customHeight="1">
      <c r="A1722" s="567"/>
      <c r="B1722" s="568" t="s">
        <v>324</v>
      </c>
      <c r="C1722" s="783" t="s">
        <v>334</v>
      </c>
      <c r="D1722" s="274">
        <v>150</v>
      </c>
      <c r="E1722" s="274">
        <v>87</v>
      </c>
      <c r="F1722" s="274">
        <v>87</v>
      </c>
      <c r="G1722" s="754">
        <v>0</v>
      </c>
      <c r="H1722" s="636">
        <v>0.4</v>
      </c>
    </row>
    <row r="1723" spans="1:8" ht="14.25" customHeight="1">
      <c r="A1723" s="548" t="s">
        <v>734</v>
      </c>
      <c r="B1723" s="549" t="s">
        <v>816</v>
      </c>
      <c r="C1723" s="640"/>
      <c r="D1723" s="824">
        <f>SUM(D1724)</f>
        <v>60</v>
      </c>
      <c r="E1723" s="824">
        <f>SUM(E1724)</f>
        <v>60</v>
      </c>
      <c r="F1723" s="824">
        <f>SUM(F1724)</f>
        <v>60</v>
      </c>
      <c r="G1723" s="824">
        <f>SUM(G1724)</f>
        <v>0</v>
      </c>
      <c r="H1723" s="643"/>
    </row>
    <row r="1724" spans="1:8" ht="14.25" customHeight="1">
      <c r="A1724" s="567"/>
      <c r="B1724" s="568" t="s">
        <v>355</v>
      </c>
      <c r="C1724" s="783" t="s">
        <v>336</v>
      </c>
      <c r="D1724" s="274">
        <v>60</v>
      </c>
      <c r="E1724" s="274">
        <v>60</v>
      </c>
      <c r="F1724" s="274">
        <v>60</v>
      </c>
      <c r="G1724" s="754"/>
      <c r="H1724" s="636">
        <v>1.5</v>
      </c>
    </row>
    <row r="1725" spans="1:8" ht="14.25" customHeight="1">
      <c r="A1725" s="565" t="s">
        <v>736</v>
      </c>
      <c r="B1725" s="566" t="s">
        <v>817</v>
      </c>
      <c r="C1725" s="796"/>
      <c r="D1725" s="797">
        <f>SUM(D1726:D1727)</f>
        <v>5158</v>
      </c>
      <c r="E1725" s="797">
        <f>SUM(E1726:E1727)</f>
        <v>5049</v>
      </c>
      <c r="F1725" s="797">
        <f>SUM(F1726:F1727)</f>
        <v>5049</v>
      </c>
      <c r="G1725" s="797">
        <f>SUM(G1726:G1727)</f>
        <v>0</v>
      </c>
      <c r="H1725" s="773"/>
    </row>
    <row r="1726" spans="1:8" ht="14.25" customHeight="1">
      <c r="A1726" s="588"/>
      <c r="B1726" s="573" t="s">
        <v>324</v>
      </c>
      <c r="C1726" s="671" t="s">
        <v>336</v>
      </c>
      <c r="D1726" s="745">
        <v>47</v>
      </c>
      <c r="E1726" s="745">
        <v>38</v>
      </c>
      <c r="F1726" s="745">
        <v>38</v>
      </c>
      <c r="G1726" s="744">
        <v>0</v>
      </c>
      <c r="H1726" s="639" t="s">
        <v>650</v>
      </c>
    </row>
    <row r="1727" spans="1:8" ht="14.25" customHeight="1">
      <c r="A1727" s="567"/>
      <c r="B1727" s="568" t="s">
        <v>303</v>
      </c>
      <c r="C1727" s="783" t="s">
        <v>453</v>
      </c>
      <c r="D1727" s="274">
        <v>5111</v>
      </c>
      <c r="E1727" s="274">
        <v>5011</v>
      </c>
      <c r="F1727" s="274">
        <v>5011</v>
      </c>
      <c r="G1727" s="754"/>
      <c r="H1727" s="636">
        <v>0.5</v>
      </c>
    </row>
    <row r="1728" spans="1:8" ht="14.25" customHeight="1">
      <c r="A1728" s="565" t="s">
        <v>738</v>
      </c>
      <c r="B1728" s="566" t="s">
        <v>818</v>
      </c>
      <c r="C1728" s="695"/>
      <c r="D1728" s="696">
        <f>SUM(D1729:D1734)</f>
        <v>976</v>
      </c>
      <c r="E1728" s="696">
        <f>SUM(E1729:E1734)</f>
        <v>966</v>
      </c>
      <c r="F1728" s="696">
        <f>SUM(F1729:F1734)</f>
        <v>941</v>
      </c>
      <c r="G1728" s="696">
        <f>SUM(G1729:G1734)</f>
        <v>0</v>
      </c>
      <c r="H1728" s="564"/>
    </row>
    <row r="1729" spans="1:8" ht="14.25" customHeight="1">
      <c r="A1729" s="554"/>
      <c r="B1729" s="555" t="s">
        <v>303</v>
      </c>
      <c r="C1729" s="556" t="s">
        <v>520</v>
      </c>
      <c r="D1729" s="656">
        <v>130</v>
      </c>
      <c r="E1729" s="656">
        <v>130</v>
      </c>
      <c r="F1729" s="656">
        <v>130</v>
      </c>
      <c r="G1729" s="656"/>
      <c r="H1729" s="657">
        <v>0.8</v>
      </c>
    </row>
    <row r="1730" spans="1:8" ht="14.25" customHeight="1">
      <c r="A1730" s="554"/>
      <c r="B1730" s="555"/>
      <c r="C1730" s="556" t="s">
        <v>474</v>
      </c>
      <c r="D1730" s="656">
        <v>140</v>
      </c>
      <c r="E1730" s="656">
        <v>140</v>
      </c>
      <c r="F1730" s="656">
        <v>140</v>
      </c>
      <c r="G1730" s="656"/>
      <c r="H1730" s="657">
        <v>1.2</v>
      </c>
    </row>
    <row r="1731" spans="1:8" ht="14.25" customHeight="1">
      <c r="A1731" s="554"/>
      <c r="B1731" s="555" t="s">
        <v>278</v>
      </c>
      <c r="C1731" s="556" t="s">
        <v>448</v>
      </c>
      <c r="D1731" s="656">
        <v>198</v>
      </c>
      <c r="E1731" s="656">
        <v>188</v>
      </c>
      <c r="F1731" s="656">
        <v>188</v>
      </c>
      <c r="G1731" s="656">
        <v>0</v>
      </c>
      <c r="H1731" s="657">
        <v>0.4</v>
      </c>
    </row>
    <row r="1732" spans="1:8" ht="14.25" customHeight="1">
      <c r="A1732" s="554"/>
      <c r="B1732" s="555"/>
      <c r="C1732" s="556" t="s">
        <v>330</v>
      </c>
      <c r="D1732" s="656">
        <v>154</v>
      </c>
      <c r="E1732" s="656">
        <v>154</v>
      </c>
      <c r="F1732" s="656">
        <v>142</v>
      </c>
      <c r="G1732" s="656">
        <v>0</v>
      </c>
      <c r="H1732" s="657">
        <v>0.6</v>
      </c>
    </row>
    <row r="1733" spans="1:8" ht="14.25" customHeight="1">
      <c r="A1733" s="554"/>
      <c r="B1733" s="555"/>
      <c r="C1733" s="556" t="s">
        <v>334</v>
      </c>
      <c r="D1733" s="656">
        <v>88</v>
      </c>
      <c r="E1733" s="656">
        <v>88</v>
      </c>
      <c r="F1733" s="656">
        <v>78</v>
      </c>
      <c r="G1733" s="656">
        <v>0</v>
      </c>
      <c r="H1733" s="657">
        <v>0.7</v>
      </c>
    </row>
    <row r="1734" spans="1:8" ht="14.25" customHeight="1">
      <c r="A1734" s="567"/>
      <c r="B1734" s="568"/>
      <c r="C1734" s="569" t="s">
        <v>428</v>
      </c>
      <c r="D1734" s="661">
        <v>266</v>
      </c>
      <c r="E1734" s="661">
        <v>266</v>
      </c>
      <c r="F1734" s="661">
        <v>263</v>
      </c>
      <c r="G1734" s="661">
        <v>0</v>
      </c>
      <c r="H1734" s="662">
        <v>1</v>
      </c>
    </row>
    <row r="1735" spans="1:8" ht="24.75" customHeight="1">
      <c r="A1735" s="548" t="s">
        <v>739</v>
      </c>
      <c r="B1735" s="549" t="s">
        <v>819</v>
      </c>
      <c r="C1735" s="640"/>
      <c r="D1735" s="799">
        <f>SUM(D1736)</f>
        <v>30</v>
      </c>
      <c r="E1735" s="799">
        <f>SUM(E1736)</f>
        <v>2</v>
      </c>
      <c r="F1735" s="799">
        <f>SUM(F1736)</f>
        <v>2</v>
      </c>
      <c r="G1735" s="799">
        <f>SUM(G1736)</f>
        <v>0</v>
      </c>
      <c r="H1735" s="578"/>
    </row>
    <row r="1736" spans="1:8" ht="14.25" customHeight="1">
      <c r="A1736" s="567"/>
      <c r="B1736" s="568" t="s">
        <v>303</v>
      </c>
      <c r="C1736" s="783" t="s">
        <v>423</v>
      </c>
      <c r="D1736" s="274">
        <v>30</v>
      </c>
      <c r="E1736" s="274">
        <v>2</v>
      </c>
      <c r="F1736" s="274">
        <v>2</v>
      </c>
      <c r="G1736" s="754"/>
      <c r="H1736" s="636">
        <v>0.6</v>
      </c>
    </row>
    <row r="1737" spans="1:8" ht="14.25" customHeight="1">
      <c r="A1737" s="548" t="s">
        <v>741</v>
      </c>
      <c r="B1737" s="549" t="s">
        <v>820</v>
      </c>
      <c r="C1737" s="640"/>
      <c r="D1737" s="799">
        <f>SUM(D1738)</f>
        <v>30</v>
      </c>
      <c r="E1737" s="799">
        <f>SUM(E1738)</f>
        <v>2</v>
      </c>
      <c r="F1737" s="799">
        <f>SUM(F1738)</f>
        <v>2</v>
      </c>
      <c r="G1737" s="799">
        <f>SUM(G1738)</f>
        <v>0</v>
      </c>
      <c r="H1737" s="578"/>
    </row>
    <row r="1738" spans="1:8" ht="14.25" customHeight="1">
      <c r="A1738" s="567"/>
      <c r="B1738" s="568" t="s">
        <v>303</v>
      </c>
      <c r="C1738" s="783" t="s">
        <v>423</v>
      </c>
      <c r="D1738" s="274">
        <v>30</v>
      </c>
      <c r="E1738" s="274">
        <v>2</v>
      </c>
      <c r="F1738" s="274">
        <v>2</v>
      </c>
      <c r="G1738" s="754"/>
      <c r="H1738" s="636">
        <v>0.6</v>
      </c>
    </row>
    <row r="1739" spans="1:8" ht="14.25" customHeight="1">
      <c r="A1739" s="565" t="s">
        <v>744</v>
      </c>
      <c r="B1739" s="566" t="s">
        <v>821</v>
      </c>
      <c r="C1739" s="695"/>
      <c r="D1739" s="800">
        <f>SUM(D1740:D1747)</f>
        <v>1231</v>
      </c>
      <c r="E1739" s="800">
        <f>SUM(E1740:E1747)</f>
        <v>952</v>
      </c>
      <c r="F1739" s="800">
        <f>SUM(F1740:F1747)</f>
        <v>952</v>
      </c>
      <c r="G1739" s="800">
        <f>SUM(G1740:G1747)</f>
        <v>0</v>
      </c>
      <c r="H1739" s="564"/>
    </row>
    <row r="1740" spans="1:8" ht="14.25" customHeight="1">
      <c r="A1740" s="554"/>
      <c r="B1740" s="555" t="s">
        <v>385</v>
      </c>
      <c r="C1740" s="708" t="s">
        <v>405</v>
      </c>
      <c r="D1740" s="751">
        <v>130</v>
      </c>
      <c r="E1740" s="751">
        <v>75</v>
      </c>
      <c r="F1740" s="751">
        <v>75</v>
      </c>
      <c r="G1740" s="360"/>
      <c r="H1740" s="683">
        <v>1.4</v>
      </c>
    </row>
    <row r="1741" spans="1:8" ht="14.25" customHeight="1">
      <c r="A1741" s="554"/>
      <c r="B1741" s="555" t="s">
        <v>355</v>
      </c>
      <c r="C1741" s="708" t="s">
        <v>336</v>
      </c>
      <c r="D1741" s="751">
        <v>150</v>
      </c>
      <c r="E1741" s="751">
        <v>130</v>
      </c>
      <c r="F1741" s="751">
        <v>130</v>
      </c>
      <c r="G1741" s="360"/>
      <c r="H1741" s="683">
        <v>0.5</v>
      </c>
    </row>
    <row r="1742" spans="1:8" ht="14.25" customHeight="1">
      <c r="A1742" s="572"/>
      <c r="B1742" s="573"/>
      <c r="C1742" s="765" t="s">
        <v>368</v>
      </c>
      <c r="D1742" s="634">
        <v>480</v>
      </c>
      <c r="E1742" s="634">
        <v>480</v>
      </c>
      <c r="F1742" s="634">
        <v>480</v>
      </c>
      <c r="G1742" s="757"/>
      <c r="H1742" s="635">
        <v>1</v>
      </c>
    </row>
    <row r="1743" spans="1:8" ht="14.25" customHeight="1">
      <c r="A1743" s="572"/>
      <c r="B1743" s="555" t="s">
        <v>324</v>
      </c>
      <c r="C1743" s="708" t="s">
        <v>378</v>
      </c>
      <c r="D1743" s="751">
        <v>135</v>
      </c>
      <c r="E1743" s="751">
        <v>125</v>
      </c>
      <c r="F1743" s="751">
        <v>125</v>
      </c>
      <c r="G1743" s="360">
        <v>0</v>
      </c>
      <c r="H1743" s="683">
        <v>0.4</v>
      </c>
    </row>
    <row r="1744" spans="1:8" ht="14.25" customHeight="1">
      <c r="A1744" s="554"/>
      <c r="B1744" s="555"/>
      <c r="C1744" s="708" t="s">
        <v>337</v>
      </c>
      <c r="D1744" s="751">
        <v>180</v>
      </c>
      <c r="E1744" s="751">
        <v>10</v>
      </c>
      <c r="F1744" s="751">
        <v>10</v>
      </c>
      <c r="G1744" s="360">
        <v>0</v>
      </c>
      <c r="H1744" s="683">
        <v>1.1</v>
      </c>
    </row>
    <row r="1745" spans="1:8" ht="14.25" customHeight="1">
      <c r="A1745" s="572"/>
      <c r="B1745" s="573"/>
      <c r="C1745" s="765" t="s">
        <v>381</v>
      </c>
      <c r="D1745" s="634">
        <v>14</v>
      </c>
      <c r="E1745" s="634">
        <v>14</v>
      </c>
      <c r="F1745" s="634">
        <v>14</v>
      </c>
      <c r="G1745" s="757">
        <v>0</v>
      </c>
      <c r="H1745" s="635">
        <v>0.4</v>
      </c>
    </row>
    <row r="1746" spans="1:8" ht="14.25" customHeight="1">
      <c r="A1746" s="554"/>
      <c r="B1746" s="555" t="s">
        <v>303</v>
      </c>
      <c r="C1746" s="708" t="s">
        <v>430</v>
      </c>
      <c r="D1746" s="751">
        <v>50</v>
      </c>
      <c r="E1746" s="751">
        <v>44</v>
      </c>
      <c r="F1746" s="751">
        <v>44</v>
      </c>
      <c r="G1746" s="360"/>
      <c r="H1746" s="683">
        <v>0.45</v>
      </c>
    </row>
    <row r="1747" spans="1:8" ht="14.25" customHeight="1">
      <c r="A1747" s="567"/>
      <c r="B1747" s="568"/>
      <c r="C1747" s="783" t="s">
        <v>453</v>
      </c>
      <c r="D1747" s="274">
        <v>92</v>
      </c>
      <c r="E1747" s="274">
        <v>74</v>
      </c>
      <c r="F1747" s="274">
        <v>74</v>
      </c>
      <c r="G1747" s="754"/>
      <c r="H1747" s="636">
        <v>0.25</v>
      </c>
    </row>
    <row r="1748" spans="1:8" ht="14.25" customHeight="1">
      <c r="A1748" s="710" t="s">
        <v>746</v>
      </c>
      <c r="B1748" s="637" t="s">
        <v>303</v>
      </c>
      <c r="C1748" s="813"/>
      <c r="D1748" s="814">
        <f>SUM(D1749:D1750)</f>
        <v>235</v>
      </c>
      <c r="E1748" s="814">
        <f>SUM(E1749:E1750)</f>
        <v>149</v>
      </c>
      <c r="F1748" s="814">
        <f>SUM(F1749:F1750)</f>
        <v>149</v>
      </c>
      <c r="G1748" s="814">
        <f>SUM(G1749:G1750)</f>
        <v>0</v>
      </c>
      <c r="H1748" s="815"/>
    </row>
    <row r="1749" spans="1:8" ht="14.25" customHeight="1">
      <c r="A1749" s="554"/>
      <c r="B1749" s="555" t="s">
        <v>355</v>
      </c>
      <c r="C1749" s="708" t="s">
        <v>360</v>
      </c>
      <c r="D1749" s="751">
        <v>15</v>
      </c>
      <c r="E1749" s="751">
        <v>12</v>
      </c>
      <c r="F1749" s="751">
        <v>12</v>
      </c>
      <c r="G1749" s="360"/>
      <c r="H1749" s="683">
        <v>0.2</v>
      </c>
    </row>
    <row r="1750" spans="1:8" ht="14.25" customHeight="1">
      <c r="A1750" s="567"/>
      <c r="B1750" s="568" t="s">
        <v>303</v>
      </c>
      <c r="C1750" s="783" t="s">
        <v>473</v>
      </c>
      <c r="D1750" s="274">
        <v>220</v>
      </c>
      <c r="E1750" s="274">
        <v>137</v>
      </c>
      <c r="F1750" s="274">
        <v>137</v>
      </c>
      <c r="G1750" s="754"/>
      <c r="H1750" s="636">
        <v>0.5</v>
      </c>
    </row>
    <row r="1751" spans="1:8" ht="14.25" customHeight="1">
      <c r="A1751" s="548" t="s">
        <v>822</v>
      </c>
      <c r="B1751" s="549" t="s">
        <v>823</v>
      </c>
      <c r="C1751" s="640"/>
      <c r="D1751" s="799">
        <f>SUM(D1752:D1753)</f>
        <v>439</v>
      </c>
      <c r="E1751" s="799">
        <f>SUM(E1752:E1753)</f>
        <v>359</v>
      </c>
      <c r="F1751" s="799">
        <f>SUM(F1752:F1753)</f>
        <v>359</v>
      </c>
      <c r="G1751" s="799">
        <f>SUM(G1752:G1753)</f>
        <v>0</v>
      </c>
      <c r="H1751" s="578"/>
    </row>
    <row r="1752" spans="1:8" ht="14.25" customHeight="1">
      <c r="A1752" s="572"/>
      <c r="B1752" s="573" t="s">
        <v>385</v>
      </c>
      <c r="C1752" s="765" t="s">
        <v>408</v>
      </c>
      <c r="D1752" s="634">
        <v>369</v>
      </c>
      <c r="E1752" s="634">
        <v>289</v>
      </c>
      <c r="F1752" s="634">
        <v>289</v>
      </c>
      <c r="G1752" s="757"/>
      <c r="H1752" s="635">
        <v>0.3</v>
      </c>
    </row>
    <row r="1753" spans="1:8" ht="14.25" customHeight="1">
      <c r="A1753" s="567"/>
      <c r="B1753" s="568" t="s">
        <v>355</v>
      </c>
      <c r="C1753" s="783" t="s">
        <v>416</v>
      </c>
      <c r="D1753" s="274">
        <v>70</v>
      </c>
      <c r="E1753" s="274">
        <v>70</v>
      </c>
      <c r="F1753" s="274">
        <v>70</v>
      </c>
      <c r="G1753" s="754"/>
      <c r="H1753" s="636">
        <v>0.5</v>
      </c>
    </row>
    <row r="1754" spans="1:8" ht="14.25" customHeight="1">
      <c r="A1754" s="548" t="s">
        <v>824</v>
      </c>
      <c r="B1754" s="549" t="s">
        <v>825</v>
      </c>
      <c r="C1754" s="782"/>
      <c r="D1754" s="632">
        <f>D1755</f>
        <v>10</v>
      </c>
      <c r="E1754" s="632">
        <f>E1755</f>
        <v>10</v>
      </c>
      <c r="F1754" s="632">
        <f>F1755</f>
        <v>10</v>
      </c>
      <c r="G1754" s="632">
        <f>G1755</f>
        <v>0</v>
      </c>
      <c r="H1754" s="681"/>
    </row>
    <row r="1755" spans="1:8" ht="14.25" customHeight="1">
      <c r="A1755" s="567"/>
      <c r="B1755" s="568" t="s">
        <v>303</v>
      </c>
      <c r="C1755" s="783" t="s">
        <v>453</v>
      </c>
      <c r="D1755" s="274">
        <v>10</v>
      </c>
      <c r="E1755" s="274">
        <v>10</v>
      </c>
      <c r="F1755" s="274">
        <v>10</v>
      </c>
      <c r="G1755" s="754"/>
      <c r="H1755" s="636">
        <v>0.2</v>
      </c>
    </row>
    <row r="1756" spans="1:8" ht="14.25" customHeight="1">
      <c r="A1756" s="548" t="s">
        <v>826</v>
      </c>
      <c r="B1756" s="642" t="s">
        <v>827</v>
      </c>
      <c r="C1756" s="782"/>
      <c r="D1756" s="551">
        <f>SUM(D1757)</f>
        <v>10</v>
      </c>
      <c r="E1756" s="551">
        <f>SUM(E1757)</f>
        <v>80</v>
      </c>
      <c r="F1756" s="551">
        <f>SUM(F1757)</f>
        <v>80</v>
      </c>
      <c r="G1756" s="551">
        <f>SUM(G1757)</f>
        <v>0</v>
      </c>
      <c r="H1756" s="819"/>
    </row>
    <row r="1757" spans="1:8" ht="14.25" customHeight="1">
      <c r="A1757" s="567"/>
      <c r="B1757" s="729" t="s">
        <v>355</v>
      </c>
      <c r="C1757" s="783" t="s">
        <v>374</v>
      </c>
      <c r="D1757" s="570">
        <v>10</v>
      </c>
      <c r="E1757" s="570">
        <v>80</v>
      </c>
      <c r="F1757" s="570">
        <v>80</v>
      </c>
      <c r="G1757" s="570"/>
      <c r="H1757" s="820">
        <v>0.5</v>
      </c>
    </row>
    <row r="1758" spans="1:8" ht="14.25" customHeight="1">
      <c r="A1758" s="548" t="s">
        <v>828</v>
      </c>
      <c r="B1758" s="549" t="s">
        <v>829</v>
      </c>
      <c r="C1758" s="640"/>
      <c r="D1758" s="799">
        <f>SUM(D1759)</f>
        <v>30</v>
      </c>
      <c r="E1758" s="799">
        <f>SUM(E1759)</f>
        <v>21</v>
      </c>
      <c r="F1758" s="799">
        <f>SUM(F1759)</f>
        <v>21</v>
      </c>
      <c r="G1758" s="799">
        <f>SUM(G1759)</f>
        <v>0</v>
      </c>
      <c r="H1758" s="578"/>
    </row>
    <row r="1759" spans="1:8" ht="14.25" customHeight="1">
      <c r="A1759" s="567"/>
      <c r="B1759" s="568" t="s">
        <v>303</v>
      </c>
      <c r="C1759" s="783" t="s">
        <v>423</v>
      </c>
      <c r="D1759" s="274">
        <v>30</v>
      </c>
      <c r="E1759" s="274">
        <v>21</v>
      </c>
      <c r="F1759" s="274">
        <v>21</v>
      </c>
      <c r="G1759" s="754"/>
      <c r="H1759" s="636">
        <v>0.7</v>
      </c>
    </row>
    <row r="1760" spans="1:8" ht="14.25" customHeight="1">
      <c r="A1760" s="548" t="s">
        <v>830</v>
      </c>
      <c r="B1760" s="549" t="s">
        <v>831</v>
      </c>
      <c r="C1760" s="640"/>
      <c r="D1760" s="551">
        <f>SUM(D1761)</f>
        <v>20</v>
      </c>
      <c r="E1760" s="551">
        <f>SUM(E1761)</f>
        <v>18</v>
      </c>
      <c r="F1760" s="551">
        <f>SUM(F1761)</f>
        <v>18</v>
      </c>
      <c r="G1760" s="551">
        <f>SUM(G1761)</f>
        <v>0</v>
      </c>
      <c r="H1760" s="578"/>
    </row>
    <row r="1761" spans="1:8" ht="14.25" customHeight="1">
      <c r="A1761" s="567"/>
      <c r="B1761" s="568" t="s">
        <v>303</v>
      </c>
      <c r="C1761" s="823" t="s">
        <v>533</v>
      </c>
      <c r="D1761" s="570">
        <v>20</v>
      </c>
      <c r="E1761" s="570">
        <v>18</v>
      </c>
      <c r="F1761" s="570">
        <v>18</v>
      </c>
      <c r="G1761" s="825"/>
      <c r="H1761" s="571">
        <v>1.1</v>
      </c>
    </row>
    <row r="1762" spans="1:8" ht="14.25" customHeight="1">
      <c r="A1762" s="548" t="s">
        <v>832</v>
      </c>
      <c r="B1762" s="549" t="s">
        <v>833</v>
      </c>
      <c r="C1762" s="640"/>
      <c r="D1762" s="551">
        <f>D1763</f>
        <v>10</v>
      </c>
      <c r="E1762" s="551">
        <f>E1763</f>
        <v>10</v>
      </c>
      <c r="F1762" s="551">
        <f>F1763</f>
        <v>10</v>
      </c>
      <c r="G1762" s="551">
        <f>G1763</f>
        <v>0</v>
      </c>
      <c r="H1762" s="578"/>
    </row>
    <row r="1763" spans="1:8" ht="14.25" customHeight="1">
      <c r="A1763" s="567"/>
      <c r="B1763" s="568" t="s">
        <v>303</v>
      </c>
      <c r="C1763" s="823" t="s">
        <v>453</v>
      </c>
      <c r="D1763" s="570">
        <v>10</v>
      </c>
      <c r="E1763" s="570">
        <v>10</v>
      </c>
      <c r="F1763" s="570">
        <v>10</v>
      </c>
      <c r="G1763" s="825"/>
      <c r="H1763" s="571">
        <v>0.4</v>
      </c>
    </row>
    <row r="1764" spans="1:8" ht="14.25" customHeight="1">
      <c r="A1764" s="548" t="s">
        <v>834</v>
      </c>
      <c r="B1764" s="549" t="s">
        <v>835</v>
      </c>
      <c r="C1764" s="782"/>
      <c r="D1764" s="632">
        <f>SUM(D1765)</f>
        <v>165</v>
      </c>
      <c r="E1764" s="632">
        <f>SUM(E1765)</f>
        <v>28</v>
      </c>
      <c r="F1764" s="632">
        <f>SUM(F1765)</f>
        <v>28</v>
      </c>
      <c r="G1764" s="632">
        <f>SUM(G1765)</f>
        <v>0</v>
      </c>
      <c r="H1764" s="681"/>
    </row>
    <row r="1765" spans="1:8" ht="14.25" customHeight="1">
      <c r="A1765" s="572"/>
      <c r="B1765" s="573" t="s">
        <v>355</v>
      </c>
      <c r="C1765" s="826" t="s">
        <v>325</v>
      </c>
      <c r="D1765" s="575">
        <v>165</v>
      </c>
      <c r="E1765" s="575">
        <v>28</v>
      </c>
      <c r="F1765" s="575">
        <v>28</v>
      </c>
      <c r="G1765" s="575"/>
      <c r="H1765" s="576">
        <v>0</v>
      </c>
    </row>
    <row r="1766" spans="1:8" ht="14.25" customHeight="1">
      <c r="A1766" s="548" t="s">
        <v>836</v>
      </c>
      <c r="B1766" s="549" t="s">
        <v>837</v>
      </c>
      <c r="C1766" s="782"/>
      <c r="D1766" s="632">
        <f>SUM(D1767)</f>
        <v>134</v>
      </c>
      <c r="E1766" s="632">
        <f>SUM(E1767)</f>
        <v>134</v>
      </c>
      <c r="F1766" s="632">
        <f>SUM(F1767)</f>
        <v>134</v>
      </c>
      <c r="G1766" s="632">
        <f>SUM(G1767)</f>
        <v>0</v>
      </c>
      <c r="H1766" s="681"/>
    </row>
    <row r="1767" spans="1:8" ht="14.25" customHeight="1">
      <c r="A1767" s="567"/>
      <c r="B1767" s="568" t="s">
        <v>355</v>
      </c>
      <c r="C1767" s="823" t="s">
        <v>325</v>
      </c>
      <c r="D1767" s="570">
        <v>134</v>
      </c>
      <c r="E1767" s="570">
        <v>134</v>
      </c>
      <c r="F1767" s="570">
        <v>134</v>
      </c>
      <c r="G1767" s="570"/>
      <c r="H1767" s="571">
        <v>0</v>
      </c>
    </row>
    <row r="1768" spans="1:8" ht="14.25" customHeight="1">
      <c r="A1768" s="548" t="s">
        <v>838</v>
      </c>
      <c r="B1768" s="549" t="s">
        <v>839</v>
      </c>
      <c r="C1768" s="559"/>
      <c r="D1768" s="632">
        <f>SUM(D1769)</f>
        <v>1814</v>
      </c>
      <c r="E1768" s="632">
        <f>SUM(E1769)</f>
        <v>640</v>
      </c>
      <c r="F1768" s="632">
        <f>SUM(F1769)</f>
        <v>640</v>
      </c>
      <c r="G1768" s="632">
        <f>SUM(G1769)</f>
        <v>0</v>
      </c>
      <c r="H1768" s="685"/>
    </row>
    <row r="1769" spans="1:8" ht="14.25" customHeight="1" thickBot="1">
      <c r="A1769" s="609"/>
      <c r="B1769" s="568" t="s">
        <v>324</v>
      </c>
      <c r="C1769" s="618" t="s">
        <v>337</v>
      </c>
      <c r="D1769" s="674">
        <v>1814</v>
      </c>
      <c r="E1769" s="827">
        <v>640</v>
      </c>
      <c r="F1769" s="827">
        <v>640</v>
      </c>
      <c r="G1769" s="827">
        <v>0</v>
      </c>
      <c r="H1769" s="828">
        <v>1</v>
      </c>
    </row>
    <row r="1770" spans="1:8" ht="14.25" customHeight="1" thickBot="1">
      <c r="A1770" s="541"/>
      <c r="B1770" s="583" t="s">
        <v>166</v>
      </c>
      <c r="C1770" s="742"/>
      <c r="D1770" s="652">
        <f>D1471+D1473+D1476+D1480+D1482+D1485+D1492+D1494+D1496+D1499+D1501+D1506+D1512+D1514+D1516+D1518+D1520+D1537+D1552+D1554+D1556+D1558+D1562+D1564+D1566+D1573+D1575+D1579+D1581+D1583+D1585+D1589+D1591+D1609+D1611+D1613++D1616+D1620+D1629+D1637+D1639+D1641+D1649+D1651+D1663+D1666+D1668+D1670+D1672+D1675+D1678+D1680+D1683+D1685+D1687+D1689+D1691+D1693+D1696+D1698+D1705+D1710+D1712+D1714+D1716+D1718+D1721+D1723+D1725+D1728+D1735+D1737+D1739+D1748+D1751+D1754+D1756+D1758+D1760+D1762+D1764+D1766+D1768</f>
        <v>35864</v>
      </c>
      <c r="E1770" s="652">
        <f>E1471+E1473+E1476+E1480+E1482+E1485+E1492+E1494+E1496+E1499+E1501+E1506+E1512+E1514+E1516+E1518+E1520+E1537+E1552+E1554+E1556+E1558+E1562+E1564+E1566+E1573+E1575+E1579+E1581+E1583+E1585+E1589+E1591+E1609+E1611+E1613++E1616+E1620+E1629+E1637+E1639+E1641+E1649+E1651+E1663+E1666+E1668+E1670+E1672+E1675+E1678+E1680+E1683+E1685+E1687+E1689+E1691+E1693+E1696+E1698+E1705+E1710+E1712+E1714+E1716+E1718+E1721+E1723+E1725+E1728+E1735+E1737+E1739+E1748+E1751+E1754+E1756+E1758+E1760+E1762+E1764+E1766+E1768</f>
        <v>26029</v>
      </c>
      <c r="F1770" s="652">
        <f>F1471+F1473+F1476+F1480+F1482+F1485+F1492+F1494+F1496+F1499+F1501+F1506+F1512+F1514+F1516+F1518+F1520+F1537+F1552+F1554+F1556+F1558+F1562+F1564+F1566+F1573+F1575+F1579+F1581+F1583+F1585+F1589+F1591+F1609+F1611+F1613++F1616+F1620+F1629+F1637+F1639+F1641+F1649+F1651+F1663+F1666+F1668+F1670+F1672+F1675+F1678+F1680+F1683+F1685+F1687+F1689+F1691+F1693+F1696+F1698+F1705+F1710+F1712+F1714+F1716+F1718+F1721+F1723+F1725+F1728+F1735+F1737+F1739+F1748+F1751+F1754+F1756+F1758+F1760+F1762+F1764+F1766+F1768</f>
        <v>25739</v>
      </c>
      <c r="G1770" s="652">
        <f>G1471+G1473+G1476+G1480+G1482+G1485+G1492+G1494+G1496+G1499+G1501+G1506+G1512+G1514+G1516+G1518+G1520+G1537+G1552+G1554+G1556+G1558+G1562+G1564+G1566+G1573+G1575+G1579+G1581+G1583+G1585+G1589+G1591+G1609+G1611+G1613++G1616+G1620+G1629+G1637+G1639+G1641+G1649+G1651+G1663+G1666+G1668+G1670+G1672+G1675+G1678+G1680+G1683+G1685+G1687+G1689+G1691+G1693+G1696+G1698+G1705+G1710+G1712+G1714+G1716+G1718+G1721+G1723+G1725+G1728+G1735+G1737+G1739+G1748+G1751+G1754+G1756+G1758+G1760+G1762+G1764+G1766+G1768</f>
        <v>59</v>
      </c>
      <c r="H1770" s="364"/>
    </row>
    <row r="1771" spans="1:8" ht="14.25" customHeight="1" thickBot="1">
      <c r="A1771" s="541" t="s">
        <v>53</v>
      </c>
      <c r="B1771" s="583" t="s">
        <v>840</v>
      </c>
      <c r="C1771" s="742"/>
      <c r="D1771" s="652">
        <f>D825+D1469+D1770</f>
        <v>615402</v>
      </c>
      <c r="E1771" s="652">
        <f>E825+E1469+E1770</f>
        <v>370872</v>
      </c>
      <c r="F1771" s="652">
        <f>F825+F1469+F1770</f>
        <v>322884</v>
      </c>
      <c r="G1771" s="652">
        <f>G825+G1469+G1770</f>
        <v>29933</v>
      </c>
      <c r="H1771" s="364" t="s">
        <v>5</v>
      </c>
    </row>
    <row r="1772" spans="1:8" ht="14.25" customHeight="1">
      <c r="A1772" s="572"/>
      <c r="B1772" s="1384" t="s">
        <v>841</v>
      </c>
      <c r="C1772" s="1384"/>
      <c r="D1772" s="1384"/>
      <c r="E1772" s="1384"/>
      <c r="F1772" s="1384"/>
      <c r="G1772" s="1384"/>
      <c r="H1772" s="635"/>
    </row>
    <row r="1773" spans="1:8" ht="14.25" customHeight="1">
      <c r="A1773" s="622"/>
      <c r="B1773" s="623" t="s">
        <v>62</v>
      </c>
      <c r="C1773" s="676"/>
      <c r="D1773" s="829"/>
      <c r="E1773" s="829"/>
      <c r="F1773" s="829"/>
      <c r="G1773" s="829"/>
      <c r="H1773" s="830"/>
    </row>
    <row r="1774" spans="1:8" ht="14.25" customHeight="1">
      <c r="A1774" s="548" t="s">
        <v>8</v>
      </c>
      <c r="B1774" s="737" t="s">
        <v>57</v>
      </c>
      <c r="C1774" s="817"/>
      <c r="D1774" s="551">
        <f>D1775</f>
        <v>90</v>
      </c>
      <c r="E1774" s="551">
        <f>E1775</f>
        <v>47</v>
      </c>
      <c r="F1774" s="551">
        <f>F1775</f>
        <v>47</v>
      </c>
      <c r="G1774" s="551">
        <f>G1775</f>
        <v>0</v>
      </c>
      <c r="H1774" s="819"/>
    </row>
    <row r="1775" spans="1:8" ht="14.25" customHeight="1">
      <c r="A1775" s="567"/>
      <c r="B1775" s="752" t="s">
        <v>303</v>
      </c>
      <c r="C1775" s="783" t="s">
        <v>636</v>
      </c>
      <c r="D1775" s="661">
        <v>90</v>
      </c>
      <c r="E1775" s="570">
        <v>47</v>
      </c>
      <c r="F1775" s="570">
        <v>47</v>
      </c>
      <c r="G1775" s="570"/>
      <c r="H1775" s="820">
        <v>0.15</v>
      </c>
    </row>
    <row r="1776" spans="1:8" ht="14.25" customHeight="1">
      <c r="A1776" s="548" t="s">
        <v>9</v>
      </c>
      <c r="B1776" s="737" t="s">
        <v>58</v>
      </c>
      <c r="C1776" s="817"/>
      <c r="D1776" s="551">
        <f>D1777</f>
        <v>33</v>
      </c>
      <c r="E1776" s="551">
        <f>E1777</f>
        <v>13</v>
      </c>
      <c r="F1776" s="551">
        <f>F1777</f>
        <v>13</v>
      </c>
      <c r="G1776" s="551">
        <f>G1777</f>
        <v>0</v>
      </c>
      <c r="H1776" s="819"/>
    </row>
    <row r="1777" spans="1:8" ht="14.25" customHeight="1">
      <c r="A1777" s="567"/>
      <c r="B1777" s="752" t="s">
        <v>303</v>
      </c>
      <c r="C1777" s="783" t="s">
        <v>636</v>
      </c>
      <c r="D1777" s="661">
        <v>33</v>
      </c>
      <c r="E1777" s="570">
        <v>13</v>
      </c>
      <c r="F1777" s="570">
        <v>13</v>
      </c>
      <c r="G1777" s="570"/>
      <c r="H1777" s="820">
        <v>0.15</v>
      </c>
    </row>
    <row r="1778" spans="1:8" ht="14.25" customHeight="1">
      <c r="A1778" s="565" t="s">
        <v>333</v>
      </c>
      <c r="B1778" s="566" t="s">
        <v>842</v>
      </c>
      <c r="C1778" s="831"/>
      <c r="D1778" s="696">
        <f>SUM(D1779)</f>
        <v>0</v>
      </c>
      <c r="E1778" s="696">
        <f>SUM(E1779)</f>
        <v>20</v>
      </c>
      <c r="F1778" s="696">
        <f>SUM(F1779)</f>
        <v>20</v>
      </c>
      <c r="G1778" s="696">
        <f>SUM(G1779)</f>
        <v>0</v>
      </c>
      <c r="H1778" s="832"/>
    </row>
    <row r="1779" spans="1:8" ht="14.25" customHeight="1">
      <c r="A1779" s="567"/>
      <c r="B1779" s="735" t="s">
        <v>324</v>
      </c>
      <c r="C1779" s="783">
        <v>0</v>
      </c>
      <c r="D1779" s="570">
        <v>0</v>
      </c>
      <c r="E1779" s="570">
        <v>20</v>
      </c>
      <c r="F1779" s="570">
        <v>20</v>
      </c>
      <c r="G1779" s="570">
        <v>0</v>
      </c>
      <c r="H1779" s="820" t="s">
        <v>612</v>
      </c>
    </row>
    <row r="1780" spans="1:8" ht="14.25" customHeight="1">
      <c r="A1780" s="548" t="s">
        <v>335</v>
      </c>
      <c r="B1780" s="737" t="s">
        <v>843</v>
      </c>
      <c r="C1780" s="782"/>
      <c r="D1780" s="551">
        <f>SUM(D1781)</f>
        <v>50</v>
      </c>
      <c r="E1780" s="551">
        <f>SUM(E1781)</f>
        <v>49</v>
      </c>
      <c r="F1780" s="551">
        <f>SUM(F1781)</f>
        <v>49</v>
      </c>
      <c r="G1780" s="551">
        <f>SUM(G1781)</f>
        <v>0</v>
      </c>
      <c r="H1780" s="819"/>
    </row>
    <row r="1781" spans="1:8" ht="14.25" customHeight="1">
      <c r="A1781" s="567"/>
      <c r="B1781" s="735" t="s">
        <v>355</v>
      </c>
      <c r="C1781" s="783" t="s">
        <v>642</v>
      </c>
      <c r="D1781" s="570">
        <v>50</v>
      </c>
      <c r="E1781" s="570">
        <v>49</v>
      </c>
      <c r="F1781" s="570">
        <v>49</v>
      </c>
      <c r="G1781" s="570"/>
      <c r="H1781" s="820">
        <v>0.3</v>
      </c>
    </row>
    <row r="1782" spans="1:8" ht="14.25" customHeight="1">
      <c r="A1782" s="565" t="s">
        <v>338</v>
      </c>
      <c r="B1782" s="566" t="s">
        <v>844</v>
      </c>
      <c r="C1782" s="831"/>
      <c r="D1782" s="696">
        <f>SUM(D1783:D1784)</f>
        <v>44</v>
      </c>
      <c r="E1782" s="696">
        <f>SUM(E1783:E1784)</f>
        <v>42</v>
      </c>
      <c r="F1782" s="696">
        <f>SUM(F1783:F1784)</f>
        <v>28</v>
      </c>
      <c r="G1782" s="696">
        <f>SUM(G1783:G1784)</f>
        <v>14</v>
      </c>
      <c r="H1782" s="832"/>
    </row>
    <row r="1783" spans="1:8" ht="14.25" customHeight="1">
      <c r="A1783" s="572"/>
      <c r="B1783" s="573" t="s">
        <v>355</v>
      </c>
      <c r="C1783" s="765" t="s">
        <v>779</v>
      </c>
      <c r="D1783" s="575">
        <v>30</v>
      </c>
      <c r="E1783" s="575">
        <v>28</v>
      </c>
      <c r="F1783" s="575">
        <v>28</v>
      </c>
      <c r="G1783" s="575"/>
      <c r="H1783" s="833">
        <v>0.2</v>
      </c>
    </row>
    <row r="1784" spans="1:8" ht="14.25" customHeight="1">
      <c r="A1784" s="567"/>
      <c r="B1784" s="568"/>
      <c r="C1784" s="783" t="s">
        <v>845</v>
      </c>
      <c r="D1784" s="570">
        <v>14</v>
      </c>
      <c r="E1784" s="570">
        <v>14</v>
      </c>
      <c r="F1784" s="570"/>
      <c r="G1784" s="570">
        <v>14</v>
      </c>
      <c r="H1784" s="820">
        <v>1.25</v>
      </c>
    </row>
    <row r="1785" spans="1:8" ht="25.5">
      <c r="A1785" s="548" t="s">
        <v>340</v>
      </c>
      <c r="B1785" s="549" t="s">
        <v>846</v>
      </c>
      <c r="C1785" s="817"/>
      <c r="D1785" s="551">
        <f>D1786</f>
        <v>100</v>
      </c>
      <c r="E1785" s="551">
        <f>E1786</f>
        <v>72</v>
      </c>
      <c r="F1785" s="551">
        <f>F1786</f>
        <v>72</v>
      </c>
      <c r="G1785" s="551">
        <f>G1786</f>
        <v>0</v>
      </c>
      <c r="H1785" s="819"/>
    </row>
    <row r="1786" spans="1:8" ht="12.75">
      <c r="A1786" s="572"/>
      <c r="B1786" s="573" t="s">
        <v>355</v>
      </c>
      <c r="C1786" s="765" t="s">
        <v>642</v>
      </c>
      <c r="D1786" s="575">
        <v>100</v>
      </c>
      <c r="E1786" s="575">
        <v>72</v>
      </c>
      <c r="F1786" s="575">
        <v>72</v>
      </c>
      <c r="G1786" s="575"/>
      <c r="H1786" s="833">
        <v>0</v>
      </c>
    </row>
    <row r="1787" spans="1:249" s="728" customFormat="1" ht="25.5">
      <c r="A1787" s="548" t="s">
        <v>376</v>
      </c>
      <c r="B1787" s="549" t="s">
        <v>847</v>
      </c>
      <c r="C1787" s="817"/>
      <c r="D1787" s="551">
        <f>D1788</f>
        <v>30</v>
      </c>
      <c r="E1787" s="551">
        <f>E1788</f>
        <v>29</v>
      </c>
      <c r="F1787" s="551">
        <f>F1788</f>
        <v>29</v>
      </c>
      <c r="G1787" s="551">
        <f>G1788</f>
        <v>0</v>
      </c>
      <c r="H1787" s="819"/>
      <c r="I1787" s="834"/>
      <c r="J1787" s="725"/>
      <c r="K1787" s="726"/>
      <c r="L1787" s="725"/>
      <c r="M1787" s="835"/>
      <c r="N1787" s="835"/>
      <c r="O1787" s="835"/>
      <c r="P1787" s="835"/>
      <c r="Q1787" s="834"/>
      <c r="R1787" s="725"/>
      <c r="S1787" s="726"/>
      <c r="T1787" s="725"/>
      <c r="U1787" s="835"/>
      <c r="V1787" s="835"/>
      <c r="W1787" s="835"/>
      <c r="X1787" s="835"/>
      <c r="Y1787" s="834"/>
      <c r="Z1787" s="725"/>
      <c r="AA1787" s="726"/>
      <c r="AB1787" s="725"/>
      <c r="AC1787" s="835"/>
      <c r="AD1787" s="835"/>
      <c r="AE1787" s="835"/>
      <c r="AF1787" s="835"/>
      <c r="AG1787" s="834"/>
      <c r="AH1787" s="725"/>
      <c r="AI1787" s="726"/>
      <c r="AJ1787" s="725"/>
      <c r="AK1787" s="835"/>
      <c r="AL1787" s="835"/>
      <c r="AM1787" s="835"/>
      <c r="AN1787" s="835"/>
      <c r="AO1787" s="834"/>
      <c r="AP1787" s="725"/>
      <c r="AQ1787" s="726"/>
      <c r="AR1787" s="725"/>
      <c r="AS1787" s="835"/>
      <c r="AT1787" s="835"/>
      <c r="AU1787" s="835"/>
      <c r="AV1787" s="835"/>
      <c r="AW1787" s="834"/>
      <c r="AX1787" s="725"/>
      <c r="AY1787" s="726"/>
      <c r="AZ1787" s="725"/>
      <c r="BA1787" s="835"/>
      <c r="BB1787" s="835"/>
      <c r="BC1787" s="835"/>
      <c r="BD1787" s="835"/>
      <c r="BE1787" s="834"/>
      <c r="BF1787" s="725"/>
      <c r="BG1787" s="726"/>
      <c r="BH1787" s="725"/>
      <c r="BI1787" s="835"/>
      <c r="BJ1787" s="835"/>
      <c r="BK1787" s="835"/>
      <c r="BL1787" s="835"/>
      <c r="BM1787" s="834"/>
      <c r="BN1787" s="725"/>
      <c r="BO1787" s="726"/>
      <c r="BP1787" s="725"/>
      <c r="BQ1787" s="835"/>
      <c r="BR1787" s="835"/>
      <c r="BS1787" s="835"/>
      <c r="BT1787" s="835"/>
      <c r="BU1787" s="834"/>
      <c r="BV1787" s="725"/>
      <c r="BW1787" s="726"/>
      <c r="BX1787" s="725"/>
      <c r="BY1787" s="835"/>
      <c r="BZ1787" s="835"/>
      <c r="CA1787" s="835"/>
      <c r="CB1787" s="835"/>
      <c r="CC1787" s="834"/>
      <c r="CD1787" s="725"/>
      <c r="CE1787" s="726"/>
      <c r="CF1787" s="725"/>
      <c r="CG1787" s="835"/>
      <c r="CH1787" s="835"/>
      <c r="CI1787" s="835"/>
      <c r="CJ1787" s="835"/>
      <c r="CK1787" s="834"/>
      <c r="CL1787" s="725"/>
      <c r="CM1787" s="726"/>
      <c r="CN1787" s="725"/>
      <c r="CO1787" s="835"/>
      <c r="CP1787" s="835"/>
      <c r="CQ1787" s="835"/>
      <c r="CR1787" s="835"/>
      <c r="CS1787" s="834"/>
      <c r="CT1787" s="725"/>
      <c r="CU1787" s="726"/>
      <c r="CV1787" s="725"/>
      <c r="CW1787" s="835"/>
      <c r="CX1787" s="835"/>
      <c r="CY1787" s="835"/>
      <c r="CZ1787" s="835"/>
      <c r="DA1787" s="834"/>
      <c r="DB1787" s="725"/>
      <c r="DC1787" s="726"/>
      <c r="DD1787" s="725"/>
      <c r="DE1787" s="835"/>
      <c r="DF1787" s="835"/>
      <c r="DG1787" s="835"/>
      <c r="DH1787" s="835"/>
      <c r="DI1787" s="834"/>
      <c r="DJ1787" s="725"/>
      <c r="DK1787" s="726"/>
      <c r="DL1787" s="725"/>
      <c r="DM1787" s="835"/>
      <c r="DN1787" s="835"/>
      <c r="DO1787" s="835"/>
      <c r="DP1787" s="835"/>
      <c r="DQ1787" s="834"/>
      <c r="DR1787" s="725"/>
      <c r="DS1787" s="726"/>
      <c r="DT1787" s="725"/>
      <c r="DU1787" s="835"/>
      <c r="DV1787" s="835"/>
      <c r="DW1787" s="835"/>
      <c r="DX1787" s="835"/>
      <c r="DY1787" s="834"/>
      <c r="DZ1787" s="725"/>
      <c r="EA1787" s="726"/>
      <c r="EB1787" s="725"/>
      <c r="EC1787" s="835"/>
      <c r="ED1787" s="835"/>
      <c r="EE1787" s="835"/>
      <c r="EF1787" s="835"/>
      <c r="EG1787" s="834"/>
      <c r="EH1787" s="725"/>
      <c r="EI1787" s="726"/>
      <c r="EJ1787" s="725"/>
      <c r="EK1787" s="835"/>
      <c r="EL1787" s="835"/>
      <c r="EM1787" s="835"/>
      <c r="EN1787" s="835"/>
      <c r="EO1787" s="834"/>
      <c r="EP1787" s="725"/>
      <c r="EQ1787" s="726"/>
      <c r="ER1787" s="725"/>
      <c r="ES1787" s="835"/>
      <c r="ET1787" s="835"/>
      <c r="EU1787" s="835"/>
      <c r="EV1787" s="835"/>
      <c r="EW1787" s="834"/>
      <c r="EX1787" s="725"/>
      <c r="EY1787" s="726"/>
      <c r="EZ1787" s="725"/>
      <c r="FA1787" s="835"/>
      <c r="FB1787" s="835"/>
      <c r="FC1787" s="835"/>
      <c r="FD1787" s="835"/>
      <c r="FE1787" s="834"/>
      <c r="FF1787" s="725"/>
      <c r="FG1787" s="726"/>
      <c r="FH1787" s="725"/>
      <c r="FI1787" s="835"/>
      <c r="FJ1787" s="835"/>
      <c r="FK1787" s="835"/>
      <c r="FL1787" s="835"/>
      <c r="FM1787" s="834"/>
      <c r="FN1787" s="725"/>
      <c r="FO1787" s="726"/>
      <c r="FP1787" s="725"/>
      <c r="FQ1787" s="835"/>
      <c r="FR1787" s="835"/>
      <c r="FS1787" s="835"/>
      <c r="FT1787" s="835"/>
      <c r="FU1787" s="834"/>
      <c r="FV1787" s="725"/>
      <c r="FW1787" s="726"/>
      <c r="FX1787" s="725"/>
      <c r="FY1787" s="835"/>
      <c r="FZ1787" s="835"/>
      <c r="GA1787" s="835"/>
      <c r="GB1787" s="835"/>
      <c r="GC1787" s="834"/>
      <c r="GD1787" s="725"/>
      <c r="GE1787" s="726"/>
      <c r="GF1787" s="725"/>
      <c r="GG1787" s="835"/>
      <c r="GH1787" s="835"/>
      <c r="GI1787" s="835"/>
      <c r="GJ1787" s="835"/>
      <c r="GK1787" s="834"/>
      <c r="GL1787" s="725"/>
      <c r="GM1787" s="726"/>
      <c r="GN1787" s="725"/>
      <c r="GO1787" s="835"/>
      <c r="GP1787" s="835"/>
      <c r="GQ1787" s="835"/>
      <c r="GR1787" s="835"/>
      <c r="GS1787" s="834"/>
      <c r="GT1787" s="725"/>
      <c r="GU1787" s="726"/>
      <c r="GV1787" s="725"/>
      <c r="GW1787" s="835"/>
      <c r="GX1787" s="835"/>
      <c r="GY1787" s="835"/>
      <c r="GZ1787" s="835"/>
      <c r="HA1787" s="834"/>
      <c r="HB1787" s="725"/>
      <c r="HC1787" s="726"/>
      <c r="HD1787" s="725"/>
      <c r="HE1787" s="835"/>
      <c r="HF1787" s="835"/>
      <c r="HG1787" s="835"/>
      <c r="HH1787" s="835"/>
      <c r="HI1787" s="834"/>
      <c r="HJ1787" s="725"/>
      <c r="HK1787" s="726"/>
      <c r="HL1787" s="725"/>
      <c r="HM1787" s="835"/>
      <c r="HN1787" s="835"/>
      <c r="HO1787" s="835"/>
      <c r="HP1787" s="835"/>
      <c r="HQ1787" s="834"/>
      <c r="HR1787" s="725"/>
      <c r="HS1787" s="726"/>
      <c r="HT1787" s="725"/>
      <c r="HU1787" s="835"/>
      <c r="HV1787" s="835"/>
      <c r="HW1787" s="835"/>
      <c r="HX1787" s="835"/>
      <c r="HY1787" s="834"/>
      <c r="HZ1787" s="725"/>
      <c r="IA1787" s="726"/>
      <c r="IB1787" s="725"/>
      <c r="IC1787" s="835"/>
      <c r="ID1787" s="835"/>
      <c r="IE1787" s="835"/>
      <c r="IF1787" s="835"/>
      <c r="IG1787" s="834"/>
      <c r="IH1787" s="725"/>
      <c r="II1787" s="726"/>
      <c r="IJ1787" s="725"/>
      <c r="IK1787" s="835"/>
      <c r="IL1787" s="835"/>
      <c r="IM1787" s="835"/>
      <c r="IN1787" s="835"/>
      <c r="IO1787" s="834"/>
    </row>
    <row r="1788" spans="1:249" s="728" customFormat="1" ht="12.75">
      <c r="A1788" s="567"/>
      <c r="B1788" s="568" t="s">
        <v>355</v>
      </c>
      <c r="C1788" s="783" t="s">
        <v>779</v>
      </c>
      <c r="D1788" s="570">
        <v>30</v>
      </c>
      <c r="E1788" s="570">
        <v>29</v>
      </c>
      <c r="F1788" s="570">
        <v>29</v>
      </c>
      <c r="G1788" s="570"/>
      <c r="H1788" s="820">
        <v>0.2</v>
      </c>
      <c r="I1788" s="834"/>
      <c r="J1788" s="725"/>
      <c r="K1788" s="821"/>
      <c r="L1788" s="836"/>
      <c r="M1788" s="837"/>
      <c r="N1788" s="837"/>
      <c r="O1788" s="837"/>
      <c r="P1788" s="837"/>
      <c r="Q1788" s="834"/>
      <c r="R1788" s="725"/>
      <c r="S1788" s="821"/>
      <c r="T1788" s="836"/>
      <c r="U1788" s="837"/>
      <c r="V1788" s="837"/>
      <c r="W1788" s="837"/>
      <c r="X1788" s="837"/>
      <c r="Y1788" s="834"/>
      <c r="Z1788" s="725"/>
      <c r="AA1788" s="821"/>
      <c r="AB1788" s="836"/>
      <c r="AC1788" s="837"/>
      <c r="AD1788" s="837"/>
      <c r="AE1788" s="837"/>
      <c r="AF1788" s="837"/>
      <c r="AG1788" s="834"/>
      <c r="AH1788" s="725"/>
      <c r="AI1788" s="821"/>
      <c r="AJ1788" s="836"/>
      <c r="AK1788" s="837"/>
      <c r="AL1788" s="837"/>
      <c r="AM1788" s="837"/>
      <c r="AN1788" s="837"/>
      <c r="AO1788" s="834"/>
      <c r="AP1788" s="725"/>
      <c r="AQ1788" s="821"/>
      <c r="AR1788" s="836"/>
      <c r="AS1788" s="837"/>
      <c r="AT1788" s="837"/>
      <c r="AU1788" s="837"/>
      <c r="AV1788" s="837"/>
      <c r="AW1788" s="834"/>
      <c r="AX1788" s="725"/>
      <c r="AY1788" s="821"/>
      <c r="AZ1788" s="836"/>
      <c r="BA1788" s="837"/>
      <c r="BB1788" s="837"/>
      <c r="BC1788" s="837"/>
      <c r="BD1788" s="837"/>
      <c r="BE1788" s="834"/>
      <c r="BF1788" s="725"/>
      <c r="BG1788" s="821"/>
      <c r="BH1788" s="836"/>
      <c r="BI1788" s="837"/>
      <c r="BJ1788" s="837"/>
      <c r="BK1788" s="837"/>
      <c r="BL1788" s="837"/>
      <c r="BM1788" s="834"/>
      <c r="BN1788" s="725"/>
      <c r="BO1788" s="821"/>
      <c r="BP1788" s="836"/>
      <c r="BQ1788" s="837"/>
      <c r="BR1788" s="837"/>
      <c r="BS1788" s="837"/>
      <c r="BT1788" s="837"/>
      <c r="BU1788" s="834"/>
      <c r="BV1788" s="725"/>
      <c r="BW1788" s="821"/>
      <c r="BX1788" s="836"/>
      <c r="BY1788" s="837"/>
      <c r="BZ1788" s="837"/>
      <c r="CA1788" s="837"/>
      <c r="CB1788" s="837"/>
      <c r="CC1788" s="834"/>
      <c r="CD1788" s="725"/>
      <c r="CE1788" s="821"/>
      <c r="CF1788" s="836"/>
      <c r="CG1788" s="837"/>
      <c r="CH1788" s="837"/>
      <c r="CI1788" s="837"/>
      <c r="CJ1788" s="837"/>
      <c r="CK1788" s="834"/>
      <c r="CL1788" s="725"/>
      <c r="CM1788" s="821"/>
      <c r="CN1788" s="836"/>
      <c r="CO1788" s="837"/>
      <c r="CP1788" s="837"/>
      <c r="CQ1788" s="837"/>
      <c r="CR1788" s="837"/>
      <c r="CS1788" s="834"/>
      <c r="CT1788" s="725"/>
      <c r="CU1788" s="821"/>
      <c r="CV1788" s="836"/>
      <c r="CW1788" s="837"/>
      <c r="CX1788" s="837"/>
      <c r="CY1788" s="837"/>
      <c r="CZ1788" s="837"/>
      <c r="DA1788" s="834"/>
      <c r="DB1788" s="725"/>
      <c r="DC1788" s="821"/>
      <c r="DD1788" s="836"/>
      <c r="DE1788" s="837"/>
      <c r="DF1788" s="837"/>
      <c r="DG1788" s="837"/>
      <c r="DH1788" s="837"/>
      <c r="DI1788" s="834"/>
      <c r="DJ1788" s="725"/>
      <c r="DK1788" s="821"/>
      <c r="DL1788" s="836"/>
      <c r="DM1788" s="837"/>
      <c r="DN1788" s="837"/>
      <c r="DO1788" s="837"/>
      <c r="DP1788" s="837"/>
      <c r="DQ1788" s="834"/>
      <c r="DR1788" s="725"/>
      <c r="DS1788" s="821"/>
      <c r="DT1788" s="836"/>
      <c r="DU1788" s="837"/>
      <c r="DV1788" s="837"/>
      <c r="DW1788" s="837"/>
      <c r="DX1788" s="837"/>
      <c r="DY1788" s="834"/>
      <c r="DZ1788" s="725"/>
      <c r="EA1788" s="821"/>
      <c r="EB1788" s="836"/>
      <c r="EC1788" s="837"/>
      <c r="ED1788" s="837"/>
      <c r="EE1788" s="837"/>
      <c r="EF1788" s="837"/>
      <c r="EG1788" s="834"/>
      <c r="EH1788" s="725"/>
      <c r="EI1788" s="821"/>
      <c r="EJ1788" s="836"/>
      <c r="EK1788" s="837"/>
      <c r="EL1788" s="837"/>
      <c r="EM1788" s="837"/>
      <c r="EN1788" s="837"/>
      <c r="EO1788" s="834"/>
      <c r="EP1788" s="725"/>
      <c r="EQ1788" s="821"/>
      <c r="ER1788" s="836"/>
      <c r="ES1788" s="837"/>
      <c r="ET1788" s="837"/>
      <c r="EU1788" s="837"/>
      <c r="EV1788" s="837"/>
      <c r="EW1788" s="834"/>
      <c r="EX1788" s="725"/>
      <c r="EY1788" s="821"/>
      <c r="EZ1788" s="836"/>
      <c r="FA1788" s="837"/>
      <c r="FB1788" s="837"/>
      <c r="FC1788" s="837"/>
      <c r="FD1788" s="837"/>
      <c r="FE1788" s="834"/>
      <c r="FF1788" s="725"/>
      <c r="FG1788" s="821"/>
      <c r="FH1788" s="836"/>
      <c r="FI1788" s="837"/>
      <c r="FJ1788" s="837"/>
      <c r="FK1788" s="837"/>
      <c r="FL1788" s="837"/>
      <c r="FM1788" s="834"/>
      <c r="FN1788" s="725"/>
      <c r="FO1788" s="821"/>
      <c r="FP1788" s="836"/>
      <c r="FQ1788" s="837"/>
      <c r="FR1788" s="837"/>
      <c r="FS1788" s="837"/>
      <c r="FT1788" s="837"/>
      <c r="FU1788" s="834"/>
      <c r="FV1788" s="725"/>
      <c r="FW1788" s="821"/>
      <c r="FX1788" s="836"/>
      <c r="FY1788" s="837"/>
      <c r="FZ1788" s="837"/>
      <c r="GA1788" s="837"/>
      <c r="GB1788" s="837"/>
      <c r="GC1788" s="834"/>
      <c r="GD1788" s="725"/>
      <c r="GE1788" s="821"/>
      <c r="GF1788" s="836"/>
      <c r="GG1788" s="837"/>
      <c r="GH1788" s="837"/>
      <c r="GI1788" s="837"/>
      <c r="GJ1788" s="837"/>
      <c r="GK1788" s="834"/>
      <c r="GL1788" s="725"/>
      <c r="GM1788" s="821"/>
      <c r="GN1788" s="836"/>
      <c r="GO1788" s="837"/>
      <c r="GP1788" s="837"/>
      <c r="GQ1788" s="837"/>
      <c r="GR1788" s="837"/>
      <c r="GS1788" s="834"/>
      <c r="GT1788" s="725"/>
      <c r="GU1788" s="821"/>
      <c r="GV1788" s="836"/>
      <c r="GW1788" s="837"/>
      <c r="GX1788" s="837"/>
      <c r="GY1788" s="837"/>
      <c r="GZ1788" s="837"/>
      <c r="HA1788" s="834"/>
      <c r="HB1788" s="725"/>
      <c r="HC1788" s="821"/>
      <c r="HD1788" s="836"/>
      <c r="HE1788" s="837"/>
      <c r="HF1788" s="837"/>
      <c r="HG1788" s="837"/>
      <c r="HH1788" s="837"/>
      <c r="HI1788" s="834"/>
      <c r="HJ1788" s="725"/>
      <c r="HK1788" s="821"/>
      <c r="HL1788" s="836"/>
      <c r="HM1788" s="837"/>
      <c r="HN1788" s="837"/>
      <c r="HO1788" s="837"/>
      <c r="HP1788" s="837"/>
      <c r="HQ1788" s="834"/>
      <c r="HR1788" s="725"/>
      <c r="HS1788" s="821"/>
      <c r="HT1788" s="836"/>
      <c r="HU1788" s="837"/>
      <c r="HV1788" s="837"/>
      <c r="HW1788" s="837"/>
      <c r="HX1788" s="837"/>
      <c r="HY1788" s="834"/>
      <c r="HZ1788" s="725"/>
      <c r="IA1788" s="821"/>
      <c r="IB1788" s="836"/>
      <c r="IC1788" s="837"/>
      <c r="ID1788" s="837"/>
      <c r="IE1788" s="837"/>
      <c r="IF1788" s="837"/>
      <c r="IG1788" s="834"/>
      <c r="IH1788" s="725"/>
      <c r="II1788" s="821"/>
      <c r="IJ1788" s="836"/>
      <c r="IK1788" s="837"/>
      <c r="IL1788" s="837"/>
      <c r="IM1788" s="837"/>
      <c r="IN1788" s="837"/>
      <c r="IO1788" s="834"/>
    </row>
    <row r="1789" spans="1:8" ht="25.5">
      <c r="A1789" s="565" t="s">
        <v>377</v>
      </c>
      <c r="B1789" s="566" t="s">
        <v>848</v>
      </c>
      <c r="C1789" s="831"/>
      <c r="D1789" s="696">
        <f>D1790</f>
        <v>50</v>
      </c>
      <c r="E1789" s="696">
        <f>E1790</f>
        <v>19</v>
      </c>
      <c r="F1789" s="696">
        <f>F1790</f>
        <v>19</v>
      </c>
      <c r="G1789" s="696">
        <f>G1790</f>
        <v>0</v>
      </c>
      <c r="H1789" s="832"/>
    </row>
    <row r="1790" spans="1:8" ht="12.75">
      <c r="A1790" s="567"/>
      <c r="B1790" s="568" t="s">
        <v>355</v>
      </c>
      <c r="C1790" s="783" t="s">
        <v>849</v>
      </c>
      <c r="D1790" s="570">
        <v>50</v>
      </c>
      <c r="E1790" s="570">
        <v>19</v>
      </c>
      <c r="F1790" s="570">
        <v>19</v>
      </c>
      <c r="G1790" s="570"/>
      <c r="H1790" s="820">
        <v>0</v>
      </c>
    </row>
    <row r="1791" spans="1:8" ht="25.5">
      <c r="A1791" s="548" t="s">
        <v>12</v>
      </c>
      <c r="B1791" s="549" t="s">
        <v>850</v>
      </c>
      <c r="C1791" s="817"/>
      <c r="D1791" s="551">
        <f>D1792</f>
        <v>40</v>
      </c>
      <c r="E1791" s="551">
        <f>E1792</f>
        <v>5</v>
      </c>
      <c r="F1791" s="551">
        <f>F1792</f>
        <v>5</v>
      </c>
      <c r="G1791" s="551">
        <f>G1792</f>
        <v>0</v>
      </c>
      <c r="H1791" s="819"/>
    </row>
    <row r="1792" spans="1:8" ht="12.75">
      <c r="A1792" s="567"/>
      <c r="B1792" s="568" t="s">
        <v>355</v>
      </c>
      <c r="C1792" s="783" t="s">
        <v>849</v>
      </c>
      <c r="D1792" s="570">
        <v>40</v>
      </c>
      <c r="E1792" s="570">
        <v>5</v>
      </c>
      <c r="F1792" s="570">
        <v>5</v>
      </c>
      <c r="G1792" s="570"/>
      <c r="H1792" s="820">
        <v>0</v>
      </c>
    </row>
    <row r="1793" spans="1:8" ht="14.25" customHeight="1">
      <c r="A1793" s="548" t="s">
        <v>447</v>
      </c>
      <c r="B1793" s="549" t="s">
        <v>594</v>
      </c>
      <c r="C1793" s="817"/>
      <c r="D1793" s="551">
        <f>SUM(D1794)</f>
        <v>644</v>
      </c>
      <c r="E1793" s="551">
        <f>SUM(E1794)</f>
        <v>535</v>
      </c>
      <c r="F1793" s="551">
        <f>SUM(F1794)</f>
        <v>535</v>
      </c>
      <c r="G1793" s="551">
        <f>SUM(G1794)</f>
        <v>0</v>
      </c>
      <c r="H1793" s="819"/>
    </row>
    <row r="1794" spans="1:8" ht="14.25" customHeight="1">
      <c r="A1794" s="572"/>
      <c r="B1794" s="728" t="s">
        <v>303</v>
      </c>
      <c r="C1794" s="765" t="s">
        <v>636</v>
      </c>
      <c r="D1794" s="575">
        <v>644</v>
      </c>
      <c r="E1794" s="575">
        <v>535</v>
      </c>
      <c r="F1794" s="575">
        <v>535</v>
      </c>
      <c r="G1794" s="575"/>
      <c r="H1794" s="833">
        <v>0.2</v>
      </c>
    </row>
    <row r="1795" spans="1:8" ht="14.25" customHeight="1">
      <c r="A1795" s="548" t="s">
        <v>459</v>
      </c>
      <c r="B1795" s="737" t="s">
        <v>26</v>
      </c>
      <c r="C1795" s="782"/>
      <c r="D1795" s="551">
        <f>D1796</f>
        <v>24</v>
      </c>
      <c r="E1795" s="551">
        <f>E1796</f>
        <v>23</v>
      </c>
      <c r="F1795" s="551">
        <f>F1796</f>
        <v>0</v>
      </c>
      <c r="G1795" s="551">
        <f>G1796</f>
        <v>23</v>
      </c>
      <c r="H1795" s="819"/>
    </row>
    <row r="1796" spans="1:8" ht="14.25" customHeight="1">
      <c r="A1796" s="567"/>
      <c r="B1796" s="735" t="s">
        <v>355</v>
      </c>
      <c r="C1796" s="783" t="s">
        <v>851</v>
      </c>
      <c r="D1796" s="570">
        <v>24</v>
      </c>
      <c r="E1796" s="570">
        <v>23</v>
      </c>
      <c r="F1796" s="570"/>
      <c r="G1796" s="570">
        <v>23</v>
      </c>
      <c r="H1796" s="820">
        <v>0.3</v>
      </c>
    </row>
    <row r="1797" spans="1:8" ht="14.25" customHeight="1">
      <c r="A1797" s="548" t="s">
        <v>461</v>
      </c>
      <c r="B1797" s="737" t="s">
        <v>852</v>
      </c>
      <c r="C1797" s="817"/>
      <c r="D1797" s="551">
        <f>D1798</f>
        <v>169</v>
      </c>
      <c r="E1797" s="551">
        <f>E1798</f>
        <v>70</v>
      </c>
      <c r="F1797" s="551">
        <f>F1798</f>
        <v>70</v>
      </c>
      <c r="G1797" s="551">
        <f>G1798</f>
        <v>0</v>
      </c>
      <c r="H1797" s="819"/>
    </row>
    <row r="1798" spans="1:8" ht="14.25" customHeight="1">
      <c r="A1798" s="567"/>
      <c r="B1798" s="752" t="s">
        <v>303</v>
      </c>
      <c r="C1798" s="783" t="s">
        <v>636</v>
      </c>
      <c r="D1798" s="661">
        <v>169</v>
      </c>
      <c r="E1798" s="570">
        <v>70</v>
      </c>
      <c r="F1798" s="570">
        <v>70</v>
      </c>
      <c r="G1798" s="570"/>
      <c r="H1798" s="820">
        <v>0.15</v>
      </c>
    </row>
    <row r="1799" spans="1:8" ht="14.25" customHeight="1">
      <c r="A1799" s="548" t="s">
        <v>465</v>
      </c>
      <c r="B1799" s="737" t="s">
        <v>853</v>
      </c>
      <c r="C1799" s="782"/>
      <c r="D1799" s="551">
        <f>D1800</f>
        <v>80</v>
      </c>
      <c r="E1799" s="551">
        <f>E1800</f>
        <v>35</v>
      </c>
      <c r="F1799" s="551">
        <f>F1800</f>
        <v>35</v>
      </c>
      <c r="G1799" s="551">
        <f>G1800</f>
        <v>0</v>
      </c>
      <c r="H1799" s="819"/>
    </row>
    <row r="1800" spans="1:8" ht="14.25" customHeight="1">
      <c r="A1800" s="567"/>
      <c r="B1800" s="735" t="s">
        <v>355</v>
      </c>
      <c r="C1800" s="783" t="s">
        <v>854</v>
      </c>
      <c r="D1800" s="570">
        <v>80</v>
      </c>
      <c r="E1800" s="570">
        <v>35</v>
      </c>
      <c r="F1800" s="570">
        <v>35</v>
      </c>
      <c r="G1800" s="570"/>
      <c r="H1800" s="820">
        <v>0</v>
      </c>
    </row>
    <row r="1801" spans="1:8" ht="14.25" customHeight="1">
      <c r="A1801" s="548" t="s">
        <v>476</v>
      </c>
      <c r="B1801" s="737" t="s">
        <v>855</v>
      </c>
      <c r="C1801" s="782"/>
      <c r="D1801" s="551">
        <f>SUM(D1802:D1804)</f>
        <v>318</v>
      </c>
      <c r="E1801" s="551">
        <f>SUM(E1802:E1804)</f>
        <v>313</v>
      </c>
      <c r="F1801" s="551">
        <f>SUM(F1802:F1804)</f>
        <v>313</v>
      </c>
      <c r="G1801" s="551">
        <f>SUM(G1802:G1804)</f>
        <v>0</v>
      </c>
      <c r="H1801" s="819"/>
    </row>
    <row r="1802" spans="1:8" ht="14.25" customHeight="1">
      <c r="A1802" s="554"/>
      <c r="B1802" s="733" t="s">
        <v>355</v>
      </c>
      <c r="C1802" s="708" t="s">
        <v>639</v>
      </c>
      <c r="D1802" s="557">
        <v>134</v>
      </c>
      <c r="E1802" s="557">
        <v>131</v>
      </c>
      <c r="F1802" s="557">
        <v>131</v>
      </c>
      <c r="G1802" s="557"/>
      <c r="H1802" s="715">
        <v>0.2</v>
      </c>
    </row>
    <row r="1803" spans="1:8" ht="14.25" customHeight="1">
      <c r="A1803" s="572"/>
      <c r="B1803" s="723"/>
      <c r="C1803" s="765" t="s">
        <v>856</v>
      </c>
      <c r="D1803" s="575">
        <v>120</v>
      </c>
      <c r="E1803" s="575">
        <v>120</v>
      </c>
      <c r="F1803" s="575">
        <v>120</v>
      </c>
      <c r="G1803" s="575"/>
      <c r="H1803" s="833">
        <v>0.2</v>
      </c>
    </row>
    <row r="1804" spans="1:8" ht="14.25" customHeight="1">
      <c r="A1804" s="572"/>
      <c r="B1804" s="723"/>
      <c r="C1804" s="826" t="s">
        <v>857</v>
      </c>
      <c r="D1804" s="723">
        <v>64</v>
      </c>
      <c r="E1804" s="723">
        <v>62</v>
      </c>
      <c r="F1804" s="723">
        <v>62</v>
      </c>
      <c r="G1804" s="723"/>
      <c r="H1804" s="774">
        <v>0.2</v>
      </c>
    </row>
    <row r="1805" spans="1:249" s="728" customFormat="1" ht="14.25" customHeight="1">
      <c r="A1805" s="548" t="s">
        <v>479</v>
      </c>
      <c r="B1805" s="549" t="s">
        <v>84</v>
      </c>
      <c r="C1805" s="782"/>
      <c r="D1805" s="551">
        <f>D1806</f>
        <v>140</v>
      </c>
      <c r="E1805" s="551">
        <f>E1806</f>
        <v>140</v>
      </c>
      <c r="F1805" s="551">
        <f>F1806</f>
        <v>140</v>
      </c>
      <c r="G1805" s="551">
        <f>G1806</f>
        <v>0</v>
      </c>
      <c r="H1805" s="819"/>
      <c r="I1805" s="834"/>
      <c r="J1805" s="725"/>
      <c r="K1805" s="726"/>
      <c r="L1805" s="836"/>
      <c r="M1805" s="835"/>
      <c r="N1805" s="835"/>
      <c r="O1805" s="835"/>
      <c r="P1805" s="835"/>
      <c r="Q1805" s="834"/>
      <c r="R1805" s="725"/>
      <c r="S1805" s="726"/>
      <c r="T1805" s="836"/>
      <c r="U1805" s="835"/>
      <c r="V1805" s="835"/>
      <c r="W1805" s="835"/>
      <c r="X1805" s="835"/>
      <c r="Y1805" s="834"/>
      <c r="Z1805" s="725"/>
      <c r="AA1805" s="726"/>
      <c r="AB1805" s="836"/>
      <c r="AC1805" s="835"/>
      <c r="AD1805" s="835"/>
      <c r="AE1805" s="835"/>
      <c r="AF1805" s="835"/>
      <c r="AG1805" s="834"/>
      <c r="AH1805" s="725"/>
      <c r="AI1805" s="726"/>
      <c r="AJ1805" s="836"/>
      <c r="AK1805" s="835"/>
      <c r="AL1805" s="835"/>
      <c r="AM1805" s="835"/>
      <c r="AN1805" s="835"/>
      <c r="AO1805" s="834"/>
      <c r="AP1805" s="725"/>
      <c r="AQ1805" s="726"/>
      <c r="AR1805" s="836"/>
      <c r="AS1805" s="835"/>
      <c r="AT1805" s="835"/>
      <c r="AU1805" s="835"/>
      <c r="AV1805" s="835"/>
      <c r="AW1805" s="834"/>
      <c r="AX1805" s="725"/>
      <c r="AY1805" s="726"/>
      <c r="AZ1805" s="836"/>
      <c r="BA1805" s="835"/>
      <c r="BB1805" s="835"/>
      <c r="BC1805" s="835"/>
      <c r="BD1805" s="835"/>
      <c r="BE1805" s="834"/>
      <c r="BF1805" s="725"/>
      <c r="BG1805" s="726"/>
      <c r="BH1805" s="836"/>
      <c r="BI1805" s="835"/>
      <c r="BJ1805" s="835"/>
      <c r="BK1805" s="835"/>
      <c r="BL1805" s="835"/>
      <c r="BM1805" s="834"/>
      <c r="BN1805" s="725"/>
      <c r="BO1805" s="726"/>
      <c r="BP1805" s="836"/>
      <c r="BQ1805" s="835"/>
      <c r="BR1805" s="835"/>
      <c r="BS1805" s="835"/>
      <c r="BT1805" s="835"/>
      <c r="BU1805" s="834"/>
      <c r="BV1805" s="725"/>
      <c r="BW1805" s="726"/>
      <c r="BX1805" s="836"/>
      <c r="BY1805" s="835"/>
      <c r="BZ1805" s="835"/>
      <c r="CA1805" s="835"/>
      <c r="CB1805" s="835"/>
      <c r="CC1805" s="834"/>
      <c r="CD1805" s="725"/>
      <c r="CE1805" s="726"/>
      <c r="CF1805" s="836"/>
      <c r="CG1805" s="835"/>
      <c r="CH1805" s="835"/>
      <c r="CI1805" s="835"/>
      <c r="CJ1805" s="835"/>
      <c r="CK1805" s="834"/>
      <c r="CL1805" s="725"/>
      <c r="CM1805" s="726"/>
      <c r="CN1805" s="836"/>
      <c r="CO1805" s="835"/>
      <c r="CP1805" s="835"/>
      <c r="CQ1805" s="835"/>
      <c r="CR1805" s="835"/>
      <c r="CS1805" s="834"/>
      <c r="CT1805" s="725"/>
      <c r="CU1805" s="726"/>
      <c r="CV1805" s="836"/>
      <c r="CW1805" s="835"/>
      <c r="CX1805" s="835"/>
      <c r="CY1805" s="835"/>
      <c r="CZ1805" s="835"/>
      <c r="DA1805" s="834"/>
      <c r="DB1805" s="725"/>
      <c r="DC1805" s="726"/>
      <c r="DD1805" s="836"/>
      <c r="DE1805" s="835"/>
      <c r="DF1805" s="835"/>
      <c r="DG1805" s="835"/>
      <c r="DH1805" s="835"/>
      <c r="DI1805" s="834"/>
      <c r="DJ1805" s="725"/>
      <c r="DK1805" s="726"/>
      <c r="DL1805" s="836"/>
      <c r="DM1805" s="835"/>
      <c r="DN1805" s="835"/>
      <c r="DO1805" s="835"/>
      <c r="DP1805" s="835"/>
      <c r="DQ1805" s="834"/>
      <c r="DR1805" s="725"/>
      <c r="DS1805" s="726"/>
      <c r="DT1805" s="836"/>
      <c r="DU1805" s="835"/>
      <c r="DV1805" s="835"/>
      <c r="DW1805" s="835"/>
      <c r="DX1805" s="835"/>
      <c r="DY1805" s="834"/>
      <c r="DZ1805" s="725"/>
      <c r="EA1805" s="726"/>
      <c r="EB1805" s="836"/>
      <c r="EC1805" s="835"/>
      <c r="ED1805" s="835"/>
      <c r="EE1805" s="835"/>
      <c r="EF1805" s="835"/>
      <c r="EG1805" s="834"/>
      <c r="EH1805" s="725"/>
      <c r="EI1805" s="726"/>
      <c r="EJ1805" s="836"/>
      <c r="EK1805" s="835"/>
      <c r="EL1805" s="835"/>
      <c r="EM1805" s="835"/>
      <c r="EN1805" s="835"/>
      <c r="EO1805" s="834"/>
      <c r="EP1805" s="725"/>
      <c r="EQ1805" s="726"/>
      <c r="ER1805" s="836"/>
      <c r="ES1805" s="835"/>
      <c r="ET1805" s="835"/>
      <c r="EU1805" s="835"/>
      <c r="EV1805" s="835"/>
      <c r="EW1805" s="834"/>
      <c r="EX1805" s="725"/>
      <c r="EY1805" s="726"/>
      <c r="EZ1805" s="836"/>
      <c r="FA1805" s="835"/>
      <c r="FB1805" s="835"/>
      <c r="FC1805" s="835"/>
      <c r="FD1805" s="835"/>
      <c r="FE1805" s="834"/>
      <c r="FF1805" s="725"/>
      <c r="FG1805" s="726"/>
      <c r="FH1805" s="836"/>
      <c r="FI1805" s="835"/>
      <c r="FJ1805" s="835"/>
      <c r="FK1805" s="835"/>
      <c r="FL1805" s="835"/>
      <c r="FM1805" s="834"/>
      <c r="FN1805" s="725"/>
      <c r="FO1805" s="726"/>
      <c r="FP1805" s="836"/>
      <c r="FQ1805" s="835"/>
      <c r="FR1805" s="835"/>
      <c r="FS1805" s="835"/>
      <c r="FT1805" s="835"/>
      <c r="FU1805" s="834"/>
      <c r="FV1805" s="725"/>
      <c r="FW1805" s="726"/>
      <c r="FX1805" s="836"/>
      <c r="FY1805" s="835"/>
      <c r="FZ1805" s="835"/>
      <c r="GA1805" s="835"/>
      <c r="GB1805" s="835"/>
      <c r="GC1805" s="834"/>
      <c r="GD1805" s="725"/>
      <c r="GE1805" s="726"/>
      <c r="GF1805" s="836"/>
      <c r="GG1805" s="835"/>
      <c r="GH1805" s="835"/>
      <c r="GI1805" s="835"/>
      <c r="GJ1805" s="835"/>
      <c r="GK1805" s="834"/>
      <c r="GL1805" s="725"/>
      <c r="GM1805" s="726"/>
      <c r="GN1805" s="836"/>
      <c r="GO1805" s="835"/>
      <c r="GP1805" s="835"/>
      <c r="GQ1805" s="835"/>
      <c r="GR1805" s="835"/>
      <c r="GS1805" s="834"/>
      <c r="GT1805" s="725"/>
      <c r="GU1805" s="726"/>
      <c r="GV1805" s="836"/>
      <c r="GW1805" s="835"/>
      <c r="GX1805" s="835"/>
      <c r="GY1805" s="835"/>
      <c r="GZ1805" s="835"/>
      <c r="HA1805" s="834"/>
      <c r="HB1805" s="725"/>
      <c r="HC1805" s="726"/>
      <c r="HD1805" s="836"/>
      <c r="HE1805" s="835"/>
      <c r="HF1805" s="835"/>
      <c r="HG1805" s="835"/>
      <c r="HH1805" s="835"/>
      <c r="HI1805" s="834"/>
      <c r="HJ1805" s="725"/>
      <c r="HK1805" s="726"/>
      <c r="HL1805" s="836"/>
      <c r="HM1805" s="835"/>
      <c r="HN1805" s="835"/>
      <c r="HO1805" s="835"/>
      <c r="HP1805" s="835"/>
      <c r="HQ1805" s="834"/>
      <c r="HR1805" s="725"/>
      <c r="HS1805" s="726"/>
      <c r="HT1805" s="836"/>
      <c r="HU1805" s="835"/>
      <c r="HV1805" s="835"/>
      <c r="HW1805" s="835"/>
      <c r="HX1805" s="835"/>
      <c r="HY1805" s="834"/>
      <c r="HZ1805" s="725"/>
      <c r="IA1805" s="726"/>
      <c r="IB1805" s="836"/>
      <c r="IC1805" s="835"/>
      <c r="ID1805" s="835"/>
      <c r="IE1805" s="835"/>
      <c r="IF1805" s="835"/>
      <c r="IG1805" s="834"/>
      <c r="IH1805" s="725"/>
      <c r="II1805" s="726"/>
      <c r="IJ1805" s="836"/>
      <c r="IK1805" s="835"/>
      <c r="IL1805" s="835"/>
      <c r="IM1805" s="835"/>
      <c r="IN1805" s="835"/>
      <c r="IO1805" s="834"/>
    </row>
    <row r="1806" spans="1:249" s="728" customFormat="1" ht="14.25" customHeight="1">
      <c r="A1806" s="567"/>
      <c r="B1806" s="568" t="s">
        <v>355</v>
      </c>
      <c r="C1806" s="783" t="s">
        <v>639</v>
      </c>
      <c r="D1806" s="570">
        <v>140</v>
      </c>
      <c r="E1806" s="570">
        <v>140</v>
      </c>
      <c r="F1806" s="570">
        <v>140</v>
      </c>
      <c r="G1806" s="570"/>
      <c r="H1806" s="820">
        <v>0.3</v>
      </c>
      <c r="I1806" s="834"/>
      <c r="J1806" s="725"/>
      <c r="K1806" s="821"/>
      <c r="L1806" s="836"/>
      <c r="M1806" s="837"/>
      <c r="N1806" s="837"/>
      <c r="O1806" s="837"/>
      <c r="P1806" s="837"/>
      <c r="Q1806" s="834"/>
      <c r="R1806" s="725"/>
      <c r="S1806" s="821"/>
      <c r="T1806" s="836"/>
      <c r="U1806" s="837"/>
      <c r="V1806" s="837"/>
      <c r="W1806" s="837"/>
      <c r="X1806" s="837"/>
      <c r="Y1806" s="834"/>
      <c r="Z1806" s="725"/>
      <c r="AA1806" s="821"/>
      <c r="AB1806" s="836"/>
      <c r="AC1806" s="837"/>
      <c r="AD1806" s="837"/>
      <c r="AE1806" s="837"/>
      <c r="AF1806" s="837"/>
      <c r="AG1806" s="834"/>
      <c r="AH1806" s="725"/>
      <c r="AI1806" s="821"/>
      <c r="AJ1806" s="836"/>
      <c r="AK1806" s="837"/>
      <c r="AL1806" s="837"/>
      <c r="AM1806" s="837"/>
      <c r="AN1806" s="837"/>
      <c r="AO1806" s="834"/>
      <c r="AP1806" s="725"/>
      <c r="AQ1806" s="821"/>
      <c r="AR1806" s="836"/>
      <c r="AS1806" s="837"/>
      <c r="AT1806" s="837"/>
      <c r="AU1806" s="837"/>
      <c r="AV1806" s="837"/>
      <c r="AW1806" s="834"/>
      <c r="AX1806" s="725"/>
      <c r="AY1806" s="821"/>
      <c r="AZ1806" s="836"/>
      <c r="BA1806" s="837"/>
      <c r="BB1806" s="837"/>
      <c r="BC1806" s="837"/>
      <c r="BD1806" s="837"/>
      <c r="BE1806" s="834"/>
      <c r="BF1806" s="725"/>
      <c r="BG1806" s="821"/>
      <c r="BH1806" s="836"/>
      <c r="BI1806" s="837"/>
      <c r="BJ1806" s="837"/>
      <c r="BK1806" s="837"/>
      <c r="BL1806" s="837"/>
      <c r="BM1806" s="834"/>
      <c r="BN1806" s="725"/>
      <c r="BO1806" s="821"/>
      <c r="BP1806" s="836"/>
      <c r="BQ1806" s="837"/>
      <c r="BR1806" s="837"/>
      <c r="BS1806" s="837"/>
      <c r="BT1806" s="837"/>
      <c r="BU1806" s="834"/>
      <c r="BV1806" s="725"/>
      <c r="BW1806" s="821"/>
      <c r="BX1806" s="836"/>
      <c r="BY1806" s="837"/>
      <c r="BZ1806" s="837"/>
      <c r="CA1806" s="837"/>
      <c r="CB1806" s="837"/>
      <c r="CC1806" s="834"/>
      <c r="CD1806" s="725"/>
      <c r="CE1806" s="821"/>
      <c r="CF1806" s="836"/>
      <c r="CG1806" s="837"/>
      <c r="CH1806" s="837"/>
      <c r="CI1806" s="837"/>
      <c r="CJ1806" s="837"/>
      <c r="CK1806" s="834"/>
      <c r="CL1806" s="725"/>
      <c r="CM1806" s="821"/>
      <c r="CN1806" s="836"/>
      <c r="CO1806" s="837"/>
      <c r="CP1806" s="837"/>
      <c r="CQ1806" s="837"/>
      <c r="CR1806" s="837"/>
      <c r="CS1806" s="834"/>
      <c r="CT1806" s="725"/>
      <c r="CU1806" s="821"/>
      <c r="CV1806" s="836"/>
      <c r="CW1806" s="837"/>
      <c r="CX1806" s="837"/>
      <c r="CY1806" s="837"/>
      <c r="CZ1806" s="837"/>
      <c r="DA1806" s="834"/>
      <c r="DB1806" s="725"/>
      <c r="DC1806" s="821"/>
      <c r="DD1806" s="836"/>
      <c r="DE1806" s="837"/>
      <c r="DF1806" s="837"/>
      <c r="DG1806" s="837"/>
      <c r="DH1806" s="837"/>
      <c r="DI1806" s="834"/>
      <c r="DJ1806" s="725"/>
      <c r="DK1806" s="821"/>
      <c r="DL1806" s="836"/>
      <c r="DM1806" s="837"/>
      <c r="DN1806" s="837"/>
      <c r="DO1806" s="837"/>
      <c r="DP1806" s="837"/>
      <c r="DQ1806" s="834"/>
      <c r="DR1806" s="725"/>
      <c r="DS1806" s="821"/>
      <c r="DT1806" s="836"/>
      <c r="DU1806" s="837"/>
      <c r="DV1806" s="837"/>
      <c r="DW1806" s="837"/>
      <c r="DX1806" s="837"/>
      <c r="DY1806" s="834"/>
      <c r="DZ1806" s="725"/>
      <c r="EA1806" s="821"/>
      <c r="EB1806" s="836"/>
      <c r="EC1806" s="837"/>
      <c r="ED1806" s="837"/>
      <c r="EE1806" s="837"/>
      <c r="EF1806" s="837"/>
      <c r="EG1806" s="834"/>
      <c r="EH1806" s="725"/>
      <c r="EI1806" s="821"/>
      <c r="EJ1806" s="836"/>
      <c r="EK1806" s="837"/>
      <c r="EL1806" s="837"/>
      <c r="EM1806" s="837"/>
      <c r="EN1806" s="837"/>
      <c r="EO1806" s="834"/>
      <c r="EP1806" s="725"/>
      <c r="EQ1806" s="821"/>
      <c r="ER1806" s="836"/>
      <c r="ES1806" s="837"/>
      <c r="ET1806" s="837"/>
      <c r="EU1806" s="837"/>
      <c r="EV1806" s="837"/>
      <c r="EW1806" s="834"/>
      <c r="EX1806" s="725"/>
      <c r="EY1806" s="821"/>
      <c r="EZ1806" s="836"/>
      <c r="FA1806" s="837"/>
      <c r="FB1806" s="837"/>
      <c r="FC1806" s="837"/>
      <c r="FD1806" s="837"/>
      <c r="FE1806" s="834"/>
      <c r="FF1806" s="725"/>
      <c r="FG1806" s="821"/>
      <c r="FH1806" s="836"/>
      <c r="FI1806" s="837"/>
      <c r="FJ1806" s="837"/>
      <c r="FK1806" s="837"/>
      <c r="FL1806" s="837"/>
      <c r="FM1806" s="834"/>
      <c r="FN1806" s="725"/>
      <c r="FO1806" s="821"/>
      <c r="FP1806" s="836"/>
      <c r="FQ1806" s="837"/>
      <c r="FR1806" s="837"/>
      <c r="FS1806" s="837"/>
      <c r="FT1806" s="837"/>
      <c r="FU1806" s="834"/>
      <c r="FV1806" s="725"/>
      <c r="FW1806" s="821"/>
      <c r="FX1806" s="836"/>
      <c r="FY1806" s="837"/>
      <c r="FZ1806" s="837"/>
      <c r="GA1806" s="837"/>
      <c r="GB1806" s="837"/>
      <c r="GC1806" s="834"/>
      <c r="GD1806" s="725"/>
      <c r="GE1806" s="821"/>
      <c r="GF1806" s="836"/>
      <c r="GG1806" s="837"/>
      <c r="GH1806" s="837"/>
      <c r="GI1806" s="837"/>
      <c r="GJ1806" s="837"/>
      <c r="GK1806" s="834"/>
      <c r="GL1806" s="725"/>
      <c r="GM1806" s="821"/>
      <c r="GN1806" s="836"/>
      <c r="GO1806" s="837"/>
      <c r="GP1806" s="837"/>
      <c r="GQ1806" s="837"/>
      <c r="GR1806" s="837"/>
      <c r="GS1806" s="834"/>
      <c r="GT1806" s="725"/>
      <c r="GU1806" s="821"/>
      <c r="GV1806" s="836"/>
      <c r="GW1806" s="837"/>
      <c r="GX1806" s="837"/>
      <c r="GY1806" s="837"/>
      <c r="GZ1806" s="837"/>
      <c r="HA1806" s="834"/>
      <c r="HB1806" s="725"/>
      <c r="HC1806" s="821"/>
      <c r="HD1806" s="836"/>
      <c r="HE1806" s="837"/>
      <c r="HF1806" s="837"/>
      <c r="HG1806" s="837"/>
      <c r="HH1806" s="837"/>
      <c r="HI1806" s="834"/>
      <c r="HJ1806" s="725"/>
      <c r="HK1806" s="821"/>
      <c r="HL1806" s="836"/>
      <c r="HM1806" s="837"/>
      <c r="HN1806" s="837"/>
      <c r="HO1806" s="837"/>
      <c r="HP1806" s="837"/>
      <c r="HQ1806" s="834"/>
      <c r="HR1806" s="725"/>
      <c r="HS1806" s="821"/>
      <c r="HT1806" s="836"/>
      <c r="HU1806" s="837"/>
      <c r="HV1806" s="837"/>
      <c r="HW1806" s="837"/>
      <c r="HX1806" s="837"/>
      <c r="HY1806" s="834"/>
      <c r="HZ1806" s="725"/>
      <c r="IA1806" s="821"/>
      <c r="IB1806" s="836"/>
      <c r="IC1806" s="837"/>
      <c r="ID1806" s="837"/>
      <c r="IE1806" s="837"/>
      <c r="IF1806" s="837"/>
      <c r="IG1806" s="834"/>
      <c r="IH1806" s="725"/>
      <c r="II1806" s="821"/>
      <c r="IJ1806" s="836"/>
      <c r="IK1806" s="837"/>
      <c r="IL1806" s="837"/>
      <c r="IM1806" s="837"/>
      <c r="IN1806" s="837"/>
      <c r="IO1806" s="834"/>
    </row>
    <row r="1807" spans="1:8" ht="14.25" customHeight="1">
      <c r="A1807" s="565" t="s">
        <v>482</v>
      </c>
      <c r="B1807" s="566" t="s">
        <v>858</v>
      </c>
      <c r="C1807" s="831"/>
      <c r="D1807" s="696">
        <f>SUM(D1808:D1809)</f>
        <v>54</v>
      </c>
      <c r="E1807" s="696">
        <f>SUM(E1808:E1809)</f>
        <v>54</v>
      </c>
      <c r="F1807" s="696">
        <f>SUM(F1808:F1809)</f>
        <v>0</v>
      </c>
      <c r="G1807" s="696">
        <f>SUM(G1808:G1809)</f>
        <v>34</v>
      </c>
      <c r="H1807" s="832"/>
    </row>
    <row r="1808" spans="1:8" ht="14.25" customHeight="1">
      <c r="A1808" s="598"/>
      <c r="B1808" s="821" t="s">
        <v>355</v>
      </c>
      <c r="C1808" s="671" t="s">
        <v>845</v>
      </c>
      <c r="D1808" s="600">
        <v>34</v>
      </c>
      <c r="E1808" s="600">
        <v>34</v>
      </c>
      <c r="F1808" s="600"/>
      <c r="G1808" s="600">
        <v>34</v>
      </c>
      <c r="H1808" s="838">
        <v>1</v>
      </c>
    </row>
    <row r="1809" spans="1:8" ht="14.25" customHeight="1">
      <c r="A1809" s="567"/>
      <c r="B1809" s="839"/>
      <c r="C1809" s="783"/>
      <c r="D1809" s="570">
        <v>20</v>
      </c>
      <c r="E1809" s="570">
        <v>20</v>
      </c>
      <c r="F1809" s="570"/>
      <c r="G1809" s="570"/>
      <c r="H1809" s="820">
        <v>0.1</v>
      </c>
    </row>
    <row r="1810" spans="1:8" ht="14.25" customHeight="1">
      <c r="A1810" s="548" t="s">
        <v>859</v>
      </c>
      <c r="B1810" s="737" t="s">
        <v>602</v>
      </c>
      <c r="C1810" s="782"/>
      <c r="D1810" s="551">
        <f>SUM(D1811)</f>
        <v>0</v>
      </c>
      <c r="E1810" s="551">
        <f>SUM(E1811)</f>
        <v>14</v>
      </c>
      <c r="F1810" s="551">
        <f>SUM(F1811)</f>
        <v>14</v>
      </c>
      <c r="G1810" s="551">
        <f>SUM(G1811)</f>
        <v>0</v>
      </c>
      <c r="H1810" s="819"/>
    </row>
    <row r="1811" spans="1:8" ht="14.25" customHeight="1">
      <c r="A1811" s="572"/>
      <c r="B1811" s="573" t="s">
        <v>324</v>
      </c>
      <c r="C1811" s="765">
        <v>0</v>
      </c>
      <c r="D1811" s="575">
        <v>0</v>
      </c>
      <c r="E1811" s="575">
        <v>14</v>
      </c>
      <c r="F1811" s="575">
        <v>14</v>
      </c>
      <c r="G1811" s="575">
        <v>0</v>
      </c>
      <c r="H1811" s="833">
        <v>0.7</v>
      </c>
    </row>
    <row r="1812" spans="1:8" ht="14.25" customHeight="1">
      <c r="A1812" s="548" t="s">
        <v>499</v>
      </c>
      <c r="B1812" s="549" t="s">
        <v>860</v>
      </c>
      <c r="C1812" s="782"/>
      <c r="D1812" s="551">
        <f>SUM(D1813)</f>
        <v>100</v>
      </c>
      <c r="E1812" s="551">
        <f>SUM(E1813)</f>
        <v>99</v>
      </c>
      <c r="F1812" s="551">
        <f>SUM(F1813)</f>
        <v>99</v>
      </c>
      <c r="G1812" s="551">
        <f>SUM(G1813)</f>
        <v>0</v>
      </c>
      <c r="H1812" s="819"/>
    </row>
    <row r="1813" spans="1:8" ht="14.25" customHeight="1">
      <c r="A1813" s="567"/>
      <c r="B1813" s="568" t="s">
        <v>355</v>
      </c>
      <c r="C1813" s="783" t="s">
        <v>642</v>
      </c>
      <c r="D1813" s="570">
        <v>100</v>
      </c>
      <c r="E1813" s="570">
        <v>99</v>
      </c>
      <c r="F1813" s="570">
        <v>99</v>
      </c>
      <c r="G1813" s="570"/>
      <c r="H1813" s="820">
        <v>0.2</v>
      </c>
    </row>
    <row r="1814" spans="1:8" ht="14.25" customHeight="1">
      <c r="A1814" s="588" t="s">
        <v>501</v>
      </c>
      <c r="B1814" s="589" t="s">
        <v>861</v>
      </c>
      <c r="C1814" s="671"/>
      <c r="D1814" s="591">
        <f>D1815</f>
        <v>90</v>
      </c>
      <c r="E1814" s="591">
        <f>E1815</f>
        <v>79</v>
      </c>
      <c r="F1814" s="591">
        <f>F1815</f>
        <v>79</v>
      </c>
      <c r="G1814" s="591">
        <f>G1815</f>
        <v>0</v>
      </c>
      <c r="H1814" s="838"/>
    </row>
    <row r="1815" spans="1:8" ht="14.25" customHeight="1">
      <c r="A1815" s="567"/>
      <c r="B1815" s="568" t="s">
        <v>355</v>
      </c>
      <c r="C1815" s="783" t="s">
        <v>642</v>
      </c>
      <c r="D1815" s="570">
        <v>90</v>
      </c>
      <c r="E1815" s="570">
        <v>79</v>
      </c>
      <c r="F1815" s="570">
        <v>79</v>
      </c>
      <c r="G1815" s="570"/>
      <c r="H1815" s="820">
        <v>0</v>
      </c>
    </row>
    <row r="1816" spans="1:8" ht="14.25" customHeight="1">
      <c r="A1816" s="548" t="s">
        <v>523</v>
      </c>
      <c r="B1816" s="549" t="s">
        <v>862</v>
      </c>
      <c r="C1816" s="782"/>
      <c r="D1816" s="551">
        <f>D1817</f>
        <v>120</v>
      </c>
      <c r="E1816" s="551">
        <f>E1817</f>
        <v>83</v>
      </c>
      <c r="F1816" s="551">
        <f>F1817</f>
        <v>83</v>
      </c>
      <c r="G1816" s="551">
        <f>G1817</f>
        <v>0</v>
      </c>
      <c r="H1816" s="819"/>
    </row>
    <row r="1817" spans="1:8" ht="14.25" customHeight="1">
      <c r="A1817" s="567"/>
      <c r="B1817" s="568" t="s">
        <v>355</v>
      </c>
      <c r="C1817" s="783" t="s">
        <v>854</v>
      </c>
      <c r="D1817" s="570">
        <v>120</v>
      </c>
      <c r="E1817" s="570">
        <v>83</v>
      </c>
      <c r="F1817" s="570">
        <v>83</v>
      </c>
      <c r="G1817" s="570"/>
      <c r="H1817" s="820">
        <v>0</v>
      </c>
    </row>
    <row r="1818" spans="1:8" ht="14.25" customHeight="1">
      <c r="A1818" s="548" t="s">
        <v>529</v>
      </c>
      <c r="B1818" s="549" t="s">
        <v>863</v>
      </c>
      <c r="C1818" s="782"/>
      <c r="D1818" s="551">
        <f>D1819</f>
        <v>70</v>
      </c>
      <c r="E1818" s="551">
        <f>E1819</f>
        <v>54</v>
      </c>
      <c r="F1818" s="551">
        <f>F1819</f>
        <v>54</v>
      </c>
      <c r="G1818" s="551">
        <f>G1819</f>
        <v>0</v>
      </c>
      <c r="H1818" s="819"/>
    </row>
    <row r="1819" spans="1:8" ht="14.25" customHeight="1">
      <c r="A1819" s="567"/>
      <c r="B1819" s="568" t="s">
        <v>355</v>
      </c>
      <c r="C1819" s="783" t="s">
        <v>849</v>
      </c>
      <c r="D1819" s="570">
        <v>70</v>
      </c>
      <c r="E1819" s="570">
        <v>54</v>
      </c>
      <c r="F1819" s="570">
        <v>54</v>
      </c>
      <c r="G1819" s="570"/>
      <c r="H1819" s="820">
        <v>0</v>
      </c>
    </row>
    <row r="1820" spans="1:8" ht="25.5">
      <c r="A1820" s="548" t="s">
        <v>534</v>
      </c>
      <c r="B1820" s="549" t="s">
        <v>864</v>
      </c>
      <c r="C1820" s="782"/>
      <c r="D1820" s="551">
        <f>D1821</f>
        <v>100</v>
      </c>
      <c r="E1820" s="551">
        <f>E1821</f>
        <v>93</v>
      </c>
      <c r="F1820" s="551">
        <f>F1821</f>
        <v>93</v>
      </c>
      <c r="G1820" s="551">
        <f>G1821</f>
        <v>0</v>
      </c>
      <c r="H1820" s="819"/>
    </row>
    <row r="1821" spans="1:8" ht="14.25" customHeight="1">
      <c r="A1821" s="567"/>
      <c r="B1821" s="568" t="s">
        <v>355</v>
      </c>
      <c r="C1821" s="783" t="s">
        <v>849</v>
      </c>
      <c r="D1821" s="570">
        <v>100</v>
      </c>
      <c r="E1821" s="570">
        <v>93</v>
      </c>
      <c r="F1821" s="570">
        <v>93</v>
      </c>
      <c r="G1821" s="570"/>
      <c r="H1821" s="820">
        <v>0</v>
      </c>
    </row>
    <row r="1822" spans="1:8" ht="12.75">
      <c r="A1822" s="548" t="s">
        <v>540</v>
      </c>
      <c r="B1822" s="549" t="s">
        <v>865</v>
      </c>
      <c r="C1822" s="782"/>
      <c r="D1822" s="551">
        <f>D1823</f>
        <v>90</v>
      </c>
      <c r="E1822" s="551">
        <f>E1823</f>
        <v>37</v>
      </c>
      <c r="F1822" s="551">
        <f>F1823</f>
        <v>37</v>
      </c>
      <c r="G1822" s="551">
        <f>G1823</f>
        <v>0</v>
      </c>
      <c r="H1822" s="819"/>
    </row>
    <row r="1823" spans="1:8" ht="14.25" customHeight="1">
      <c r="A1823" s="567"/>
      <c r="B1823" s="568" t="s">
        <v>355</v>
      </c>
      <c r="C1823" s="783" t="s">
        <v>849</v>
      </c>
      <c r="D1823" s="570">
        <v>90</v>
      </c>
      <c r="E1823" s="570">
        <v>37</v>
      </c>
      <c r="F1823" s="570">
        <v>37</v>
      </c>
      <c r="G1823" s="570"/>
      <c r="H1823" s="820">
        <v>0</v>
      </c>
    </row>
    <row r="1824" spans="1:8" ht="25.5">
      <c r="A1824" s="548" t="s">
        <v>541</v>
      </c>
      <c r="B1824" s="549" t="s">
        <v>866</v>
      </c>
      <c r="C1824" s="782"/>
      <c r="D1824" s="551">
        <f>D1825</f>
        <v>30</v>
      </c>
      <c r="E1824" s="551">
        <f>E1825</f>
        <v>23</v>
      </c>
      <c r="F1824" s="551">
        <f>F1825</f>
        <v>23</v>
      </c>
      <c r="G1824" s="551">
        <f>G1825</f>
        <v>0</v>
      </c>
      <c r="H1824" s="819"/>
    </row>
    <row r="1825" spans="1:8" ht="14.25" customHeight="1">
      <c r="A1825" s="567"/>
      <c r="B1825" s="568" t="s">
        <v>355</v>
      </c>
      <c r="C1825" s="783" t="s">
        <v>854</v>
      </c>
      <c r="D1825" s="570">
        <v>30</v>
      </c>
      <c r="E1825" s="570">
        <v>23</v>
      </c>
      <c r="F1825" s="570">
        <v>23</v>
      </c>
      <c r="G1825" s="570"/>
      <c r="H1825" s="820">
        <v>0</v>
      </c>
    </row>
    <row r="1826" spans="1:8" ht="25.5">
      <c r="A1826" s="548" t="s">
        <v>547</v>
      </c>
      <c r="B1826" s="549" t="s">
        <v>867</v>
      </c>
      <c r="C1826" s="782"/>
      <c r="D1826" s="551">
        <f>SUM(D1827:D1828)</f>
        <v>230</v>
      </c>
      <c r="E1826" s="551">
        <f>SUM(E1827:E1828)</f>
        <v>78</v>
      </c>
      <c r="F1826" s="551">
        <f>SUM(F1827:F1828)</f>
        <v>78</v>
      </c>
      <c r="G1826" s="551">
        <f>SUM(G1827:G1828)</f>
        <v>0</v>
      </c>
      <c r="H1826" s="819"/>
    </row>
    <row r="1827" spans="1:8" ht="14.25" customHeight="1">
      <c r="A1827" s="554"/>
      <c r="B1827" s="555" t="s">
        <v>355</v>
      </c>
      <c r="C1827" s="708" t="s">
        <v>849</v>
      </c>
      <c r="D1827" s="557">
        <v>150</v>
      </c>
      <c r="E1827" s="557">
        <v>7</v>
      </c>
      <c r="F1827" s="557">
        <v>7</v>
      </c>
      <c r="G1827" s="557"/>
      <c r="H1827" s="715">
        <v>0</v>
      </c>
    </row>
    <row r="1828" spans="1:8" ht="14.25" customHeight="1">
      <c r="A1828" s="567"/>
      <c r="B1828" s="568"/>
      <c r="C1828" s="783" t="s">
        <v>854</v>
      </c>
      <c r="D1828" s="570">
        <v>80</v>
      </c>
      <c r="E1828" s="570">
        <v>71</v>
      </c>
      <c r="F1828" s="570">
        <v>71</v>
      </c>
      <c r="G1828" s="570"/>
      <c r="H1828" s="820">
        <v>0</v>
      </c>
    </row>
    <row r="1829" spans="1:8" ht="14.25" customHeight="1">
      <c r="A1829" s="548" t="s">
        <v>549</v>
      </c>
      <c r="B1829" s="549" t="s">
        <v>868</v>
      </c>
      <c r="C1829" s="782"/>
      <c r="D1829" s="551">
        <f>SUM(D1830:D1832)</f>
        <v>114</v>
      </c>
      <c r="E1829" s="551">
        <f>SUM(E1830:E1832)</f>
        <v>111</v>
      </c>
      <c r="F1829" s="551">
        <f>SUM(F1830:F1832)</f>
        <v>111</v>
      </c>
      <c r="G1829" s="551">
        <f>SUM(G1830:G1832)</f>
        <v>4</v>
      </c>
      <c r="H1829" s="819"/>
    </row>
    <row r="1830" spans="1:8" ht="14.25" customHeight="1">
      <c r="A1830" s="554"/>
      <c r="B1830" s="555" t="s">
        <v>355</v>
      </c>
      <c r="C1830" s="708" t="s">
        <v>640</v>
      </c>
      <c r="D1830" s="557">
        <v>50</v>
      </c>
      <c r="E1830" s="557">
        <v>50</v>
      </c>
      <c r="F1830" s="557">
        <v>50</v>
      </c>
      <c r="G1830" s="557"/>
      <c r="H1830" s="715">
        <v>0.1</v>
      </c>
    </row>
    <row r="1831" spans="1:8" ht="14.25" customHeight="1">
      <c r="A1831" s="554"/>
      <c r="B1831" s="555"/>
      <c r="C1831" s="708" t="s">
        <v>779</v>
      </c>
      <c r="D1831" s="557">
        <v>60</v>
      </c>
      <c r="E1831" s="557">
        <v>57</v>
      </c>
      <c r="F1831" s="557">
        <v>57</v>
      </c>
      <c r="G1831" s="557"/>
      <c r="H1831" s="715">
        <v>0.2</v>
      </c>
    </row>
    <row r="1832" spans="1:8" ht="14.25" customHeight="1">
      <c r="A1832" s="567"/>
      <c r="B1832" s="568"/>
      <c r="C1832" s="783" t="s">
        <v>869</v>
      </c>
      <c r="D1832" s="570">
        <v>4</v>
      </c>
      <c r="E1832" s="570">
        <v>4</v>
      </c>
      <c r="F1832" s="570">
        <v>4</v>
      </c>
      <c r="G1832" s="570">
        <v>4</v>
      </c>
      <c r="H1832" s="820">
        <v>0.4</v>
      </c>
    </row>
    <row r="1833" spans="1:8" ht="14.25" customHeight="1">
      <c r="A1833" s="548" t="s">
        <v>551</v>
      </c>
      <c r="B1833" s="549" t="s">
        <v>870</v>
      </c>
      <c r="C1833" s="782"/>
      <c r="D1833" s="551">
        <f>D1834</f>
        <v>70</v>
      </c>
      <c r="E1833" s="551">
        <f>E1834</f>
        <v>69</v>
      </c>
      <c r="F1833" s="551">
        <f>F1834</f>
        <v>69</v>
      </c>
      <c r="G1833" s="551">
        <f>G1834</f>
        <v>0</v>
      </c>
      <c r="H1833" s="819"/>
    </row>
    <row r="1834" spans="1:8" ht="14.25" customHeight="1">
      <c r="A1834" s="567"/>
      <c r="B1834" s="568" t="s">
        <v>355</v>
      </c>
      <c r="C1834" s="783" t="s">
        <v>779</v>
      </c>
      <c r="D1834" s="570">
        <v>70</v>
      </c>
      <c r="E1834" s="570">
        <v>69</v>
      </c>
      <c r="F1834" s="570">
        <v>69</v>
      </c>
      <c r="G1834" s="570"/>
      <c r="H1834" s="820">
        <v>0.15</v>
      </c>
    </row>
    <row r="1835" spans="1:8" ht="14.25" customHeight="1">
      <c r="A1835" s="565" t="s">
        <v>553</v>
      </c>
      <c r="B1835" s="566" t="s">
        <v>59</v>
      </c>
      <c r="C1835" s="796"/>
      <c r="D1835" s="696">
        <f>SUM(D1836:D1837)</f>
        <v>178</v>
      </c>
      <c r="E1835" s="696">
        <f>SUM(E1836:E1837)</f>
        <v>135</v>
      </c>
      <c r="F1835" s="696">
        <f>SUM(F1836:F1837)</f>
        <v>135</v>
      </c>
      <c r="G1835" s="696">
        <f>SUM(G1836:G1837)</f>
        <v>0</v>
      </c>
      <c r="H1835" s="832"/>
    </row>
    <row r="1836" spans="1:8" ht="14.25" customHeight="1">
      <c r="A1836" s="588"/>
      <c r="B1836" s="599" t="s">
        <v>355</v>
      </c>
      <c r="C1836" s="671" t="s">
        <v>871</v>
      </c>
      <c r="D1836" s="600">
        <v>8</v>
      </c>
      <c r="E1836" s="600">
        <v>5</v>
      </c>
      <c r="F1836" s="600">
        <v>5</v>
      </c>
      <c r="G1836" s="600"/>
      <c r="H1836" s="838">
        <v>0</v>
      </c>
    </row>
    <row r="1837" spans="1:8" ht="14.25" customHeight="1">
      <c r="A1837" s="567"/>
      <c r="B1837" s="568" t="s">
        <v>303</v>
      </c>
      <c r="C1837" s="783" t="s">
        <v>636</v>
      </c>
      <c r="D1837" s="570">
        <v>170</v>
      </c>
      <c r="E1837" s="570">
        <v>130</v>
      </c>
      <c r="F1837" s="570">
        <v>130</v>
      </c>
      <c r="G1837" s="570"/>
      <c r="H1837" s="820">
        <v>0.15</v>
      </c>
    </row>
    <row r="1838" spans="1:8" ht="25.5">
      <c r="A1838" s="548" t="s">
        <v>561</v>
      </c>
      <c r="B1838" s="549" t="s">
        <v>872</v>
      </c>
      <c r="C1838" s="782"/>
      <c r="D1838" s="551">
        <f>D1839</f>
        <v>50</v>
      </c>
      <c r="E1838" s="551">
        <f>E1839</f>
        <v>50</v>
      </c>
      <c r="F1838" s="551">
        <f>F1839</f>
        <v>0</v>
      </c>
      <c r="G1838" s="551">
        <f>G1839</f>
        <v>0</v>
      </c>
      <c r="H1838" s="819"/>
    </row>
    <row r="1839" spans="1:8" ht="14.25" customHeight="1" thickBot="1">
      <c r="A1839" s="647"/>
      <c r="B1839" s="577" t="s">
        <v>355</v>
      </c>
      <c r="C1839" s="667" t="s">
        <v>779</v>
      </c>
      <c r="D1839" s="840">
        <v>50</v>
      </c>
      <c r="E1839" s="840">
        <v>50</v>
      </c>
      <c r="F1839" s="840"/>
      <c r="G1839" s="840"/>
      <c r="H1839" s="841">
        <v>0.1</v>
      </c>
    </row>
    <row r="1840" spans="1:8" ht="14.25" customHeight="1" thickBot="1">
      <c r="A1840" s="541"/>
      <c r="B1840" s="583" t="s">
        <v>165</v>
      </c>
      <c r="C1840" s="742"/>
      <c r="D1840" s="585">
        <f>D1774+D1776+D1778+D1780+D1782+D1785+D1787+D1789+D1791+D1793+D1795+D1797+D1799+D1801+D1805+D1807+D1810+D1812+D1816+D1814+D1818+D1820+D1822+D1824+D1826+D1829+D1833+D1835+D1838</f>
        <v>3108</v>
      </c>
      <c r="E1840" s="585">
        <f>E1774+E1776+E1778+E1780+E1782+E1785+E1787+E1789+E1791+E1793+E1795+E1797+E1799+E1801+E1805+E1807+E1810+E1812+E1816+E1814+E1818+E1820+E1822+E1824+E1826+E1829+E1833+E1835+E1838</f>
        <v>2391</v>
      </c>
      <c r="F1840" s="585">
        <f>F1774+F1776+F1778+F1780+F1782+F1785+F1787+F1789+F1791+F1793+F1795+F1797+F1799+F1801+F1805+F1807+F1810+F1812+F1816+F1814+F1818+F1820+F1822+F1824+F1826+F1829+F1833+F1835+F1838</f>
        <v>2250</v>
      </c>
      <c r="G1840" s="585">
        <f>G1774+G1776+G1778+G1780+G1782+G1785+G1787+G1789+G1791+G1793+G1795+G1797+G1799+G1801+G1805+G1807+G1810+G1812+G1816+G1814+G1818+G1820+G1822+G1824+G1826+G1829+G1833+G1835+G1838</f>
        <v>75</v>
      </c>
      <c r="H1840" s="585">
        <f>H1774+H1776+H1778+H1780+H1782+H1785+H1787+H1789+H1791+H1793+H1795+H1797+H1799+H1801+H1805+H1807+H1810+H1812+H1816+H1814+H1818+H1820+H1822+H1824+H1826+H1829+H1833+H1835+H1838</f>
        <v>0</v>
      </c>
    </row>
    <row r="1841" spans="1:8" ht="14.25" customHeight="1">
      <c r="A1841" s="543"/>
      <c r="B1841" s="544" t="s">
        <v>63</v>
      </c>
      <c r="C1841" s="842"/>
      <c r="D1841" s="843"/>
      <c r="E1841" s="843"/>
      <c r="F1841" s="843"/>
      <c r="G1841" s="843"/>
      <c r="H1841" s="844"/>
    </row>
    <row r="1842" spans="1:8" ht="14.25" customHeight="1">
      <c r="A1842" s="548" t="s">
        <v>8</v>
      </c>
      <c r="B1842" s="549" t="s">
        <v>66</v>
      </c>
      <c r="C1842" s="817"/>
      <c r="D1842" s="551">
        <f>D1843</f>
        <v>70</v>
      </c>
      <c r="E1842" s="551">
        <f>E1843</f>
        <v>70</v>
      </c>
      <c r="F1842" s="551">
        <f>F1843</f>
        <v>70</v>
      </c>
      <c r="G1842" s="551">
        <f>G1843</f>
        <v>0</v>
      </c>
      <c r="H1842" s="819"/>
    </row>
    <row r="1843" spans="1:8" ht="14.25" customHeight="1">
      <c r="A1843" s="759"/>
      <c r="B1843" s="568" t="s">
        <v>303</v>
      </c>
      <c r="C1843" s="783" t="s">
        <v>636</v>
      </c>
      <c r="D1843" s="570">
        <v>70</v>
      </c>
      <c r="E1843" s="570">
        <v>70</v>
      </c>
      <c r="F1843" s="570">
        <v>70</v>
      </c>
      <c r="G1843" s="570"/>
      <c r="H1843" s="820">
        <v>0.7</v>
      </c>
    </row>
    <row r="1844" spans="1:8" ht="14.25" customHeight="1">
      <c r="A1844" s="588" t="s">
        <v>9</v>
      </c>
      <c r="B1844" s="589" t="s">
        <v>637</v>
      </c>
      <c r="C1844" s="845"/>
      <c r="D1844" s="591">
        <f>SUM(D1845)</f>
        <v>10</v>
      </c>
      <c r="E1844" s="591">
        <f>SUM(E1845)</f>
        <v>10</v>
      </c>
      <c r="F1844" s="591">
        <f>SUM(F1845)</f>
        <v>10</v>
      </c>
      <c r="G1844" s="591">
        <f>SUM(G1845)</f>
        <v>0</v>
      </c>
      <c r="H1844" s="838"/>
    </row>
    <row r="1845" spans="1:8" ht="14.25" customHeight="1">
      <c r="A1845" s="572"/>
      <c r="B1845" s="573" t="s">
        <v>324</v>
      </c>
      <c r="C1845" s="765" t="s">
        <v>873</v>
      </c>
      <c r="D1845" s="575">
        <v>10</v>
      </c>
      <c r="E1845" s="575">
        <v>10</v>
      </c>
      <c r="F1845" s="575">
        <v>10</v>
      </c>
      <c r="G1845" s="575">
        <v>0</v>
      </c>
      <c r="H1845" s="833" t="s">
        <v>511</v>
      </c>
    </row>
    <row r="1846" spans="1:8" ht="14.25" customHeight="1">
      <c r="A1846" s="548" t="s">
        <v>333</v>
      </c>
      <c r="B1846" s="549" t="s">
        <v>874</v>
      </c>
      <c r="C1846" s="782"/>
      <c r="D1846" s="551">
        <f>SUM(D1847:D1850)</f>
        <v>287</v>
      </c>
      <c r="E1846" s="551">
        <f>SUM(E1847:E1850)</f>
        <v>210</v>
      </c>
      <c r="F1846" s="551">
        <f>SUM(F1847:F1850)</f>
        <v>210</v>
      </c>
      <c r="G1846" s="551">
        <f>SUM(G1847:G1850)</f>
        <v>0</v>
      </c>
      <c r="H1846" s="819"/>
    </row>
    <row r="1847" spans="1:8" ht="14.25" customHeight="1">
      <c r="A1847" s="572"/>
      <c r="B1847" s="573" t="s">
        <v>355</v>
      </c>
      <c r="C1847" s="765" t="s">
        <v>875</v>
      </c>
      <c r="D1847" s="575">
        <v>100</v>
      </c>
      <c r="E1847" s="575">
        <v>60</v>
      </c>
      <c r="F1847" s="575">
        <v>60</v>
      </c>
      <c r="G1847" s="575"/>
      <c r="H1847" s="833">
        <v>1.75</v>
      </c>
    </row>
    <row r="1848" spans="1:8" ht="14.25" customHeight="1">
      <c r="A1848" s="572"/>
      <c r="B1848" s="573"/>
      <c r="C1848" s="765" t="s">
        <v>640</v>
      </c>
      <c r="D1848" s="575">
        <v>80</v>
      </c>
      <c r="E1848" s="575">
        <v>74</v>
      </c>
      <c r="F1848" s="575">
        <v>74</v>
      </c>
      <c r="G1848" s="575"/>
      <c r="H1848" s="833">
        <v>1.5</v>
      </c>
    </row>
    <row r="1849" spans="1:8" ht="14.25" customHeight="1">
      <c r="A1849" s="554"/>
      <c r="B1849" s="555" t="s">
        <v>324</v>
      </c>
      <c r="C1849" s="708" t="s">
        <v>873</v>
      </c>
      <c r="D1849" s="557">
        <v>8</v>
      </c>
      <c r="E1849" s="557">
        <v>7</v>
      </c>
      <c r="F1849" s="557">
        <v>7</v>
      </c>
      <c r="G1849" s="557">
        <v>0</v>
      </c>
      <c r="H1849" s="715" t="s">
        <v>511</v>
      </c>
    </row>
    <row r="1850" spans="1:8" ht="14.25" customHeight="1">
      <c r="A1850" s="567"/>
      <c r="B1850" s="568" t="s">
        <v>303</v>
      </c>
      <c r="C1850" s="783" t="s">
        <v>636</v>
      </c>
      <c r="D1850" s="570">
        <v>99</v>
      </c>
      <c r="E1850" s="570">
        <v>69</v>
      </c>
      <c r="F1850" s="570">
        <v>69</v>
      </c>
      <c r="G1850" s="570"/>
      <c r="H1850" s="820">
        <v>1</v>
      </c>
    </row>
    <row r="1851" spans="1:8" ht="14.25" customHeight="1">
      <c r="A1851" s="548" t="s">
        <v>335</v>
      </c>
      <c r="B1851" s="549" t="s">
        <v>876</v>
      </c>
      <c r="C1851" s="817"/>
      <c r="D1851" s="551">
        <f>D1852</f>
        <v>23</v>
      </c>
      <c r="E1851" s="551">
        <f>E1852</f>
        <v>7</v>
      </c>
      <c r="F1851" s="551">
        <f>F1852</f>
        <v>7</v>
      </c>
      <c r="G1851" s="551">
        <f>G1852</f>
        <v>0</v>
      </c>
      <c r="H1851" s="819"/>
    </row>
    <row r="1852" spans="1:8" ht="14.25" customHeight="1">
      <c r="A1852" s="759"/>
      <c r="B1852" s="568" t="s">
        <v>303</v>
      </c>
      <c r="C1852" s="783" t="s">
        <v>636</v>
      </c>
      <c r="D1852" s="570">
        <v>23</v>
      </c>
      <c r="E1852" s="570">
        <v>7</v>
      </c>
      <c r="F1852" s="570">
        <v>7</v>
      </c>
      <c r="G1852" s="570"/>
      <c r="H1852" s="820">
        <v>0.2</v>
      </c>
    </row>
    <row r="1853" spans="1:8" ht="14.25" customHeight="1">
      <c r="A1853" s="548" t="s">
        <v>338</v>
      </c>
      <c r="B1853" s="549" t="s">
        <v>877</v>
      </c>
      <c r="C1853" s="817"/>
      <c r="D1853" s="551">
        <f>D1854</f>
        <v>50</v>
      </c>
      <c r="E1853" s="551">
        <f>E1854</f>
        <v>16</v>
      </c>
      <c r="F1853" s="551">
        <f>F1854</f>
        <v>16</v>
      </c>
      <c r="G1853" s="551">
        <f>G1854</f>
        <v>0</v>
      </c>
      <c r="H1853" s="819"/>
    </row>
    <row r="1854" spans="1:8" ht="14.25" customHeight="1">
      <c r="A1854" s="759"/>
      <c r="B1854" s="568" t="s">
        <v>303</v>
      </c>
      <c r="C1854" s="783" t="s">
        <v>636</v>
      </c>
      <c r="D1854" s="570">
        <v>50</v>
      </c>
      <c r="E1854" s="570">
        <v>16</v>
      </c>
      <c r="F1854" s="570">
        <v>16</v>
      </c>
      <c r="G1854" s="570"/>
      <c r="H1854" s="820">
        <v>0.5</v>
      </c>
    </row>
    <row r="1855" spans="1:8" ht="14.25" customHeight="1">
      <c r="A1855" s="548" t="s">
        <v>340</v>
      </c>
      <c r="B1855" s="549" t="s">
        <v>878</v>
      </c>
      <c r="C1855" s="782"/>
      <c r="D1855" s="551">
        <f>SUM(D1856)</f>
        <v>30</v>
      </c>
      <c r="E1855" s="551">
        <f>SUM(E1856)</f>
        <v>28</v>
      </c>
      <c r="F1855" s="551">
        <f>SUM(F1856)</f>
        <v>28</v>
      </c>
      <c r="G1855" s="551">
        <f>SUM(G1856)</f>
        <v>0</v>
      </c>
      <c r="H1855" s="819"/>
    </row>
    <row r="1856" spans="1:8" ht="14.25" customHeight="1" thickBot="1">
      <c r="A1856" s="609"/>
      <c r="B1856" s="555" t="s">
        <v>324</v>
      </c>
      <c r="C1856" s="673" t="s">
        <v>873</v>
      </c>
      <c r="D1856" s="619">
        <v>30</v>
      </c>
      <c r="E1856" s="619">
        <v>28</v>
      </c>
      <c r="F1856" s="619">
        <v>28</v>
      </c>
      <c r="G1856" s="619">
        <v>0</v>
      </c>
      <c r="H1856" s="846" t="s">
        <v>440</v>
      </c>
    </row>
    <row r="1857" spans="1:8" ht="14.25" customHeight="1" thickBot="1">
      <c r="A1857" s="541"/>
      <c r="B1857" s="583" t="s">
        <v>167</v>
      </c>
      <c r="C1857" s="665"/>
      <c r="D1857" s="602">
        <f>D1842+D1844+D1846+D1851+D1853+D1855</f>
        <v>470</v>
      </c>
      <c r="E1857" s="602">
        <f>E1842+E1844+E1846+E1851+E1853+E1855</f>
        <v>341</v>
      </c>
      <c r="F1857" s="602">
        <f>F1842+F1844+F1846+F1851+F1853+F1855</f>
        <v>341</v>
      </c>
      <c r="G1857" s="602">
        <f>G1842+G1844+G1846+G1851+G1853+G1855</f>
        <v>0</v>
      </c>
      <c r="H1857" s="847"/>
    </row>
    <row r="1858" spans="1:8" ht="14.25" customHeight="1">
      <c r="A1858" s="647"/>
      <c r="B1858" s="848" t="s">
        <v>60</v>
      </c>
      <c r="C1858" s="849"/>
      <c r="D1858" s="850"/>
      <c r="E1858" s="850"/>
      <c r="F1858" s="850"/>
      <c r="G1858" s="850"/>
      <c r="H1858" s="841"/>
    </row>
    <row r="1859" spans="1:8" ht="14.25" customHeight="1">
      <c r="A1859" s="548" t="s">
        <v>8</v>
      </c>
      <c r="B1859" s="549" t="s">
        <v>879</v>
      </c>
      <c r="C1859" s="817"/>
      <c r="D1859" s="551">
        <f>SUM(D1860)</f>
        <v>100</v>
      </c>
      <c r="E1859" s="551">
        <f>SUM(E1860)</f>
        <v>80</v>
      </c>
      <c r="F1859" s="551">
        <f>SUM(F1860)</f>
        <v>80</v>
      </c>
      <c r="G1859" s="551">
        <f>SUM(G1860)</f>
        <v>0</v>
      </c>
      <c r="H1859" s="819"/>
    </row>
    <row r="1860" spans="1:8" ht="14.25" customHeight="1">
      <c r="A1860" s="572"/>
      <c r="B1860" s="573" t="s">
        <v>355</v>
      </c>
      <c r="C1860" s="765" t="s">
        <v>875</v>
      </c>
      <c r="D1860" s="575">
        <v>100</v>
      </c>
      <c r="E1860" s="575">
        <v>80</v>
      </c>
      <c r="F1860" s="575">
        <v>80</v>
      </c>
      <c r="G1860" s="575"/>
      <c r="H1860" s="833">
        <v>1.75</v>
      </c>
    </row>
    <row r="1861" spans="1:8" ht="14.25" customHeight="1">
      <c r="A1861" s="710" t="s">
        <v>9</v>
      </c>
      <c r="B1861" s="637" t="s">
        <v>880</v>
      </c>
      <c r="C1861" s="782"/>
      <c r="D1861" s="551">
        <f>SUM(D1862)</f>
        <v>64</v>
      </c>
      <c r="E1861" s="551">
        <f>SUM(E1862)</f>
        <v>1</v>
      </c>
      <c r="F1861" s="551">
        <f>SUM(F1862)</f>
        <v>1</v>
      </c>
      <c r="G1861" s="551">
        <f>SUM(G1862)</f>
        <v>0</v>
      </c>
      <c r="H1861" s="819"/>
    </row>
    <row r="1862" spans="1:8" ht="14.25" customHeight="1">
      <c r="A1862" s="567"/>
      <c r="B1862" s="568" t="s">
        <v>324</v>
      </c>
      <c r="C1862" s="783" t="s">
        <v>881</v>
      </c>
      <c r="D1862" s="570">
        <v>64</v>
      </c>
      <c r="E1862" s="570">
        <v>1</v>
      </c>
      <c r="F1862" s="570">
        <v>1</v>
      </c>
      <c r="G1862" s="570">
        <v>0</v>
      </c>
      <c r="H1862" s="820">
        <v>0.6</v>
      </c>
    </row>
    <row r="1863" spans="1:8" ht="14.25" customHeight="1">
      <c r="A1863" s="548" t="s">
        <v>333</v>
      </c>
      <c r="B1863" s="549" t="s">
        <v>882</v>
      </c>
      <c r="C1863" s="782"/>
      <c r="D1863" s="551">
        <f>SUM(D1864)</f>
        <v>90</v>
      </c>
      <c r="E1863" s="551">
        <f>SUM(E1864)</f>
        <v>46</v>
      </c>
      <c r="F1863" s="551">
        <f>SUM(F1864)</f>
        <v>46</v>
      </c>
      <c r="G1863" s="551">
        <f>SUM(G1864)</f>
        <v>0</v>
      </c>
      <c r="H1863" s="819"/>
    </row>
    <row r="1864" spans="1:8" ht="14.25" customHeight="1">
      <c r="A1864" s="567"/>
      <c r="B1864" s="568" t="s">
        <v>385</v>
      </c>
      <c r="C1864" s="783" t="s">
        <v>873</v>
      </c>
      <c r="D1864" s="570">
        <v>90</v>
      </c>
      <c r="E1864" s="570">
        <v>46</v>
      </c>
      <c r="F1864" s="570">
        <v>46</v>
      </c>
      <c r="G1864" s="570"/>
      <c r="H1864" s="820" t="s">
        <v>692</v>
      </c>
    </row>
    <row r="1865" spans="1:8" ht="14.25" customHeight="1">
      <c r="A1865" s="710" t="s">
        <v>335</v>
      </c>
      <c r="B1865" s="637" t="s">
        <v>883</v>
      </c>
      <c r="C1865" s="782"/>
      <c r="D1865" s="551">
        <f>SUM(D1866:D1867)</f>
        <v>60</v>
      </c>
      <c r="E1865" s="551">
        <f>SUM(E1866:E1867)</f>
        <v>50</v>
      </c>
      <c r="F1865" s="551">
        <f>SUM(F1866:F1867)</f>
        <v>50</v>
      </c>
      <c r="G1865" s="551">
        <f>SUM(G1867)</f>
        <v>0</v>
      </c>
      <c r="H1865" s="819"/>
    </row>
    <row r="1866" spans="1:8" ht="14.25" customHeight="1">
      <c r="A1866" s="554"/>
      <c r="B1866" s="555" t="s">
        <v>385</v>
      </c>
      <c r="C1866" s="671" t="s">
        <v>761</v>
      </c>
      <c r="D1866" s="600">
        <v>20</v>
      </c>
      <c r="E1866" s="600">
        <v>20</v>
      </c>
      <c r="F1866" s="600">
        <v>20</v>
      </c>
      <c r="G1866" s="600"/>
      <c r="H1866" s="838" t="s">
        <v>587</v>
      </c>
    </row>
    <row r="1867" spans="1:8" ht="14.25" customHeight="1">
      <c r="A1867" s="647"/>
      <c r="B1867" s="535"/>
      <c r="C1867" s="783" t="s">
        <v>884</v>
      </c>
      <c r="D1867" s="570">
        <v>40</v>
      </c>
      <c r="E1867" s="570">
        <v>30</v>
      </c>
      <c r="F1867" s="570">
        <v>30</v>
      </c>
      <c r="G1867" s="570"/>
      <c r="H1867" s="820" t="s">
        <v>692</v>
      </c>
    </row>
    <row r="1868" spans="1:8" ht="14.25" customHeight="1">
      <c r="A1868" s="548" t="s">
        <v>338</v>
      </c>
      <c r="B1868" s="549" t="s">
        <v>885</v>
      </c>
      <c r="C1868" s="851"/>
      <c r="D1868" s="642">
        <f>SUM(D1869)</f>
        <v>110</v>
      </c>
      <c r="E1868" s="642">
        <f>SUM(E1869)</f>
        <v>109</v>
      </c>
      <c r="F1868" s="642">
        <f>SUM(F1869)</f>
        <v>109</v>
      </c>
      <c r="G1868" s="642">
        <f>SUM(G1869)</f>
        <v>0</v>
      </c>
      <c r="H1868" s="643"/>
    </row>
    <row r="1869" spans="1:8" ht="14.25" customHeight="1">
      <c r="A1869" s="567"/>
      <c r="B1869" s="568" t="s">
        <v>355</v>
      </c>
      <c r="C1869" s="783" t="s">
        <v>640</v>
      </c>
      <c r="D1869" s="570">
        <v>110</v>
      </c>
      <c r="E1869" s="570">
        <v>109</v>
      </c>
      <c r="F1869" s="570">
        <v>109</v>
      </c>
      <c r="G1869" s="570"/>
      <c r="H1869" s="820">
        <v>1.25</v>
      </c>
    </row>
    <row r="1870" spans="1:8" ht="14.25" customHeight="1">
      <c r="A1870" s="548" t="s">
        <v>340</v>
      </c>
      <c r="B1870" s="549" t="s">
        <v>886</v>
      </c>
      <c r="C1870" s="782"/>
      <c r="D1870" s="551">
        <f>D1871</f>
        <v>11</v>
      </c>
      <c r="E1870" s="551">
        <f>E1871</f>
        <v>4</v>
      </c>
      <c r="F1870" s="551">
        <f>F1871</f>
        <v>4</v>
      </c>
      <c r="G1870" s="551">
        <f>G1871</f>
        <v>0</v>
      </c>
      <c r="H1870" s="819"/>
    </row>
    <row r="1871" spans="1:8" ht="14.25" customHeight="1">
      <c r="A1871" s="567"/>
      <c r="B1871" s="568" t="s">
        <v>303</v>
      </c>
      <c r="C1871" s="783" t="s">
        <v>636</v>
      </c>
      <c r="D1871" s="570">
        <v>11</v>
      </c>
      <c r="E1871" s="570">
        <v>4</v>
      </c>
      <c r="F1871" s="570">
        <v>4</v>
      </c>
      <c r="G1871" s="570"/>
      <c r="H1871" s="820">
        <v>0.3</v>
      </c>
    </row>
    <row r="1872" spans="1:8" ht="14.25" customHeight="1">
      <c r="A1872" s="548" t="s">
        <v>376</v>
      </c>
      <c r="B1872" s="549" t="s">
        <v>887</v>
      </c>
      <c r="C1872" s="817"/>
      <c r="D1872" s="551">
        <f>SUM(D1873:D1873)</f>
        <v>315</v>
      </c>
      <c r="E1872" s="551">
        <f>SUM(E1873:E1873)</f>
        <v>171</v>
      </c>
      <c r="F1872" s="551">
        <f>SUM(F1873:F1873)</f>
        <v>171</v>
      </c>
      <c r="G1872" s="551">
        <f>SUM(G1873:G1873)</f>
        <v>0</v>
      </c>
      <c r="H1872" s="819"/>
    </row>
    <row r="1873" spans="1:8" ht="14.25" customHeight="1">
      <c r="A1873" s="567"/>
      <c r="B1873" s="568" t="s">
        <v>324</v>
      </c>
      <c r="C1873" s="783" t="s">
        <v>881</v>
      </c>
      <c r="D1873" s="570">
        <v>315</v>
      </c>
      <c r="E1873" s="570">
        <v>171</v>
      </c>
      <c r="F1873" s="570">
        <v>171</v>
      </c>
      <c r="G1873" s="570">
        <v>0</v>
      </c>
      <c r="H1873" s="820">
        <v>1</v>
      </c>
    </row>
    <row r="1874" spans="1:8" ht="14.25" customHeight="1">
      <c r="A1874" s="548" t="s">
        <v>377</v>
      </c>
      <c r="B1874" s="549" t="s">
        <v>760</v>
      </c>
      <c r="C1874" s="851"/>
      <c r="D1874" s="642">
        <f>SUM(D1875:D1877)</f>
        <v>529</v>
      </c>
      <c r="E1874" s="642">
        <f>SUM(E1875:E1877)</f>
        <v>489</v>
      </c>
      <c r="F1874" s="642">
        <f>SUM(F1875:F1877)</f>
        <v>489</v>
      </c>
      <c r="G1874" s="642">
        <f>SUM(G1875:G1877)</f>
        <v>0</v>
      </c>
      <c r="H1874" s="643"/>
    </row>
    <row r="1875" spans="1:8" ht="14.25" customHeight="1">
      <c r="A1875" s="554"/>
      <c r="B1875" s="555" t="s">
        <v>355</v>
      </c>
      <c r="C1875" s="708" t="s">
        <v>642</v>
      </c>
      <c r="D1875" s="557">
        <v>50</v>
      </c>
      <c r="E1875" s="557">
        <v>30</v>
      </c>
      <c r="F1875" s="557">
        <v>30</v>
      </c>
      <c r="G1875" s="557"/>
      <c r="H1875" s="715">
        <v>0.5</v>
      </c>
    </row>
    <row r="1876" spans="1:8" ht="14.25" customHeight="1">
      <c r="A1876" s="554"/>
      <c r="B1876" s="555"/>
      <c r="C1876" s="708" t="s">
        <v>888</v>
      </c>
      <c r="D1876" s="557">
        <v>90</v>
      </c>
      <c r="E1876" s="557">
        <v>90</v>
      </c>
      <c r="F1876" s="557">
        <v>90</v>
      </c>
      <c r="G1876" s="557"/>
      <c r="H1876" s="715">
        <v>0.3</v>
      </c>
    </row>
    <row r="1877" spans="1:8" ht="14.25" customHeight="1">
      <c r="A1877" s="554"/>
      <c r="B1877" s="555"/>
      <c r="C1877" s="708" t="s">
        <v>889</v>
      </c>
      <c r="D1877" s="557">
        <v>389</v>
      </c>
      <c r="E1877" s="557">
        <v>369</v>
      </c>
      <c r="F1877" s="557">
        <v>369</v>
      </c>
      <c r="G1877" s="557"/>
      <c r="H1877" s="715">
        <v>0</v>
      </c>
    </row>
    <row r="1878" spans="1:8" ht="14.25" customHeight="1">
      <c r="A1878" s="548" t="s">
        <v>12</v>
      </c>
      <c r="B1878" s="549" t="s">
        <v>890</v>
      </c>
      <c r="C1878" s="782"/>
      <c r="D1878" s="551">
        <f>SUM(D1879)</f>
        <v>50</v>
      </c>
      <c r="E1878" s="551">
        <f>SUM(E1879)</f>
        <v>20</v>
      </c>
      <c r="F1878" s="551">
        <f>SUM(F1879)</f>
        <v>20</v>
      </c>
      <c r="G1878" s="551">
        <f>SUM(G1879)</f>
        <v>0</v>
      </c>
      <c r="H1878" s="819"/>
    </row>
    <row r="1879" spans="1:8" ht="14.25" customHeight="1">
      <c r="A1879" s="759"/>
      <c r="B1879" s="568" t="s">
        <v>385</v>
      </c>
      <c r="C1879" s="783" t="s">
        <v>884</v>
      </c>
      <c r="D1879" s="570">
        <v>50</v>
      </c>
      <c r="E1879" s="570">
        <v>20</v>
      </c>
      <c r="F1879" s="570">
        <v>20</v>
      </c>
      <c r="G1879" s="570"/>
      <c r="H1879" s="820" t="s">
        <v>891</v>
      </c>
    </row>
    <row r="1880" spans="1:8" ht="14.25" customHeight="1">
      <c r="A1880" s="548" t="s">
        <v>447</v>
      </c>
      <c r="B1880" s="549" t="s">
        <v>892</v>
      </c>
      <c r="C1880" s="782"/>
      <c r="D1880" s="551">
        <f>SUM(D1881)</f>
        <v>11</v>
      </c>
      <c r="E1880" s="551">
        <f>SUM(E1881)</f>
        <v>4</v>
      </c>
      <c r="F1880" s="551">
        <f>SUM(F1881)</f>
        <v>4</v>
      </c>
      <c r="G1880" s="551">
        <f>SUM(G1881)</f>
        <v>0</v>
      </c>
      <c r="H1880" s="819"/>
    </row>
    <row r="1881" spans="1:8" ht="14.25" customHeight="1">
      <c r="A1881" s="567"/>
      <c r="B1881" s="568" t="s">
        <v>303</v>
      </c>
      <c r="C1881" s="783" t="s">
        <v>636</v>
      </c>
      <c r="D1881" s="570">
        <v>11</v>
      </c>
      <c r="E1881" s="570">
        <v>4</v>
      </c>
      <c r="F1881" s="570">
        <v>4</v>
      </c>
      <c r="G1881" s="570"/>
      <c r="H1881" s="820">
        <v>0.3</v>
      </c>
    </row>
    <row r="1882" spans="1:8" ht="14.25" customHeight="1">
      <c r="A1882" s="588" t="s">
        <v>459</v>
      </c>
      <c r="B1882" s="589" t="s">
        <v>75</v>
      </c>
      <c r="C1882" s="671"/>
      <c r="D1882" s="591">
        <f>SUM(D1883)</f>
        <v>50</v>
      </c>
      <c r="E1882" s="591">
        <f>SUM(E1883)</f>
        <v>12</v>
      </c>
      <c r="F1882" s="591">
        <f>SUM(F1883)</f>
        <v>12</v>
      </c>
      <c r="G1882" s="591">
        <f>SUM(G1883)</f>
        <v>0</v>
      </c>
      <c r="H1882" s="838"/>
    </row>
    <row r="1883" spans="1:8" ht="14.25" customHeight="1">
      <c r="A1883" s="759"/>
      <c r="B1883" s="568" t="s">
        <v>385</v>
      </c>
      <c r="C1883" s="783" t="s">
        <v>873</v>
      </c>
      <c r="D1883" s="570">
        <v>50</v>
      </c>
      <c r="E1883" s="570">
        <v>12</v>
      </c>
      <c r="F1883" s="570">
        <v>12</v>
      </c>
      <c r="G1883" s="570"/>
      <c r="H1883" s="820" t="s">
        <v>776</v>
      </c>
    </row>
    <row r="1884" spans="1:8" ht="14.25" customHeight="1">
      <c r="A1884" s="548" t="s">
        <v>461</v>
      </c>
      <c r="B1884" s="549" t="s">
        <v>893</v>
      </c>
      <c r="C1884" s="782"/>
      <c r="D1884" s="551">
        <f>SUM(D1885)</f>
        <v>60</v>
      </c>
      <c r="E1884" s="551">
        <f>SUM(E1885)</f>
        <v>52</v>
      </c>
      <c r="F1884" s="551">
        <f>SUM(F1885)</f>
        <v>52</v>
      </c>
      <c r="G1884" s="551">
        <f>SUM(G1885)</f>
        <v>0</v>
      </c>
      <c r="H1884" s="819"/>
    </row>
    <row r="1885" spans="1:8" ht="14.25" customHeight="1">
      <c r="A1885" s="567"/>
      <c r="B1885" s="568" t="s">
        <v>385</v>
      </c>
      <c r="C1885" s="783" t="s">
        <v>894</v>
      </c>
      <c r="D1885" s="570">
        <v>60</v>
      </c>
      <c r="E1885" s="570">
        <v>52</v>
      </c>
      <c r="F1885" s="570">
        <v>52</v>
      </c>
      <c r="G1885" s="570"/>
      <c r="H1885" s="820" t="s">
        <v>574</v>
      </c>
    </row>
    <row r="1886" spans="1:8" ht="14.25" customHeight="1">
      <c r="A1886" s="548" t="s">
        <v>465</v>
      </c>
      <c r="B1886" s="549" t="s">
        <v>895</v>
      </c>
      <c r="C1886" s="851"/>
      <c r="D1886" s="642">
        <f>SUM(D1887)</f>
        <v>80</v>
      </c>
      <c r="E1886" s="642">
        <f>SUM(E1887)</f>
        <v>73</v>
      </c>
      <c r="F1886" s="642">
        <f>SUM(F1887)</f>
        <v>73</v>
      </c>
      <c r="G1886" s="642">
        <f>SUM(G1887)</f>
        <v>0</v>
      </c>
      <c r="H1886" s="643"/>
    </row>
    <row r="1887" spans="1:8" ht="14.25" customHeight="1">
      <c r="A1887" s="567"/>
      <c r="B1887" s="568" t="s">
        <v>355</v>
      </c>
      <c r="C1887" s="783" t="s">
        <v>636</v>
      </c>
      <c r="D1887" s="570">
        <v>80</v>
      </c>
      <c r="E1887" s="570">
        <v>73</v>
      </c>
      <c r="F1887" s="570">
        <v>73</v>
      </c>
      <c r="G1887" s="570"/>
      <c r="H1887" s="820">
        <v>0.4</v>
      </c>
    </row>
    <row r="1888" spans="1:8" ht="14.25" customHeight="1">
      <c r="A1888" s="548" t="s">
        <v>476</v>
      </c>
      <c r="B1888" s="549" t="s">
        <v>780</v>
      </c>
      <c r="C1888" s="782"/>
      <c r="D1888" s="551">
        <f>SUM(D1889:D1889)</f>
        <v>65</v>
      </c>
      <c r="E1888" s="551">
        <f>SUM(E1889:E1889)</f>
        <v>35</v>
      </c>
      <c r="F1888" s="551">
        <f>SUM(F1889:F1889)</f>
        <v>35</v>
      </c>
      <c r="G1888" s="551">
        <f>SUM(G1889:G1889)</f>
        <v>0</v>
      </c>
      <c r="H1888" s="819"/>
    </row>
    <row r="1889" spans="1:8" ht="14.25" customHeight="1">
      <c r="A1889" s="554"/>
      <c r="B1889" s="555" t="s">
        <v>385</v>
      </c>
      <c r="C1889" s="708" t="s">
        <v>884</v>
      </c>
      <c r="D1889" s="557">
        <v>65</v>
      </c>
      <c r="E1889" s="557">
        <v>35</v>
      </c>
      <c r="F1889" s="557">
        <v>35</v>
      </c>
      <c r="G1889" s="557"/>
      <c r="H1889" s="715" t="s">
        <v>555</v>
      </c>
    </row>
    <row r="1890" spans="1:8" ht="14.25" customHeight="1">
      <c r="A1890" s="548" t="s">
        <v>479</v>
      </c>
      <c r="B1890" s="549" t="s">
        <v>163</v>
      </c>
      <c r="C1890" s="782"/>
      <c r="D1890" s="551">
        <f>SUM(D1891:D1894)</f>
        <v>115</v>
      </c>
      <c r="E1890" s="551">
        <f>SUM(E1891:E1894)</f>
        <v>85</v>
      </c>
      <c r="F1890" s="551">
        <f>SUM(F1891:F1894)</f>
        <v>85</v>
      </c>
      <c r="G1890" s="551">
        <f>SUM(G1891:G1894)</f>
        <v>0</v>
      </c>
      <c r="H1890" s="819"/>
    </row>
    <row r="1891" spans="1:8" ht="14.25" customHeight="1">
      <c r="A1891" s="554"/>
      <c r="B1891" s="555" t="s">
        <v>385</v>
      </c>
      <c r="C1891" s="708" t="s">
        <v>896</v>
      </c>
      <c r="D1891" s="557">
        <v>35</v>
      </c>
      <c r="E1891" s="557">
        <v>33</v>
      </c>
      <c r="F1891" s="557">
        <v>33</v>
      </c>
      <c r="G1891" s="557"/>
      <c r="H1891" s="715" t="s">
        <v>897</v>
      </c>
    </row>
    <row r="1892" spans="1:8" ht="14.25" customHeight="1">
      <c r="A1892" s="554"/>
      <c r="B1892" s="581"/>
      <c r="C1892" s="708" t="s">
        <v>881</v>
      </c>
      <c r="D1892" s="557">
        <v>10</v>
      </c>
      <c r="E1892" s="557">
        <v>8</v>
      </c>
      <c r="F1892" s="557">
        <v>8</v>
      </c>
      <c r="G1892" s="557"/>
      <c r="H1892" s="715" t="s">
        <v>898</v>
      </c>
    </row>
    <row r="1893" spans="1:8" ht="14.25" customHeight="1">
      <c r="A1893" s="572"/>
      <c r="B1893" s="641"/>
      <c r="C1893" s="765" t="s">
        <v>899</v>
      </c>
      <c r="D1893" s="575">
        <v>40</v>
      </c>
      <c r="E1893" s="575">
        <v>40</v>
      </c>
      <c r="F1893" s="575">
        <v>40</v>
      </c>
      <c r="G1893" s="575"/>
      <c r="H1893" s="833">
        <v>1.1</v>
      </c>
    </row>
    <row r="1894" spans="1:8" ht="14.25" customHeight="1">
      <c r="A1894" s="567"/>
      <c r="B1894" s="752" t="s">
        <v>303</v>
      </c>
      <c r="C1894" s="783" t="s">
        <v>636</v>
      </c>
      <c r="D1894" s="570">
        <v>30</v>
      </c>
      <c r="E1894" s="570">
        <v>4</v>
      </c>
      <c r="F1894" s="570">
        <v>4</v>
      </c>
      <c r="G1894" s="570"/>
      <c r="H1894" s="820">
        <v>0.2</v>
      </c>
    </row>
    <row r="1895" spans="1:8" ht="14.25" customHeight="1">
      <c r="A1895" s="548" t="s">
        <v>482</v>
      </c>
      <c r="B1895" s="549" t="s">
        <v>900</v>
      </c>
      <c r="C1895" s="782"/>
      <c r="D1895" s="551">
        <f>SUM(D1896:D1897)</f>
        <v>85</v>
      </c>
      <c r="E1895" s="551">
        <f>SUM(E1896:E1897)</f>
        <v>58</v>
      </c>
      <c r="F1895" s="551">
        <f>SUM(F1896:F1897)</f>
        <v>58</v>
      </c>
      <c r="G1895" s="551">
        <f>SUM(G1896:G1897)</f>
        <v>0</v>
      </c>
      <c r="H1895" s="819"/>
    </row>
    <row r="1896" spans="1:8" ht="14.25" customHeight="1">
      <c r="A1896" s="755"/>
      <c r="B1896" s="573" t="s">
        <v>385</v>
      </c>
      <c r="C1896" s="765" t="s">
        <v>873</v>
      </c>
      <c r="D1896" s="575">
        <v>40</v>
      </c>
      <c r="E1896" s="575">
        <v>33</v>
      </c>
      <c r="F1896" s="575">
        <v>33</v>
      </c>
      <c r="G1896" s="575"/>
      <c r="H1896" s="833" t="s">
        <v>574</v>
      </c>
    </row>
    <row r="1897" spans="1:8" ht="14.25" customHeight="1">
      <c r="A1897" s="688"/>
      <c r="B1897" s="573" t="s">
        <v>303</v>
      </c>
      <c r="C1897" s="708" t="s">
        <v>636</v>
      </c>
      <c r="D1897" s="557">
        <v>45</v>
      </c>
      <c r="E1897" s="557">
        <v>25</v>
      </c>
      <c r="F1897" s="557">
        <v>25</v>
      </c>
      <c r="G1897" s="557"/>
      <c r="H1897" s="715">
        <v>0.2</v>
      </c>
    </row>
    <row r="1898" spans="1:8" ht="14.25" customHeight="1">
      <c r="A1898" s="548" t="s">
        <v>494</v>
      </c>
      <c r="B1898" s="549" t="s">
        <v>105</v>
      </c>
      <c r="C1898" s="782"/>
      <c r="D1898" s="551">
        <f>SUM(D1899:D1899)</f>
        <v>86</v>
      </c>
      <c r="E1898" s="551">
        <f>SUM(E1899:E1899)</f>
        <v>43</v>
      </c>
      <c r="F1898" s="551">
        <f>SUM(F1899:F1899)</f>
        <v>43</v>
      </c>
      <c r="G1898" s="551">
        <f>SUM(G1899:G1899)</f>
        <v>0</v>
      </c>
      <c r="H1898" s="819"/>
    </row>
    <row r="1899" spans="1:8" ht="14.25" customHeight="1">
      <c r="A1899" s="759"/>
      <c r="B1899" s="568" t="s">
        <v>303</v>
      </c>
      <c r="C1899" s="783" t="s">
        <v>636</v>
      </c>
      <c r="D1899" s="570">
        <v>86</v>
      </c>
      <c r="E1899" s="570">
        <v>43</v>
      </c>
      <c r="F1899" s="570">
        <v>43</v>
      </c>
      <c r="G1899" s="570"/>
      <c r="H1899" s="820">
        <v>0.3</v>
      </c>
    </row>
    <row r="1900" spans="1:8" ht="14.25" customHeight="1">
      <c r="A1900" s="548" t="s">
        <v>499</v>
      </c>
      <c r="B1900" s="549" t="s">
        <v>901</v>
      </c>
      <c r="C1900" s="782"/>
      <c r="D1900" s="551">
        <f>D1901</f>
        <v>9</v>
      </c>
      <c r="E1900" s="551">
        <f>E1901</f>
        <v>2</v>
      </c>
      <c r="F1900" s="551">
        <f>F1901</f>
        <v>2</v>
      </c>
      <c r="G1900" s="551">
        <f>G1901</f>
        <v>0</v>
      </c>
      <c r="H1900" s="819"/>
    </row>
    <row r="1901" spans="1:8" ht="14.25" customHeight="1">
      <c r="A1901" s="759"/>
      <c r="B1901" s="568" t="s">
        <v>303</v>
      </c>
      <c r="C1901" s="783" t="s">
        <v>636</v>
      </c>
      <c r="D1901" s="570">
        <v>9</v>
      </c>
      <c r="E1901" s="570">
        <v>2</v>
      </c>
      <c r="F1901" s="570">
        <v>2</v>
      </c>
      <c r="G1901" s="570"/>
      <c r="H1901" s="820">
        <v>0.2</v>
      </c>
    </row>
    <row r="1902" spans="1:8" ht="14.25" customHeight="1">
      <c r="A1902" s="548" t="s">
        <v>501</v>
      </c>
      <c r="B1902" s="549" t="s">
        <v>902</v>
      </c>
      <c r="C1902" s="851"/>
      <c r="D1902" s="642">
        <f>SUM(D1903)</f>
        <v>100</v>
      </c>
      <c r="E1902" s="642">
        <f>SUM(E1903)</f>
        <v>77</v>
      </c>
      <c r="F1902" s="642">
        <f>SUM(F1903)</f>
        <v>77</v>
      </c>
      <c r="G1902" s="642">
        <f>SUM(G1903)</f>
        <v>0</v>
      </c>
      <c r="H1902" s="643"/>
    </row>
    <row r="1903" spans="1:8" ht="14.25" customHeight="1">
      <c r="A1903" s="567"/>
      <c r="B1903" s="568" t="s">
        <v>355</v>
      </c>
      <c r="C1903" s="783" t="s">
        <v>642</v>
      </c>
      <c r="D1903" s="570">
        <v>100</v>
      </c>
      <c r="E1903" s="570">
        <v>77</v>
      </c>
      <c r="F1903" s="570">
        <v>77</v>
      </c>
      <c r="G1903" s="570"/>
      <c r="H1903" s="820">
        <v>0.7</v>
      </c>
    </row>
    <row r="1904" spans="1:8" ht="14.25" customHeight="1">
      <c r="A1904" s="548" t="s">
        <v>523</v>
      </c>
      <c r="B1904" s="549" t="s">
        <v>903</v>
      </c>
      <c r="C1904" s="640"/>
      <c r="D1904" s="642">
        <f>SUM(D1905:D1908)</f>
        <v>400</v>
      </c>
      <c r="E1904" s="642">
        <f>SUM(E1905:E1908)</f>
        <v>158</v>
      </c>
      <c r="F1904" s="642">
        <f>SUM(F1905:F1908)</f>
        <v>158</v>
      </c>
      <c r="G1904" s="642">
        <f>SUM(G1905:G1908)</f>
        <v>0</v>
      </c>
      <c r="H1904" s="643"/>
    </row>
    <row r="1905" spans="1:8" ht="14.25" customHeight="1">
      <c r="A1905" s="554"/>
      <c r="B1905" s="555" t="s">
        <v>385</v>
      </c>
      <c r="C1905" s="708" t="s">
        <v>873</v>
      </c>
      <c r="D1905" s="557">
        <v>40</v>
      </c>
      <c r="E1905" s="557">
        <v>35</v>
      </c>
      <c r="F1905" s="557">
        <v>35</v>
      </c>
      <c r="G1905" s="557"/>
      <c r="H1905" s="715" t="s">
        <v>574</v>
      </c>
    </row>
    <row r="1906" spans="1:8" ht="14.25" customHeight="1">
      <c r="A1906" s="554"/>
      <c r="B1906" s="555"/>
      <c r="C1906" s="708" t="s">
        <v>875</v>
      </c>
      <c r="D1906" s="557">
        <v>40</v>
      </c>
      <c r="E1906" s="557">
        <v>40</v>
      </c>
      <c r="F1906" s="557">
        <v>40</v>
      </c>
      <c r="G1906" s="557"/>
      <c r="H1906" s="715" t="s">
        <v>904</v>
      </c>
    </row>
    <row r="1907" spans="1:8" ht="14.25" customHeight="1">
      <c r="A1907" s="554"/>
      <c r="B1907" s="581"/>
      <c r="C1907" s="708" t="s">
        <v>884</v>
      </c>
      <c r="D1907" s="557">
        <v>40</v>
      </c>
      <c r="E1907" s="557">
        <v>38</v>
      </c>
      <c r="F1907" s="557">
        <v>38</v>
      </c>
      <c r="G1907" s="557"/>
      <c r="H1907" s="715" t="s">
        <v>555</v>
      </c>
    </row>
    <row r="1908" spans="1:8" ht="14.25" customHeight="1">
      <c r="A1908" s="572"/>
      <c r="B1908" s="573" t="s">
        <v>324</v>
      </c>
      <c r="C1908" s="765" t="s">
        <v>881</v>
      </c>
      <c r="D1908" s="575">
        <v>280</v>
      </c>
      <c r="E1908" s="575">
        <v>45</v>
      </c>
      <c r="F1908" s="575">
        <v>45</v>
      </c>
      <c r="G1908" s="575">
        <v>0</v>
      </c>
      <c r="H1908" s="833">
        <v>0.45</v>
      </c>
    </row>
    <row r="1909" spans="1:8" s="728" customFormat="1" ht="14.25" customHeight="1">
      <c r="A1909" s="548" t="s">
        <v>529</v>
      </c>
      <c r="B1909" s="549" t="s">
        <v>56</v>
      </c>
      <c r="C1909" s="782"/>
      <c r="D1909" s="551">
        <f>D1910</f>
        <v>150</v>
      </c>
      <c r="E1909" s="551">
        <f>E1910</f>
        <v>148</v>
      </c>
      <c r="F1909" s="551">
        <f>F1910</f>
        <v>148</v>
      </c>
      <c r="G1909" s="551">
        <f>G1910</f>
        <v>0</v>
      </c>
      <c r="H1909" s="819"/>
    </row>
    <row r="1910" spans="1:8" s="728" customFormat="1" ht="14.25" customHeight="1">
      <c r="A1910" s="567"/>
      <c r="B1910" s="568" t="s">
        <v>355</v>
      </c>
      <c r="C1910" s="783" t="s">
        <v>636</v>
      </c>
      <c r="D1910" s="570">
        <v>150</v>
      </c>
      <c r="E1910" s="570">
        <v>148</v>
      </c>
      <c r="F1910" s="570">
        <v>148</v>
      </c>
      <c r="G1910" s="570"/>
      <c r="H1910" s="820">
        <v>0.6</v>
      </c>
    </row>
    <row r="1911" spans="1:8" s="728" customFormat="1" ht="14.25" customHeight="1">
      <c r="A1911" s="548" t="s">
        <v>534</v>
      </c>
      <c r="B1911" s="549" t="s">
        <v>46</v>
      </c>
      <c r="C1911" s="782"/>
      <c r="D1911" s="551">
        <f>D1912</f>
        <v>36</v>
      </c>
      <c r="E1911" s="551">
        <f>E1912</f>
        <v>23</v>
      </c>
      <c r="F1911" s="551">
        <f>F1912</f>
        <v>23</v>
      </c>
      <c r="G1911" s="551">
        <f>G1912</f>
        <v>0</v>
      </c>
      <c r="H1911" s="819"/>
    </row>
    <row r="1912" spans="1:8" s="728" customFormat="1" ht="14.25" customHeight="1">
      <c r="A1912" s="567"/>
      <c r="B1912" s="568" t="s">
        <v>303</v>
      </c>
      <c r="C1912" s="783" t="s">
        <v>636</v>
      </c>
      <c r="D1912" s="570">
        <v>36</v>
      </c>
      <c r="E1912" s="570">
        <v>23</v>
      </c>
      <c r="F1912" s="570">
        <v>23</v>
      </c>
      <c r="G1912" s="570"/>
      <c r="H1912" s="820">
        <v>0.3</v>
      </c>
    </row>
    <row r="1913" spans="1:8" s="728" customFormat="1" ht="14.25" customHeight="1">
      <c r="A1913" s="548" t="s">
        <v>540</v>
      </c>
      <c r="B1913" s="549" t="s">
        <v>905</v>
      </c>
      <c r="C1913" s="782"/>
      <c r="D1913" s="551">
        <f>D1914</f>
        <v>7</v>
      </c>
      <c r="E1913" s="551">
        <f>E1914</f>
        <v>4</v>
      </c>
      <c r="F1913" s="551">
        <f>F1914</f>
        <v>4</v>
      </c>
      <c r="G1913" s="551">
        <f>G1914</f>
        <v>0</v>
      </c>
      <c r="H1913" s="819"/>
    </row>
    <row r="1914" spans="1:8" s="728" customFormat="1" ht="14.25" customHeight="1">
      <c r="A1914" s="567"/>
      <c r="B1914" s="568" t="s">
        <v>303</v>
      </c>
      <c r="C1914" s="783" t="s">
        <v>636</v>
      </c>
      <c r="D1914" s="570">
        <v>7</v>
      </c>
      <c r="E1914" s="570">
        <v>4</v>
      </c>
      <c r="F1914" s="570">
        <v>4</v>
      </c>
      <c r="G1914" s="570"/>
      <c r="H1914" s="820">
        <v>0.3</v>
      </c>
    </row>
    <row r="1915" spans="1:8" ht="14.25" customHeight="1">
      <c r="A1915" s="565" t="s">
        <v>541</v>
      </c>
      <c r="B1915" s="566" t="s">
        <v>790</v>
      </c>
      <c r="C1915" s="796"/>
      <c r="D1915" s="696">
        <f>SUM(D1916)</f>
        <v>169</v>
      </c>
      <c r="E1915" s="696">
        <f>SUM(E1916)</f>
        <v>145</v>
      </c>
      <c r="F1915" s="696">
        <f>SUM(F1916)</f>
        <v>145</v>
      </c>
      <c r="G1915" s="696">
        <f>SUM(G1916)</f>
        <v>0</v>
      </c>
      <c r="H1915" s="832"/>
    </row>
    <row r="1916" spans="1:8" ht="14.25" customHeight="1">
      <c r="A1916" s="567"/>
      <c r="B1916" s="573" t="s">
        <v>303</v>
      </c>
      <c r="C1916" s="783" t="s">
        <v>636</v>
      </c>
      <c r="D1916" s="570">
        <v>169</v>
      </c>
      <c r="E1916" s="570">
        <v>145</v>
      </c>
      <c r="F1916" s="570">
        <v>145</v>
      </c>
      <c r="G1916" s="570"/>
      <c r="H1916" s="820">
        <v>0.3</v>
      </c>
    </row>
    <row r="1917" spans="1:8" ht="14.25" customHeight="1">
      <c r="A1917" s="548" t="s">
        <v>547</v>
      </c>
      <c r="B1917" s="549" t="s">
        <v>90</v>
      </c>
      <c r="C1917" s="817"/>
      <c r="D1917" s="551">
        <f>D1918</f>
        <v>40</v>
      </c>
      <c r="E1917" s="551">
        <f>E1918</f>
        <v>2</v>
      </c>
      <c r="F1917" s="551">
        <f>F1918</f>
        <v>2</v>
      </c>
      <c r="G1917" s="551">
        <f>G1918</f>
        <v>0</v>
      </c>
      <c r="H1917" s="819"/>
    </row>
    <row r="1918" spans="1:8" ht="14.25" customHeight="1">
      <c r="A1918" s="759"/>
      <c r="B1918" s="568" t="s">
        <v>303</v>
      </c>
      <c r="C1918" s="783" t="s">
        <v>636</v>
      </c>
      <c r="D1918" s="570">
        <v>40</v>
      </c>
      <c r="E1918" s="570">
        <v>2</v>
      </c>
      <c r="F1918" s="570">
        <v>2</v>
      </c>
      <c r="G1918" s="570"/>
      <c r="H1918" s="820">
        <v>0.3</v>
      </c>
    </row>
    <row r="1919" spans="1:8" ht="14.25" customHeight="1">
      <c r="A1919" s="548" t="s">
        <v>549</v>
      </c>
      <c r="B1919" s="549" t="s">
        <v>13</v>
      </c>
      <c r="C1919" s="851"/>
      <c r="D1919" s="642">
        <f>SUM(D1920:D1922)</f>
        <v>1927</v>
      </c>
      <c r="E1919" s="642">
        <f>SUM(E1920:E1922)</f>
        <v>1102</v>
      </c>
      <c r="F1919" s="642">
        <f>SUM(F1920:F1922)</f>
        <v>579</v>
      </c>
      <c r="G1919" s="642">
        <f>SUM(G1920:G1922)</f>
        <v>0</v>
      </c>
      <c r="H1919" s="643"/>
    </row>
    <row r="1920" spans="1:8" ht="14.25" customHeight="1">
      <c r="A1920" s="554"/>
      <c r="B1920" s="555" t="s">
        <v>355</v>
      </c>
      <c r="C1920" s="708" t="s">
        <v>642</v>
      </c>
      <c r="D1920" s="557">
        <v>400</v>
      </c>
      <c r="E1920" s="557">
        <v>400</v>
      </c>
      <c r="F1920" s="557">
        <v>252</v>
      </c>
      <c r="G1920" s="557"/>
      <c r="H1920" s="715">
        <v>0.7</v>
      </c>
    </row>
    <row r="1921" spans="1:8" ht="14.25" customHeight="1">
      <c r="A1921" s="572"/>
      <c r="B1921" s="573"/>
      <c r="C1921" s="765" t="s">
        <v>849</v>
      </c>
      <c r="D1921" s="575">
        <v>1500</v>
      </c>
      <c r="E1921" s="575">
        <v>680</v>
      </c>
      <c r="F1921" s="575">
        <v>305</v>
      </c>
      <c r="G1921" s="575"/>
      <c r="H1921" s="833">
        <v>0</v>
      </c>
    </row>
    <row r="1922" spans="1:8" ht="14.25" customHeight="1">
      <c r="A1922" s="567"/>
      <c r="B1922" s="568" t="s">
        <v>303</v>
      </c>
      <c r="C1922" s="783" t="s">
        <v>636</v>
      </c>
      <c r="D1922" s="570">
        <v>27</v>
      </c>
      <c r="E1922" s="570">
        <v>22</v>
      </c>
      <c r="F1922" s="570">
        <v>22</v>
      </c>
      <c r="G1922" s="570"/>
      <c r="H1922" s="820">
        <v>0.5</v>
      </c>
    </row>
    <row r="1923" spans="1:8" ht="14.25" customHeight="1">
      <c r="A1923" s="565" t="s">
        <v>551</v>
      </c>
      <c r="B1923" s="566" t="s">
        <v>792</v>
      </c>
      <c r="C1923" s="796"/>
      <c r="D1923" s="696">
        <f>SUM(D1924)</f>
        <v>990</v>
      </c>
      <c r="E1923" s="696">
        <f>SUM(E1924)</f>
        <v>433</v>
      </c>
      <c r="F1923" s="696">
        <f>SUM(F1924)</f>
        <v>433</v>
      </c>
      <c r="G1923" s="696">
        <f>SUM(G1924)</f>
        <v>0</v>
      </c>
      <c r="H1923" s="832"/>
    </row>
    <row r="1924" spans="1:8" ht="14.25" customHeight="1">
      <c r="A1924" s="572"/>
      <c r="B1924" s="573" t="s">
        <v>324</v>
      </c>
      <c r="C1924" s="765" t="s">
        <v>881</v>
      </c>
      <c r="D1924" s="575">
        <v>990</v>
      </c>
      <c r="E1924" s="575">
        <v>433</v>
      </c>
      <c r="F1924" s="575">
        <v>433</v>
      </c>
      <c r="G1924" s="575">
        <v>0</v>
      </c>
      <c r="H1924" s="833">
        <v>0.6</v>
      </c>
    </row>
    <row r="1925" spans="1:8" ht="14.25" customHeight="1">
      <c r="A1925" s="548" t="s">
        <v>553</v>
      </c>
      <c r="B1925" s="549" t="s">
        <v>793</v>
      </c>
      <c r="C1925" s="782"/>
      <c r="D1925" s="551">
        <f>SUM(D1926)</f>
        <v>110</v>
      </c>
      <c r="E1925" s="551">
        <f>SUM(E1926)</f>
        <v>65</v>
      </c>
      <c r="F1925" s="551">
        <f>SUM(F1926)</f>
        <v>65</v>
      </c>
      <c r="G1925" s="551">
        <f>SUM(G1926)</f>
        <v>0</v>
      </c>
      <c r="H1925" s="819"/>
    </row>
    <row r="1926" spans="1:8" ht="14.25" customHeight="1">
      <c r="A1926" s="567"/>
      <c r="B1926" s="568" t="s">
        <v>324</v>
      </c>
      <c r="C1926" s="783" t="s">
        <v>881</v>
      </c>
      <c r="D1926" s="570">
        <v>110</v>
      </c>
      <c r="E1926" s="570">
        <v>65</v>
      </c>
      <c r="F1926" s="570">
        <v>65</v>
      </c>
      <c r="G1926" s="570">
        <v>0</v>
      </c>
      <c r="H1926" s="820">
        <v>0.6</v>
      </c>
    </row>
    <row r="1927" spans="1:8" ht="14.25" customHeight="1">
      <c r="A1927" s="548" t="s">
        <v>561</v>
      </c>
      <c r="B1927" s="549" t="s">
        <v>906</v>
      </c>
      <c r="C1927" s="782"/>
      <c r="D1927" s="551">
        <f>SUM(D1928:D1930)</f>
        <v>416</v>
      </c>
      <c r="E1927" s="551">
        <f>SUM(E1928:E1930)</f>
        <v>284</v>
      </c>
      <c r="F1927" s="551">
        <f>SUM(F1928:F1930)</f>
        <v>284</v>
      </c>
      <c r="G1927" s="551">
        <f>SUM(G1928:G1930)</f>
        <v>0</v>
      </c>
      <c r="H1927" s="819"/>
    </row>
    <row r="1928" spans="1:8" ht="14.25" customHeight="1">
      <c r="A1928" s="554"/>
      <c r="B1928" s="733" t="s">
        <v>355</v>
      </c>
      <c r="C1928" s="708" t="s">
        <v>636</v>
      </c>
      <c r="D1928" s="557">
        <v>230</v>
      </c>
      <c r="E1928" s="557">
        <v>225</v>
      </c>
      <c r="F1928" s="557">
        <v>225</v>
      </c>
      <c r="G1928" s="557"/>
      <c r="H1928" s="715">
        <v>0.5</v>
      </c>
    </row>
    <row r="1929" spans="1:8" ht="14.25" customHeight="1">
      <c r="A1929" s="572"/>
      <c r="B1929" s="723"/>
      <c r="C1929" s="765" t="s">
        <v>854</v>
      </c>
      <c r="D1929" s="575">
        <v>100</v>
      </c>
      <c r="E1929" s="575">
        <v>6</v>
      </c>
      <c r="F1929" s="575">
        <v>6</v>
      </c>
      <c r="G1929" s="575"/>
      <c r="H1929" s="833">
        <v>0.8</v>
      </c>
    </row>
    <row r="1930" spans="1:8" ht="14.25" customHeight="1">
      <c r="A1930" s="572"/>
      <c r="B1930" s="723" t="s">
        <v>303</v>
      </c>
      <c r="C1930" s="765" t="s">
        <v>636</v>
      </c>
      <c r="D1930" s="575">
        <v>86</v>
      </c>
      <c r="E1930" s="575">
        <v>53</v>
      </c>
      <c r="F1930" s="575">
        <v>53</v>
      </c>
      <c r="G1930" s="575"/>
      <c r="H1930" s="833">
        <v>0.5</v>
      </c>
    </row>
    <row r="1931" spans="1:8" ht="14.25" customHeight="1">
      <c r="A1931" s="548" t="s">
        <v>564</v>
      </c>
      <c r="B1931" s="549" t="s">
        <v>907</v>
      </c>
      <c r="C1931" s="851"/>
      <c r="D1931" s="642">
        <f>SUM(D1932)</f>
        <v>45</v>
      </c>
      <c r="E1931" s="642">
        <f>SUM(E1932)</f>
        <v>45</v>
      </c>
      <c r="F1931" s="642">
        <f>SUM(F1932)</f>
        <v>35</v>
      </c>
      <c r="G1931" s="642">
        <f>SUM(G1932)</f>
        <v>0</v>
      </c>
      <c r="H1931" s="643"/>
    </row>
    <row r="1932" spans="1:8" ht="14.25" customHeight="1">
      <c r="A1932" s="567"/>
      <c r="B1932" s="568" t="s">
        <v>355</v>
      </c>
      <c r="C1932" s="783" t="s">
        <v>908</v>
      </c>
      <c r="D1932" s="570">
        <v>45</v>
      </c>
      <c r="E1932" s="570">
        <v>45</v>
      </c>
      <c r="F1932" s="570">
        <v>35</v>
      </c>
      <c r="G1932" s="570"/>
      <c r="H1932" s="820">
        <v>0.3</v>
      </c>
    </row>
    <row r="1933" spans="1:8" ht="14.25" customHeight="1">
      <c r="A1933" s="548" t="s">
        <v>566</v>
      </c>
      <c r="B1933" s="549" t="s">
        <v>794</v>
      </c>
      <c r="C1933" s="782"/>
      <c r="D1933" s="551">
        <f>SUM(D1934)</f>
        <v>131</v>
      </c>
      <c r="E1933" s="551">
        <f>SUM(E1934)</f>
        <v>81</v>
      </c>
      <c r="F1933" s="551">
        <f>SUM(F1934)</f>
        <v>81</v>
      </c>
      <c r="G1933" s="551">
        <f>SUM(G1934)</f>
        <v>0</v>
      </c>
      <c r="H1933" s="819"/>
    </row>
    <row r="1934" spans="1:8" ht="14.25" customHeight="1">
      <c r="A1934" s="567"/>
      <c r="B1934" s="568" t="s">
        <v>324</v>
      </c>
      <c r="C1934" s="783" t="s">
        <v>881</v>
      </c>
      <c r="D1934" s="570">
        <v>131</v>
      </c>
      <c r="E1934" s="570">
        <v>81</v>
      </c>
      <c r="F1934" s="570">
        <v>81</v>
      </c>
      <c r="G1934" s="570">
        <v>0</v>
      </c>
      <c r="H1934" s="820">
        <v>0.7</v>
      </c>
    </row>
    <row r="1935" spans="1:8" ht="14.25" customHeight="1">
      <c r="A1935" s="548" t="s">
        <v>568</v>
      </c>
      <c r="B1935" s="549" t="s">
        <v>909</v>
      </c>
      <c r="C1935" s="782"/>
      <c r="D1935" s="551">
        <f>D1936</f>
        <v>13</v>
      </c>
      <c r="E1935" s="551">
        <f>E1936</f>
        <v>4</v>
      </c>
      <c r="F1935" s="551">
        <f>F1936</f>
        <v>4</v>
      </c>
      <c r="G1935" s="551">
        <f>G1936</f>
        <v>0</v>
      </c>
      <c r="H1935" s="819"/>
    </row>
    <row r="1936" spans="1:8" ht="14.25" customHeight="1">
      <c r="A1936" s="567"/>
      <c r="B1936" s="568" t="s">
        <v>303</v>
      </c>
      <c r="C1936" s="783" t="s">
        <v>636</v>
      </c>
      <c r="D1936" s="570">
        <v>13</v>
      </c>
      <c r="E1936" s="570">
        <v>4</v>
      </c>
      <c r="F1936" s="570">
        <v>4</v>
      </c>
      <c r="G1936" s="570"/>
      <c r="H1936" s="820">
        <v>0.15</v>
      </c>
    </row>
    <row r="1937" spans="1:8" ht="14.25" customHeight="1">
      <c r="A1937" s="548" t="s">
        <v>570</v>
      </c>
      <c r="B1937" s="549" t="s">
        <v>796</v>
      </c>
      <c r="C1937" s="782"/>
      <c r="D1937" s="551">
        <f>SUM(D1938:D1943)</f>
        <v>710</v>
      </c>
      <c r="E1937" s="551">
        <f>SUM(E1938:E1943)</f>
        <v>425</v>
      </c>
      <c r="F1937" s="551">
        <f>SUM(F1938:F1943)</f>
        <v>425</v>
      </c>
      <c r="G1937" s="551">
        <f>SUM(G1938:G1943)</f>
        <v>0</v>
      </c>
      <c r="H1937" s="819"/>
    </row>
    <row r="1938" spans="1:8" ht="14.25" customHeight="1">
      <c r="A1938" s="560"/>
      <c r="B1938" s="561" t="s">
        <v>385</v>
      </c>
      <c r="C1938" s="796" t="s">
        <v>884</v>
      </c>
      <c r="D1938" s="563">
        <v>130</v>
      </c>
      <c r="E1938" s="563">
        <v>38</v>
      </c>
      <c r="F1938" s="563">
        <v>38</v>
      </c>
      <c r="G1938" s="563"/>
      <c r="H1938" s="832" t="s">
        <v>692</v>
      </c>
    </row>
    <row r="1939" spans="1:8" ht="14.25" customHeight="1">
      <c r="A1939" s="560"/>
      <c r="B1939" s="561"/>
      <c r="C1939" s="796" t="s">
        <v>896</v>
      </c>
      <c r="D1939" s="563">
        <v>55</v>
      </c>
      <c r="E1939" s="563">
        <v>49</v>
      </c>
      <c r="F1939" s="563">
        <v>49</v>
      </c>
      <c r="G1939" s="563"/>
      <c r="H1939" s="832" t="s">
        <v>555</v>
      </c>
    </row>
    <row r="1940" spans="1:8" ht="14.25" customHeight="1">
      <c r="A1940" s="565"/>
      <c r="B1940" s="566"/>
      <c r="C1940" s="796" t="s">
        <v>761</v>
      </c>
      <c r="D1940" s="563">
        <v>95</v>
      </c>
      <c r="E1940" s="563">
        <v>85</v>
      </c>
      <c r="F1940" s="563">
        <v>85</v>
      </c>
      <c r="G1940" s="563"/>
      <c r="H1940" s="832" t="s">
        <v>587</v>
      </c>
    </row>
    <row r="1941" spans="1:8" ht="14.25" customHeight="1">
      <c r="A1941" s="554"/>
      <c r="B1941" s="733" t="s">
        <v>355</v>
      </c>
      <c r="C1941" s="708" t="s">
        <v>910</v>
      </c>
      <c r="D1941" s="557">
        <v>200</v>
      </c>
      <c r="E1941" s="557">
        <v>56</v>
      </c>
      <c r="F1941" s="557">
        <v>56</v>
      </c>
      <c r="G1941" s="557"/>
      <c r="H1941" s="715">
        <v>0.6</v>
      </c>
    </row>
    <row r="1942" spans="1:8" ht="14.25" customHeight="1">
      <c r="A1942" s="554"/>
      <c r="B1942" s="555"/>
      <c r="C1942" s="708" t="s">
        <v>911</v>
      </c>
      <c r="D1942" s="557">
        <v>50</v>
      </c>
      <c r="E1942" s="557">
        <v>22</v>
      </c>
      <c r="F1942" s="557">
        <v>22</v>
      </c>
      <c r="G1942" s="557"/>
      <c r="H1942" s="715">
        <v>0.6</v>
      </c>
    </row>
    <row r="1943" spans="1:8" ht="14.25" customHeight="1">
      <c r="A1943" s="567"/>
      <c r="B1943" s="568"/>
      <c r="C1943" s="783" t="s">
        <v>636</v>
      </c>
      <c r="D1943" s="570">
        <v>180</v>
      </c>
      <c r="E1943" s="570">
        <v>175</v>
      </c>
      <c r="F1943" s="570">
        <v>175</v>
      </c>
      <c r="G1943" s="570"/>
      <c r="H1943" s="820">
        <v>0.5</v>
      </c>
    </row>
    <row r="1944" spans="1:8" ht="14.25" customHeight="1">
      <c r="A1944" s="548" t="s">
        <v>572</v>
      </c>
      <c r="B1944" s="549" t="s">
        <v>799</v>
      </c>
      <c r="C1944" s="851"/>
      <c r="D1944" s="642">
        <f>SUM(D1945)</f>
        <v>60</v>
      </c>
      <c r="E1944" s="642">
        <f>SUM(E1945)</f>
        <v>59</v>
      </c>
      <c r="F1944" s="642">
        <f>SUM(F1945)</f>
        <v>59</v>
      </c>
      <c r="G1944" s="642">
        <f>SUM(G1945)</f>
        <v>0</v>
      </c>
      <c r="H1944" s="643"/>
    </row>
    <row r="1945" spans="1:8" ht="14.25" customHeight="1">
      <c r="A1945" s="567"/>
      <c r="B1945" s="729" t="s">
        <v>355</v>
      </c>
      <c r="C1945" s="783" t="s">
        <v>642</v>
      </c>
      <c r="D1945" s="570">
        <v>60</v>
      </c>
      <c r="E1945" s="570">
        <v>59</v>
      </c>
      <c r="F1945" s="570">
        <v>59</v>
      </c>
      <c r="G1945" s="570"/>
      <c r="H1945" s="820">
        <v>0.25</v>
      </c>
    </row>
    <row r="1946" spans="1:8" ht="14.25" customHeight="1">
      <c r="A1946" s="710" t="s">
        <v>575</v>
      </c>
      <c r="B1946" s="549" t="s">
        <v>798</v>
      </c>
      <c r="C1946" s="782"/>
      <c r="D1946" s="551">
        <f>SUM(D1947:D1948)</f>
        <v>310</v>
      </c>
      <c r="E1946" s="551">
        <f>SUM(E1947:E1948)</f>
        <v>266</v>
      </c>
      <c r="F1946" s="551">
        <f>SUM(F1947:F1948)</f>
        <v>266</v>
      </c>
      <c r="G1946" s="551">
        <f>SUM(G1947:G1948)</f>
        <v>0</v>
      </c>
      <c r="H1946" s="819"/>
    </row>
    <row r="1947" spans="1:8" ht="14.25" customHeight="1">
      <c r="A1947" s="588"/>
      <c r="B1947" s="599" t="s">
        <v>355</v>
      </c>
      <c r="C1947" s="796" t="s">
        <v>642</v>
      </c>
      <c r="D1947" s="563">
        <v>50</v>
      </c>
      <c r="E1947" s="563">
        <v>46</v>
      </c>
      <c r="F1947" s="563">
        <v>46</v>
      </c>
      <c r="G1947" s="563"/>
      <c r="H1947" s="832">
        <v>0.3</v>
      </c>
    </row>
    <row r="1948" spans="1:8" ht="14.25" customHeight="1">
      <c r="A1948" s="588"/>
      <c r="B1948" s="723" t="s">
        <v>303</v>
      </c>
      <c r="C1948" s="708" t="s">
        <v>636</v>
      </c>
      <c r="D1948" s="557">
        <v>260</v>
      </c>
      <c r="E1948" s="557">
        <v>220</v>
      </c>
      <c r="F1948" s="557">
        <v>220</v>
      </c>
      <c r="G1948" s="557"/>
      <c r="H1948" s="715">
        <v>0.15</v>
      </c>
    </row>
    <row r="1949" spans="1:8" ht="14.25" customHeight="1">
      <c r="A1949" s="548" t="s">
        <v>576</v>
      </c>
      <c r="B1949" s="549" t="s">
        <v>912</v>
      </c>
      <c r="C1949" s="782"/>
      <c r="D1949" s="551">
        <f>SUM(D1950)</f>
        <v>80</v>
      </c>
      <c r="E1949" s="551">
        <f>SUM(E1950)</f>
        <v>40</v>
      </c>
      <c r="F1949" s="551">
        <f>SUM(F1950)</f>
        <v>40</v>
      </c>
      <c r="G1949" s="551">
        <f>SUM(G1950)</f>
        <v>0</v>
      </c>
      <c r="H1949" s="819"/>
    </row>
    <row r="1950" spans="1:8" ht="14.25" customHeight="1">
      <c r="A1950" s="567"/>
      <c r="B1950" s="577" t="s">
        <v>324</v>
      </c>
      <c r="C1950" s="783" t="s">
        <v>881</v>
      </c>
      <c r="D1950" s="570">
        <v>80</v>
      </c>
      <c r="E1950" s="570">
        <v>40</v>
      </c>
      <c r="F1950" s="570">
        <v>40</v>
      </c>
      <c r="G1950" s="570">
        <v>0</v>
      </c>
      <c r="H1950" s="820">
        <v>0.7</v>
      </c>
    </row>
    <row r="1951" spans="1:8" ht="14.25" customHeight="1">
      <c r="A1951" s="548" t="s">
        <v>585</v>
      </c>
      <c r="B1951" s="549" t="s">
        <v>807</v>
      </c>
      <c r="C1951" s="782"/>
      <c r="D1951" s="551">
        <f>SUM(D1952:D1954)</f>
        <v>560</v>
      </c>
      <c r="E1951" s="551">
        <f>SUM(E1952:E1954)</f>
        <v>552</v>
      </c>
      <c r="F1951" s="551">
        <f>SUM(F1952:F1954)</f>
        <v>552</v>
      </c>
      <c r="G1951" s="551">
        <f>SUM(G1952:G1954)</f>
        <v>0</v>
      </c>
      <c r="H1951" s="819"/>
    </row>
    <row r="1952" spans="1:8" ht="14.25" customHeight="1">
      <c r="A1952" s="572"/>
      <c r="B1952" s="573" t="s">
        <v>278</v>
      </c>
      <c r="C1952" s="765" t="s">
        <v>881</v>
      </c>
      <c r="D1952" s="575">
        <v>40</v>
      </c>
      <c r="E1952" s="575">
        <v>40</v>
      </c>
      <c r="F1952" s="575">
        <v>40</v>
      </c>
      <c r="G1952" s="575">
        <v>0</v>
      </c>
      <c r="H1952" s="833">
        <v>1</v>
      </c>
    </row>
    <row r="1953" spans="1:8" ht="14.25" customHeight="1">
      <c r="A1953" s="572"/>
      <c r="B1953" s="573" t="s">
        <v>355</v>
      </c>
      <c r="C1953" s="765" t="s">
        <v>636</v>
      </c>
      <c r="D1953" s="575">
        <v>60</v>
      </c>
      <c r="E1953" s="575">
        <v>60</v>
      </c>
      <c r="F1953" s="575">
        <v>60</v>
      </c>
      <c r="G1953" s="575"/>
      <c r="H1953" s="833">
        <v>0.5</v>
      </c>
    </row>
    <row r="1954" spans="1:8" ht="14.25" customHeight="1">
      <c r="A1954" s="567"/>
      <c r="B1954" s="568"/>
      <c r="C1954" s="783" t="s">
        <v>896</v>
      </c>
      <c r="D1954" s="570">
        <v>460</v>
      </c>
      <c r="E1954" s="570">
        <v>452</v>
      </c>
      <c r="F1954" s="570">
        <v>452</v>
      </c>
      <c r="G1954" s="570"/>
      <c r="H1954" s="820">
        <v>1</v>
      </c>
    </row>
    <row r="1955" spans="1:8" ht="24.75" customHeight="1">
      <c r="A1955" s="548" t="s">
        <v>593</v>
      </c>
      <c r="B1955" s="549" t="s">
        <v>913</v>
      </c>
      <c r="C1955" s="782"/>
      <c r="D1955" s="551">
        <f>SUM(D1956:D1959)</f>
        <v>420</v>
      </c>
      <c r="E1955" s="551">
        <f>SUM(E1956:E1959)</f>
        <v>321</v>
      </c>
      <c r="F1955" s="551">
        <f>SUM(F1956:F1959)</f>
        <v>321</v>
      </c>
      <c r="G1955" s="551">
        <f>SUM(G1956:G1959)</f>
        <v>0</v>
      </c>
      <c r="H1955" s="819"/>
    </row>
    <row r="1956" spans="1:8" ht="14.25" customHeight="1">
      <c r="A1956" s="565"/>
      <c r="B1956" s="555" t="s">
        <v>385</v>
      </c>
      <c r="C1956" s="796" t="s">
        <v>761</v>
      </c>
      <c r="D1956" s="563">
        <v>100</v>
      </c>
      <c r="E1956" s="563">
        <v>62</v>
      </c>
      <c r="F1956" s="563">
        <v>62</v>
      </c>
      <c r="G1956" s="563"/>
      <c r="H1956" s="832" t="s">
        <v>914</v>
      </c>
    </row>
    <row r="1957" spans="1:8" ht="14.25" customHeight="1">
      <c r="A1957" s="554"/>
      <c r="B1957" s="535"/>
      <c r="C1957" s="708" t="s">
        <v>884</v>
      </c>
      <c r="D1957" s="557">
        <v>65</v>
      </c>
      <c r="E1957" s="557">
        <v>46</v>
      </c>
      <c r="F1957" s="557">
        <v>46</v>
      </c>
      <c r="G1957" s="557"/>
      <c r="H1957" s="715" t="s">
        <v>387</v>
      </c>
    </row>
    <row r="1958" spans="1:8" ht="14.25" customHeight="1">
      <c r="A1958" s="554"/>
      <c r="B1958" s="555" t="s">
        <v>355</v>
      </c>
      <c r="C1958" s="708" t="s">
        <v>636</v>
      </c>
      <c r="D1958" s="557">
        <v>40</v>
      </c>
      <c r="E1958" s="557">
        <v>23</v>
      </c>
      <c r="F1958" s="557">
        <v>23</v>
      </c>
      <c r="G1958" s="557"/>
      <c r="H1958" s="715">
        <v>0.5</v>
      </c>
    </row>
    <row r="1959" spans="1:8" ht="14.25" customHeight="1">
      <c r="A1959" s="567"/>
      <c r="B1959" s="568" t="s">
        <v>324</v>
      </c>
      <c r="C1959" s="783" t="s">
        <v>881</v>
      </c>
      <c r="D1959" s="570">
        <v>215</v>
      </c>
      <c r="E1959" s="570">
        <v>190</v>
      </c>
      <c r="F1959" s="570">
        <v>190</v>
      </c>
      <c r="G1959" s="570">
        <v>0</v>
      </c>
      <c r="H1959" s="820">
        <v>0.5</v>
      </c>
    </row>
    <row r="1960" spans="1:8" ht="14.25" customHeight="1">
      <c r="A1960" s="565" t="s">
        <v>595</v>
      </c>
      <c r="B1960" s="566" t="s">
        <v>915</v>
      </c>
      <c r="C1960" s="796"/>
      <c r="D1960" s="696">
        <f>SUM(D1961)</f>
        <v>410</v>
      </c>
      <c r="E1960" s="696">
        <f>SUM(E1961)</f>
        <v>267</v>
      </c>
      <c r="F1960" s="696">
        <f>SUM(F1961)</f>
        <v>267</v>
      </c>
      <c r="G1960" s="696">
        <f>SUM(G1961)</f>
        <v>0</v>
      </c>
      <c r="H1960" s="832"/>
    </row>
    <row r="1961" spans="1:8" ht="14.25" customHeight="1">
      <c r="A1961" s="567"/>
      <c r="B1961" s="568" t="s">
        <v>324</v>
      </c>
      <c r="C1961" s="783" t="s">
        <v>881</v>
      </c>
      <c r="D1961" s="570">
        <v>410</v>
      </c>
      <c r="E1961" s="570">
        <v>267</v>
      </c>
      <c r="F1961" s="570">
        <v>267</v>
      </c>
      <c r="G1961" s="570">
        <v>0</v>
      </c>
      <c r="H1961" s="820">
        <v>0.6</v>
      </c>
    </row>
    <row r="1962" spans="1:8" ht="14.25" customHeight="1">
      <c r="A1962" s="565" t="s">
        <v>598</v>
      </c>
      <c r="B1962" s="566" t="s">
        <v>813</v>
      </c>
      <c r="C1962" s="796"/>
      <c r="D1962" s="696">
        <f>SUM(D1963:D1963)</f>
        <v>300</v>
      </c>
      <c r="E1962" s="696">
        <f>SUM(E1963:E1963)</f>
        <v>130</v>
      </c>
      <c r="F1962" s="696">
        <f>SUM(F1963:F1963)</f>
        <v>130</v>
      </c>
      <c r="G1962" s="563"/>
      <c r="H1962" s="832"/>
    </row>
    <row r="1963" spans="1:8" ht="14.25" customHeight="1">
      <c r="A1963" s="567"/>
      <c r="B1963" s="568" t="s">
        <v>324</v>
      </c>
      <c r="C1963" s="783" t="s">
        <v>881</v>
      </c>
      <c r="D1963" s="570">
        <v>300</v>
      </c>
      <c r="E1963" s="570">
        <v>130</v>
      </c>
      <c r="F1963" s="570">
        <v>130</v>
      </c>
      <c r="G1963" s="570">
        <v>0</v>
      </c>
      <c r="H1963" s="820">
        <v>1</v>
      </c>
    </row>
    <row r="1964" spans="1:8" ht="24.75" customHeight="1">
      <c r="A1964" s="565" t="s">
        <v>599</v>
      </c>
      <c r="B1964" s="566" t="s">
        <v>916</v>
      </c>
      <c r="C1964" s="796"/>
      <c r="D1964" s="696">
        <f>SUM(D1965:D1968)</f>
        <v>996</v>
      </c>
      <c r="E1964" s="696">
        <f>SUM(E1965:E1968)</f>
        <v>268</v>
      </c>
      <c r="F1964" s="696">
        <f>SUM(F1965:F1968)</f>
        <v>268</v>
      </c>
      <c r="G1964" s="696">
        <f>SUM(G1965:G1968)</f>
        <v>0</v>
      </c>
      <c r="H1964" s="832"/>
    </row>
    <row r="1965" spans="1:8" ht="14.25" customHeight="1">
      <c r="A1965" s="554"/>
      <c r="B1965" s="555" t="s">
        <v>278</v>
      </c>
      <c r="C1965" s="708" t="s">
        <v>881</v>
      </c>
      <c r="D1965" s="557">
        <v>36</v>
      </c>
      <c r="E1965" s="557">
        <v>36</v>
      </c>
      <c r="F1965" s="557">
        <v>36</v>
      </c>
      <c r="G1965" s="557">
        <v>0</v>
      </c>
      <c r="H1965" s="715">
        <v>1</v>
      </c>
    </row>
    <row r="1966" spans="1:8" ht="14.25" customHeight="1">
      <c r="A1966" s="554"/>
      <c r="B1966" s="555" t="s">
        <v>355</v>
      </c>
      <c r="C1966" s="708" t="s">
        <v>871</v>
      </c>
      <c r="D1966" s="557">
        <v>30</v>
      </c>
      <c r="E1966" s="557">
        <v>20</v>
      </c>
      <c r="F1966" s="557">
        <v>20</v>
      </c>
      <c r="G1966" s="557"/>
      <c r="H1966" s="715">
        <v>0.9</v>
      </c>
    </row>
    <row r="1967" spans="1:8" ht="14.25" customHeight="1">
      <c r="A1967" s="554"/>
      <c r="B1967" s="555"/>
      <c r="C1967" s="708" t="s">
        <v>875</v>
      </c>
      <c r="D1967" s="557">
        <v>700</v>
      </c>
      <c r="E1967" s="557">
        <v>130</v>
      </c>
      <c r="F1967" s="557">
        <v>130</v>
      </c>
      <c r="G1967" s="557"/>
      <c r="H1967" s="715">
        <v>0.9</v>
      </c>
    </row>
    <row r="1968" spans="1:8" ht="14.25" customHeight="1">
      <c r="A1968" s="567"/>
      <c r="B1968" s="568" t="s">
        <v>324</v>
      </c>
      <c r="C1968" s="783" t="s">
        <v>881</v>
      </c>
      <c r="D1968" s="570">
        <v>230</v>
      </c>
      <c r="E1968" s="570">
        <v>82</v>
      </c>
      <c r="F1968" s="570">
        <v>82</v>
      </c>
      <c r="G1968" s="570">
        <v>0</v>
      </c>
      <c r="H1968" s="820">
        <v>0.5</v>
      </c>
    </row>
    <row r="1969" spans="1:8" ht="14.25" customHeight="1">
      <c r="A1969" s="548" t="s">
        <v>601</v>
      </c>
      <c r="B1969" s="549" t="s">
        <v>917</v>
      </c>
      <c r="C1969" s="782"/>
      <c r="D1969" s="551">
        <f>SUM(D1970:D1973)</f>
        <v>807</v>
      </c>
      <c r="E1969" s="551">
        <f>SUM(E1970:E1973)</f>
        <v>456</v>
      </c>
      <c r="F1969" s="551">
        <f>SUM(F1970:F1973)</f>
        <v>456</v>
      </c>
      <c r="G1969" s="551">
        <f>SUM(G1970:G1973)</f>
        <v>0</v>
      </c>
      <c r="H1969" s="819"/>
    </row>
    <row r="1970" spans="1:8" ht="14.25" customHeight="1">
      <c r="A1970" s="560"/>
      <c r="B1970" s="561" t="s">
        <v>385</v>
      </c>
      <c r="C1970" s="796" t="s">
        <v>873</v>
      </c>
      <c r="D1970" s="563">
        <v>50</v>
      </c>
      <c r="E1970" s="563">
        <v>32</v>
      </c>
      <c r="F1970" s="563">
        <v>32</v>
      </c>
      <c r="G1970" s="563"/>
      <c r="H1970" s="832" t="s">
        <v>692</v>
      </c>
    </row>
    <row r="1971" spans="1:8" ht="14.25" customHeight="1">
      <c r="A1971" s="554"/>
      <c r="B1971" s="555" t="s">
        <v>278</v>
      </c>
      <c r="C1971" s="708" t="s">
        <v>881</v>
      </c>
      <c r="D1971" s="557">
        <v>7</v>
      </c>
      <c r="E1971" s="557">
        <v>7</v>
      </c>
      <c r="F1971" s="557">
        <v>7</v>
      </c>
      <c r="G1971" s="557">
        <v>0</v>
      </c>
      <c r="H1971" s="715">
        <v>1</v>
      </c>
    </row>
    <row r="1972" spans="1:8" ht="14.25" customHeight="1">
      <c r="A1972" s="554"/>
      <c r="B1972" s="555" t="s">
        <v>355</v>
      </c>
      <c r="C1972" s="708" t="s">
        <v>642</v>
      </c>
      <c r="D1972" s="557">
        <v>100</v>
      </c>
      <c r="E1972" s="557">
        <v>33</v>
      </c>
      <c r="F1972" s="557">
        <v>33</v>
      </c>
      <c r="G1972" s="557"/>
      <c r="H1972" s="715">
        <v>0.6</v>
      </c>
    </row>
    <row r="1973" spans="1:8" ht="14.25" customHeight="1">
      <c r="A1973" s="567"/>
      <c r="B1973" s="568" t="s">
        <v>324</v>
      </c>
      <c r="C1973" s="783" t="s">
        <v>881</v>
      </c>
      <c r="D1973" s="570">
        <v>650</v>
      </c>
      <c r="E1973" s="570">
        <v>384</v>
      </c>
      <c r="F1973" s="570">
        <v>384</v>
      </c>
      <c r="G1973" s="570">
        <v>0</v>
      </c>
      <c r="H1973" s="820">
        <v>0.8</v>
      </c>
    </row>
    <row r="1974" spans="1:8" ht="14.25" customHeight="1">
      <c r="A1974" s="548" t="s">
        <v>604</v>
      </c>
      <c r="B1974" s="549" t="s">
        <v>821</v>
      </c>
      <c r="C1974" s="782"/>
      <c r="D1974" s="551">
        <f>D1975</f>
        <v>190</v>
      </c>
      <c r="E1974" s="551">
        <f>E1975</f>
        <v>178</v>
      </c>
      <c r="F1974" s="551">
        <f>F1975</f>
        <v>178</v>
      </c>
      <c r="G1974" s="551">
        <f>G1975</f>
        <v>0</v>
      </c>
      <c r="H1974" s="819"/>
    </row>
    <row r="1975" spans="1:8" ht="14.25" customHeight="1">
      <c r="A1975" s="567"/>
      <c r="B1975" s="729" t="s">
        <v>303</v>
      </c>
      <c r="C1975" s="783" t="s">
        <v>636</v>
      </c>
      <c r="D1975" s="570">
        <v>190</v>
      </c>
      <c r="E1975" s="570">
        <v>178</v>
      </c>
      <c r="F1975" s="570">
        <v>178</v>
      </c>
      <c r="G1975" s="570"/>
      <c r="H1975" s="820">
        <v>0.3</v>
      </c>
    </row>
    <row r="1976" spans="1:8" ht="14.25" customHeight="1">
      <c r="A1976" s="548" t="s">
        <v>605</v>
      </c>
      <c r="B1976" s="549" t="s">
        <v>918</v>
      </c>
      <c r="C1976" s="782"/>
      <c r="D1976" s="551">
        <f>SUM(D1977:D1980)</f>
        <v>102</v>
      </c>
      <c r="E1976" s="551">
        <f>SUM(E1977:E1980)</f>
        <v>102</v>
      </c>
      <c r="F1976" s="551">
        <f>SUM(F1977:F1980)</f>
        <v>102</v>
      </c>
      <c r="G1976" s="551">
        <f>SUM(G1977:G1980)</f>
        <v>0</v>
      </c>
      <c r="H1976" s="819"/>
    </row>
    <row r="1977" spans="1:8" ht="14.25" customHeight="1">
      <c r="A1977" s="554"/>
      <c r="B1977" s="733" t="s">
        <v>355</v>
      </c>
      <c r="C1977" s="708" t="s">
        <v>854</v>
      </c>
      <c r="D1977" s="557">
        <v>45</v>
      </c>
      <c r="E1977" s="557">
        <v>45</v>
      </c>
      <c r="F1977" s="557">
        <v>45</v>
      </c>
      <c r="G1977" s="557"/>
      <c r="H1977" s="715">
        <v>0.25</v>
      </c>
    </row>
    <row r="1978" spans="1:8" ht="14.25" customHeight="1">
      <c r="A1978" s="554"/>
      <c r="B1978" s="733"/>
      <c r="C1978" s="708" t="s">
        <v>910</v>
      </c>
      <c r="D1978" s="557">
        <v>12</v>
      </c>
      <c r="E1978" s="557">
        <v>12</v>
      </c>
      <c r="F1978" s="557">
        <v>12</v>
      </c>
      <c r="G1978" s="557"/>
      <c r="H1978" s="715">
        <v>0.3</v>
      </c>
    </row>
    <row r="1979" spans="1:8" ht="14.25" customHeight="1">
      <c r="A1979" s="554"/>
      <c r="B1979" s="555"/>
      <c r="C1979" s="708" t="s">
        <v>919</v>
      </c>
      <c r="D1979" s="557">
        <v>17</v>
      </c>
      <c r="E1979" s="557">
        <v>17</v>
      </c>
      <c r="F1979" s="557">
        <v>17</v>
      </c>
      <c r="G1979" s="557"/>
      <c r="H1979" s="715">
        <v>0.4</v>
      </c>
    </row>
    <row r="1980" spans="1:8" ht="14.25" customHeight="1">
      <c r="A1980" s="567"/>
      <c r="B1980" s="568"/>
      <c r="C1980" s="783" t="s">
        <v>814</v>
      </c>
      <c r="D1980" s="570">
        <v>28</v>
      </c>
      <c r="E1980" s="570">
        <v>28</v>
      </c>
      <c r="F1980" s="570">
        <v>28</v>
      </c>
      <c r="G1980" s="570"/>
      <c r="H1980" s="820">
        <v>0.7</v>
      </c>
    </row>
    <row r="1981" spans="1:8" s="553" customFormat="1" ht="14.25" customHeight="1">
      <c r="A1981" s="548" t="s">
        <v>620</v>
      </c>
      <c r="B1981" s="549" t="s">
        <v>920</v>
      </c>
      <c r="C1981" s="817"/>
      <c r="D1981" s="551">
        <f>SUM(D1982)</f>
        <v>65</v>
      </c>
      <c r="E1981" s="551">
        <f>SUM(E1982)</f>
        <v>47</v>
      </c>
      <c r="F1981" s="551">
        <f>SUM(F1982)</f>
        <v>47</v>
      </c>
      <c r="G1981" s="551">
        <f>SUM(G1982)</f>
        <v>0</v>
      </c>
      <c r="H1981" s="582"/>
    </row>
    <row r="1982" spans="1:8" s="553" customFormat="1" ht="14.25" customHeight="1">
      <c r="A1982" s="588"/>
      <c r="B1982" s="599" t="s">
        <v>921</v>
      </c>
      <c r="C1982" s="671" t="s">
        <v>896</v>
      </c>
      <c r="D1982" s="600">
        <v>65</v>
      </c>
      <c r="E1982" s="600">
        <v>47</v>
      </c>
      <c r="F1982" s="600">
        <v>47</v>
      </c>
      <c r="G1982" s="600"/>
      <c r="H1982" s="838" t="s">
        <v>692</v>
      </c>
    </row>
    <row r="1983" spans="1:8" ht="14.25" customHeight="1">
      <c r="A1983" s="548" t="s">
        <v>686</v>
      </c>
      <c r="B1983" s="549" t="s">
        <v>922</v>
      </c>
      <c r="C1983" s="782"/>
      <c r="D1983" s="551">
        <f>SUM(D1984)</f>
        <v>150</v>
      </c>
      <c r="E1983" s="551">
        <f>SUM(E1984)</f>
        <v>136</v>
      </c>
      <c r="F1983" s="551">
        <f>SUM(F1984)</f>
        <v>136</v>
      </c>
      <c r="G1983" s="551">
        <f>SUM(G1984)</f>
        <v>0</v>
      </c>
      <c r="H1983" s="819"/>
    </row>
    <row r="1984" spans="1:8" ht="14.25" customHeight="1">
      <c r="A1984" s="567"/>
      <c r="B1984" s="729" t="s">
        <v>303</v>
      </c>
      <c r="C1984" s="783" t="s">
        <v>636</v>
      </c>
      <c r="D1984" s="570">
        <v>150</v>
      </c>
      <c r="E1984" s="570">
        <v>136</v>
      </c>
      <c r="F1984" s="570">
        <v>136</v>
      </c>
      <c r="G1984" s="570"/>
      <c r="H1984" s="820">
        <v>0.3</v>
      </c>
    </row>
    <row r="1985" spans="1:8" ht="14.25" customHeight="1">
      <c r="A1985" s="548" t="s">
        <v>688</v>
      </c>
      <c r="B1985" s="549" t="s">
        <v>823</v>
      </c>
      <c r="C1985" s="782"/>
      <c r="D1985" s="551">
        <f>D1986</f>
        <v>303</v>
      </c>
      <c r="E1985" s="551">
        <f>E1986</f>
        <v>253</v>
      </c>
      <c r="F1985" s="551">
        <f>F1986</f>
        <v>253</v>
      </c>
      <c r="G1985" s="551">
        <f>G1986</f>
        <v>0</v>
      </c>
      <c r="H1985" s="819"/>
    </row>
    <row r="1986" spans="1:8" ht="14.25" customHeight="1">
      <c r="A1986" s="567"/>
      <c r="B1986" s="729" t="s">
        <v>303</v>
      </c>
      <c r="C1986" s="783" t="s">
        <v>636</v>
      </c>
      <c r="D1986" s="570">
        <v>303</v>
      </c>
      <c r="E1986" s="570">
        <v>253</v>
      </c>
      <c r="F1986" s="570">
        <v>253</v>
      </c>
      <c r="G1986" s="570"/>
      <c r="H1986" s="820">
        <v>0.2</v>
      </c>
    </row>
    <row r="1987" spans="1:8" s="553" customFormat="1" ht="14.25" customHeight="1">
      <c r="A1987" s="548" t="s">
        <v>690</v>
      </c>
      <c r="B1987" s="549" t="s">
        <v>825</v>
      </c>
      <c r="C1987" s="817"/>
      <c r="D1987" s="551">
        <f>SUM(D1988)</f>
        <v>83</v>
      </c>
      <c r="E1987" s="551">
        <f>SUM(E1988)</f>
        <v>62</v>
      </c>
      <c r="F1987" s="551">
        <f>SUM(F1988)</f>
        <v>62</v>
      </c>
      <c r="G1987" s="551">
        <f>SUM(G1988)</f>
        <v>0</v>
      </c>
      <c r="H1987" s="582"/>
    </row>
    <row r="1988" spans="1:8" ht="14.25" customHeight="1">
      <c r="A1988" s="567"/>
      <c r="B1988" s="729" t="s">
        <v>355</v>
      </c>
      <c r="C1988" s="783" t="s">
        <v>845</v>
      </c>
      <c r="D1988" s="570">
        <v>83</v>
      </c>
      <c r="E1988" s="570">
        <v>62</v>
      </c>
      <c r="F1988" s="570">
        <v>62</v>
      </c>
      <c r="G1988" s="570"/>
      <c r="H1988" s="820">
        <v>0.6</v>
      </c>
    </row>
    <row r="1989" spans="1:8" s="553" customFormat="1" ht="14.25" customHeight="1">
      <c r="A1989" s="548" t="s">
        <v>694</v>
      </c>
      <c r="B1989" s="549" t="s">
        <v>923</v>
      </c>
      <c r="C1989" s="817"/>
      <c r="D1989" s="551">
        <f>SUM(D1990:D1990)</f>
        <v>30</v>
      </c>
      <c r="E1989" s="551">
        <f>SUM(E1990:E1990)</f>
        <v>20</v>
      </c>
      <c r="F1989" s="551">
        <f>SUM(F1990:F1990)</f>
        <v>20</v>
      </c>
      <c r="G1989" s="551">
        <f>SUM(G1990:G1990)</f>
        <v>0</v>
      </c>
      <c r="H1989" s="582"/>
    </row>
    <row r="1990" spans="1:8" ht="14.25" customHeight="1">
      <c r="A1990" s="567"/>
      <c r="B1990" s="729" t="s">
        <v>355</v>
      </c>
      <c r="C1990" s="783" t="s">
        <v>845</v>
      </c>
      <c r="D1990" s="570">
        <v>30</v>
      </c>
      <c r="E1990" s="570">
        <v>20</v>
      </c>
      <c r="F1990" s="570">
        <v>20</v>
      </c>
      <c r="G1990" s="570"/>
      <c r="H1990" s="820">
        <v>0.3</v>
      </c>
    </row>
    <row r="1991" spans="1:8" ht="14.25" customHeight="1">
      <c r="A1991" s="548" t="s">
        <v>695</v>
      </c>
      <c r="B1991" s="549" t="s">
        <v>924</v>
      </c>
      <c r="C1991" s="782"/>
      <c r="D1991" s="551">
        <f>D1992</f>
        <v>17</v>
      </c>
      <c r="E1991" s="551">
        <f>E1992</f>
        <v>3</v>
      </c>
      <c r="F1991" s="551">
        <f>F1992</f>
        <v>3</v>
      </c>
      <c r="G1991" s="551">
        <f>G1992</f>
        <v>0</v>
      </c>
      <c r="H1991" s="819"/>
    </row>
    <row r="1992" spans="1:8" ht="14.25" customHeight="1">
      <c r="A1992" s="567"/>
      <c r="B1992" s="729" t="s">
        <v>303</v>
      </c>
      <c r="C1992" s="783" t="s">
        <v>636</v>
      </c>
      <c r="D1992" s="570">
        <v>17</v>
      </c>
      <c r="E1992" s="570">
        <v>3</v>
      </c>
      <c r="F1992" s="570">
        <v>3</v>
      </c>
      <c r="G1992" s="570"/>
      <c r="H1992" s="820">
        <v>0.3</v>
      </c>
    </row>
    <row r="1993" spans="1:8" ht="14.25" customHeight="1">
      <c r="A1993" s="565" t="s">
        <v>697</v>
      </c>
      <c r="B1993" s="566" t="s">
        <v>925</v>
      </c>
      <c r="C1993" s="796"/>
      <c r="D1993" s="696">
        <f>SUM(D1994:D1995)</f>
        <v>80</v>
      </c>
      <c r="E1993" s="696">
        <f>SUM(E1994:E1995)</f>
        <v>71</v>
      </c>
      <c r="F1993" s="696">
        <f>SUM(F1994:F1995)</f>
        <v>71</v>
      </c>
      <c r="G1993" s="696">
        <f>SUM(G1994:G1995)</f>
        <v>0</v>
      </c>
      <c r="H1993" s="832"/>
    </row>
    <row r="1994" spans="1:8" ht="14.25" customHeight="1">
      <c r="A1994" s="554"/>
      <c r="B1994" s="555" t="s">
        <v>385</v>
      </c>
      <c r="C1994" s="708" t="s">
        <v>896</v>
      </c>
      <c r="D1994" s="557">
        <v>60</v>
      </c>
      <c r="E1994" s="557">
        <v>60</v>
      </c>
      <c r="F1994" s="557">
        <v>60</v>
      </c>
      <c r="G1994" s="557"/>
      <c r="H1994" s="715" t="s">
        <v>387</v>
      </c>
    </row>
    <row r="1995" spans="1:8" ht="14.25" customHeight="1">
      <c r="A1995" s="572"/>
      <c r="B1995" s="641"/>
      <c r="C1995" s="765" t="s">
        <v>761</v>
      </c>
      <c r="D1995" s="575">
        <v>20</v>
      </c>
      <c r="E1995" s="575">
        <v>11</v>
      </c>
      <c r="F1995" s="575">
        <v>11</v>
      </c>
      <c r="G1995" s="575"/>
      <c r="H1995" s="833" t="s">
        <v>926</v>
      </c>
    </row>
    <row r="1996" spans="1:8" ht="14.25" customHeight="1">
      <c r="A1996" s="548" t="s">
        <v>699</v>
      </c>
      <c r="B1996" s="549" t="s">
        <v>927</v>
      </c>
      <c r="C1996" s="782"/>
      <c r="D1996" s="551">
        <f>D1997</f>
        <v>400</v>
      </c>
      <c r="E1996" s="551">
        <f>E1997</f>
        <v>400</v>
      </c>
      <c r="F1996" s="551">
        <f>F1997</f>
        <v>400</v>
      </c>
      <c r="G1996" s="551">
        <f>G1997</f>
        <v>0</v>
      </c>
      <c r="H1996" s="819"/>
    </row>
    <row r="1997" spans="1:8" ht="14.25" customHeight="1" thickBot="1">
      <c r="A1997" s="609"/>
      <c r="B1997" s="617" t="s">
        <v>324</v>
      </c>
      <c r="C1997" s="673" t="s">
        <v>873</v>
      </c>
      <c r="D1997" s="619">
        <v>400</v>
      </c>
      <c r="E1997" s="619">
        <v>400</v>
      </c>
      <c r="F1997" s="619">
        <v>400</v>
      </c>
      <c r="G1997" s="619">
        <v>0</v>
      </c>
      <c r="H1997" s="846">
        <v>0.3</v>
      </c>
    </row>
    <row r="1998" spans="1:8" ht="14.25" customHeight="1" thickBot="1">
      <c r="A1998" s="541"/>
      <c r="B1998" s="583" t="s">
        <v>166</v>
      </c>
      <c r="C1998" s="665"/>
      <c r="D1998" s="602">
        <f>D1859+D1861+D1863+D1865+D1868+D1870+D1872+D1874+D1878+D1880+D1882+D1884+D1886+D1888+D1890+D1895+D1898+D1900+D1902+D1904+D1909+D1911+D1913+D1915+D1917+D1919+D1923+D1925+D1927+D1931+D1933+D1935+D1937+D1944+D1946+D1949+D1951+D1955+D1960+D1962+D1964+D1969+D1974+D1976+D1981+D1983+D1985+D1987+D1989+D1991+D1993+D1996</f>
        <v>12497</v>
      </c>
      <c r="E1998" s="602">
        <f>E1859+E1861+E1863+E1865+E1868+E1870+E1872+E1874+E1878+E1880+E1882+E1884+E1886+E1888+E1890+E1895+E1898+E1900+E1902+E1904+E1909+E1911+E1913+E1915+E1917+E1919+E1923+E1925+E1927+E1931+E1933+E1935+E1937+E1944+E1946+E1949+E1951+E1955+E1960+E1962+E1964+E1969+E1974+E1976+E1981+E1983+E1985+E1987+E1989+E1991+E1993+E1996</f>
        <v>7961</v>
      </c>
      <c r="F1998" s="602">
        <f>F1859+F1861+F1863+F1865+F1868+F1870+F1872+F1874+F1878+F1880+F1882+F1884+F1886+F1888+F1890+F1895+F1898+F1900+F1902+F1904+F1909+F1911+F1913+F1915+F1917+F1919+F1923+F1925+F1927+F1931+F1933+F1935+F1937+F1944+F1946+F1949+F1951+F1955+F1960+F1962+F1964+F1969+F1974+F1976+F1981+F1983+F1985+F1987+F1989+F1991+F1993+F1996</f>
        <v>7428</v>
      </c>
      <c r="G1998" s="602">
        <f>G1859+G1861+G1863+G1865+G1868+G1870+G1872+G1874+G1878+G1880+G1882+G1884+G1886+G1888+G1890+G1895+G1898+G1900+G1902+G1904+G1909+G1911+G1913+G1915+G1917+G1919+G1923+G1925+G1927+G1931+G1933+G1935+G1937+G1944+G1946+G1949+G1951+G1955+G1960+G1962+G1964+G1969+G1974+G1976+G1981+G1983+G1985+G1987+G1989+G1991+G1993+G1996</f>
        <v>0</v>
      </c>
      <c r="H1998" s="847"/>
    </row>
    <row r="1999" spans="1:8" ht="14.25" customHeight="1" thickBot="1">
      <c r="A1999" s="541" t="s">
        <v>54</v>
      </c>
      <c r="B1999" s="583" t="s">
        <v>928</v>
      </c>
      <c r="C1999" s="742"/>
      <c r="D1999" s="652">
        <f>D1840+D1857+D1998</f>
        <v>16075</v>
      </c>
      <c r="E1999" s="652">
        <f>E1840+E1857+E1998</f>
        <v>10693</v>
      </c>
      <c r="F1999" s="652">
        <f>F1840+F1857+F1998</f>
        <v>10019</v>
      </c>
      <c r="G1999" s="652">
        <f>G1840+G1857+G1998</f>
        <v>75</v>
      </c>
      <c r="H1999" s="364"/>
    </row>
    <row r="2000" spans="1:8" ht="14.25" customHeight="1">
      <c r="A2000" s="572"/>
      <c r="B2000" s="1384" t="s">
        <v>929</v>
      </c>
      <c r="C2000" s="1384"/>
      <c r="D2000" s="1384"/>
      <c r="E2000" s="1384"/>
      <c r="F2000" s="1384"/>
      <c r="G2000" s="1384"/>
      <c r="H2000" s="635"/>
    </row>
    <row r="2001" spans="1:8" ht="14.25" customHeight="1">
      <c r="A2001" s="622"/>
      <c r="B2001" s="623" t="s">
        <v>62</v>
      </c>
      <c r="C2001" s="852"/>
      <c r="D2001" s="677"/>
      <c r="E2001" s="677"/>
      <c r="F2001" s="677"/>
      <c r="G2001" s="677"/>
      <c r="H2001" s="853"/>
    </row>
    <row r="2002" spans="1:8" ht="14.25" customHeight="1">
      <c r="A2002" s="548" t="s">
        <v>8</v>
      </c>
      <c r="B2002" s="549" t="s">
        <v>930</v>
      </c>
      <c r="C2002" s="640"/>
      <c r="D2002" s="551">
        <f>SUM(D2003:D2003)</f>
        <v>20</v>
      </c>
      <c r="E2002" s="551">
        <f>SUM(E2003:E2003)</f>
        <v>20</v>
      </c>
      <c r="F2002" s="551">
        <f>SUM(F2003:F2003)</f>
        <v>20</v>
      </c>
      <c r="G2002" s="551">
        <f>SUM(G2003:G2003)</f>
        <v>0</v>
      </c>
      <c r="H2002" s="578"/>
    </row>
    <row r="2003" spans="1:8" ht="14.25" customHeight="1">
      <c r="A2003" s="567"/>
      <c r="B2003" s="568" t="s">
        <v>278</v>
      </c>
      <c r="C2003" s="569" t="s">
        <v>336</v>
      </c>
      <c r="D2003" s="570">
        <v>20</v>
      </c>
      <c r="E2003" s="570">
        <v>20</v>
      </c>
      <c r="F2003" s="570">
        <v>20</v>
      </c>
      <c r="G2003" s="570">
        <v>0</v>
      </c>
      <c r="H2003" s="571">
        <v>1.15</v>
      </c>
    </row>
    <row r="2004" spans="1:8" ht="14.25" customHeight="1">
      <c r="A2004" s="565" t="s">
        <v>9</v>
      </c>
      <c r="B2004" s="566" t="s">
        <v>71</v>
      </c>
      <c r="C2004" s="695"/>
      <c r="D2004" s="696">
        <f>SUM(D2005:D2006)</f>
        <v>720</v>
      </c>
      <c r="E2004" s="696">
        <f>SUM(E2005:E2006)</f>
        <v>577</v>
      </c>
      <c r="F2004" s="696">
        <f>SUM(F2005:F2006)</f>
        <v>577</v>
      </c>
      <c r="G2004" s="696">
        <f>SUM(G2005:G2006)</f>
        <v>0</v>
      </c>
      <c r="H2004" s="564"/>
    </row>
    <row r="2005" spans="1:8" ht="14.25" customHeight="1">
      <c r="A2005" s="554"/>
      <c r="B2005" s="555" t="s">
        <v>324</v>
      </c>
      <c r="C2005" s="556" t="s">
        <v>408</v>
      </c>
      <c r="D2005" s="557">
        <v>20</v>
      </c>
      <c r="E2005" s="557">
        <v>7</v>
      </c>
      <c r="F2005" s="557">
        <v>7</v>
      </c>
      <c r="G2005" s="557">
        <v>0</v>
      </c>
      <c r="H2005" s="558" t="s">
        <v>440</v>
      </c>
    </row>
    <row r="2006" spans="1:8" ht="14.25" customHeight="1">
      <c r="A2006" s="567"/>
      <c r="B2006" s="568" t="s">
        <v>303</v>
      </c>
      <c r="C2006" s="569" t="s">
        <v>931</v>
      </c>
      <c r="D2006" s="570">
        <v>700</v>
      </c>
      <c r="E2006" s="570">
        <v>570</v>
      </c>
      <c r="F2006" s="570">
        <v>570</v>
      </c>
      <c r="G2006" s="570"/>
      <c r="H2006" s="571">
        <v>0.1</v>
      </c>
    </row>
    <row r="2007" spans="1:8" ht="14.25" customHeight="1">
      <c r="A2007" s="565" t="s">
        <v>333</v>
      </c>
      <c r="B2007" s="566" t="s">
        <v>70</v>
      </c>
      <c r="C2007" s="562"/>
      <c r="D2007" s="696">
        <f>SUM(D2008:D2009)</f>
        <v>135</v>
      </c>
      <c r="E2007" s="696">
        <f>SUM(E2008:E2009)</f>
        <v>83</v>
      </c>
      <c r="F2007" s="696">
        <f>SUM(F2008:F2009)</f>
        <v>8</v>
      </c>
      <c r="G2007" s="696">
        <f>SUM(G2008:G2009)</f>
        <v>0</v>
      </c>
      <c r="H2007" s="564"/>
    </row>
    <row r="2008" spans="1:8" ht="14.25" customHeight="1">
      <c r="A2008" s="588"/>
      <c r="B2008" s="573" t="s">
        <v>324</v>
      </c>
      <c r="C2008" s="590" t="s">
        <v>408</v>
      </c>
      <c r="D2008" s="600">
        <v>58</v>
      </c>
      <c r="E2008" s="600">
        <v>8</v>
      </c>
      <c r="F2008" s="600">
        <v>8</v>
      </c>
      <c r="G2008" s="600">
        <v>0</v>
      </c>
      <c r="H2008" s="592" t="s">
        <v>440</v>
      </c>
    </row>
    <row r="2009" spans="1:8" ht="14.25" customHeight="1">
      <c r="A2009" s="567"/>
      <c r="B2009" s="729"/>
      <c r="C2009" s="569" t="s">
        <v>362</v>
      </c>
      <c r="D2009" s="570">
        <v>77</v>
      </c>
      <c r="E2009" s="570">
        <v>75</v>
      </c>
      <c r="F2009" s="570">
        <v>0</v>
      </c>
      <c r="G2009" s="570">
        <v>0</v>
      </c>
      <c r="H2009" s="571">
        <v>0</v>
      </c>
    </row>
    <row r="2010" spans="1:8" ht="14.25" customHeight="1">
      <c r="A2010" s="548" t="s">
        <v>335</v>
      </c>
      <c r="B2010" s="549" t="s">
        <v>106</v>
      </c>
      <c r="C2010" s="559"/>
      <c r="D2010" s="551">
        <f>SUM(D2011:D2012)</f>
        <v>361</v>
      </c>
      <c r="E2010" s="551">
        <f>SUM(E2011:E2012)</f>
        <v>231</v>
      </c>
      <c r="F2010" s="551">
        <f>SUM(F2011:F2012)</f>
        <v>62</v>
      </c>
      <c r="G2010" s="551">
        <f>SUM(G2011:G2012)</f>
        <v>0</v>
      </c>
      <c r="H2010" s="578"/>
    </row>
    <row r="2011" spans="1:8" ht="14.25" customHeight="1">
      <c r="A2011" s="572"/>
      <c r="B2011" s="573" t="s">
        <v>278</v>
      </c>
      <c r="C2011" s="574" t="s">
        <v>896</v>
      </c>
      <c r="D2011" s="575">
        <v>180</v>
      </c>
      <c r="E2011" s="575">
        <v>62</v>
      </c>
      <c r="F2011" s="575">
        <v>62</v>
      </c>
      <c r="G2011" s="575">
        <v>0</v>
      </c>
      <c r="H2011" s="576">
        <v>0.1</v>
      </c>
    </row>
    <row r="2012" spans="1:8" ht="14.25" customHeight="1">
      <c r="A2012" s="567"/>
      <c r="B2012" s="568" t="s">
        <v>324</v>
      </c>
      <c r="C2012" s="569" t="s">
        <v>362</v>
      </c>
      <c r="D2012" s="570">
        <v>181</v>
      </c>
      <c r="E2012" s="570">
        <v>169</v>
      </c>
      <c r="F2012" s="570">
        <v>0</v>
      </c>
      <c r="G2012" s="570">
        <v>0</v>
      </c>
      <c r="H2012" s="571">
        <v>0</v>
      </c>
    </row>
    <row r="2013" spans="1:8" ht="14.25" customHeight="1">
      <c r="A2013" s="565" t="s">
        <v>338</v>
      </c>
      <c r="B2013" s="566" t="s">
        <v>157</v>
      </c>
      <c r="C2013" s="562"/>
      <c r="D2013" s="696">
        <f>SUM(D2014:D2015)</f>
        <v>645</v>
      </c>
      <c r="E2013" s="696">
        <f>SUM(E2014:E2015)</f>
        <v>194</v>
      </c>
      <c r="F2013" s="696">
        <f>SUM(F2014:F2015)</f>
        <v>54</v>
      </c>
      <c r="G2013" s="696">
        <f>SUM(G2014:G2015)</f>
        <v>0</v>
      </c>
      <c r="H2013" s="564"/>
    </row>
    <row r="2014" spans="1:8" ht="14.25" customHeight="1">
      <c r="A2014" s="572"/>
      <c r="B2014" s="555" t="s">
        <v>278</v>
      </c>
      <c r="C2014" s="556" t="s">
        <v>896</v>
      </c>
      <c r="D2014" s="557">
        <v>500</v>
      </c>
      <c r="E2014" s="557">
        <v>54</v>
      </c>
      <c r="F2014" s="557">
        <v>54</v>
      </c>
      <c r="G2014" s="557">
        <v>0</v>
      </c>
      <c r="H2014" s="558">
        <v>0.1</v>
      </c>
    </row>
    <row r="2015" spans="1:8" ht="14.25" customHeight="1">
      <c r="A2015" s="588"/>
      <c r="B2015" s="568" t="s">
        <v>324</v>
      </c>
      <c r="C2015" s="569" t="s">
        <v>362</v>
      </c>
      <c r="D2015" s="570">
        <v>145</v>
      </c>
      <c r="E2015" s="570">
        <v>140</v>
      </c>
      <c r="F2015" s="570">
        <v>0</v>
      </c>
      <c r="G2015" s="570">
        <v>0</v>
      </c>
      <c r="H2015" s="571">
        <v>0</v>
      </c>
    </row>
    <row r="2016" spans="1:8" ht="14.25" customHeight="1">
      <c r="A2016" s="548" t="s">
        <v>340</v>
      </c>
      <c r="B2016" s="549" t="s">
        <v>36</v>
      </c>
      <c r="C2016" s="640"/>
      <c r="D2016" s="551">
        <f>SUM(D2017:D2017)</f>
        <v>600</v>
      </c>
      <c r="E2016" s="551">
        <f>SUM(E2017:E2017)</f>
        <v>210</v>
      </c>
      <c r="F2016" s="551">
        <f>SUM(F2017:F2017)</f>
        <v>210</v>
      </c>
      <c r="G2016" s="551">
        <f>SUM(G2017:G2017)</f>
        <v>0</v>
      </c>
      <c r="H2016" s="578"/>
    </row>
    <row r="2017" spans="1:8" ht="14.25" customHeight="1">
      <c r="A2017" s="572"/>
      <c r="B2017" s="573" t="s">
        <v>278</v>
      </c>
      <c r="C2017" s="574" t="s">
        <v>356</v>
      </c>
      <c r="D2017" s="575">
        <v>600</v>
      </c>
      <c r="E2017" s="575">
        <v>210</v>
      </c>
      <c r="F2017" s="575">
        <v>210</v>
      </c>
      <c r="G2017" s="575">
        <v>0</v>
      </c>
      <c r="H2017" s="576">
        <v>0.25</v>
      </c>
    </row>
    <row r="2018" spans="1:8" ht="14.25" customHeight="1">
      <c r="A2018" s="548" t="s">
        <v>376</v>
      </c>
      <c r="B2018" s="549" t="s">
        <v>110</v>
      </c>
      <c r="C2018" s="559"/>
      <c r="D2018" s="551">
        <f>SUM(D2019:D2020)</f>
        <v>930</v>
      </c>
      <c r="E2018" s="551">
        <f>SUM(E2019:E2020)</f>
        <v>31</v>
      </c>
      <c r="F2018" s="551">
        <f>SUM(F2019:F2020)</f>
        <v>26</v>
      </c>
      <c r="G2018" s="551">
        <f>SUM(G2019:G2020)</f>
        <v>5</v>
      </c>
      <c r="H2018" s="578"/>
    </row>
    <row r="2019" spans="1:8" ht="14.25" customHeight="1">
      <c r="A2019" s="588"/>
      <c r="B2019" s="555" t="s">
        <v>385</v>
      </c>
      <c r="C2019" s="590" t="s">
        <v>932</v>
      </c>
      <c r="D2019" s="591">
        <v>30</v>
      </c>
      <c r="E2019" s="591">
        <v>26</v>
      </c>
      <c r="F2019" s="591">
        <v>26</v>
      </c>
      <c r="G2019" s="591"/>
      <c r="H2019" s="592">
        <v>0.1</v>
      </c>
    </row>
    <row r="2020" spans="1:8" ht="14.25" customHeight="1">
      <c r="A2020" s="567"/>
      <c r="B2020" s="568" t="s">
        <v>278</v>
      </c>
      <c r="C2020" s="569" t="s">
        <v>428</v>
      </c>
      <c r="D2020" s="570">
        <v>900</v>
      </c>
      <c r="E2020" s="570">
        <v>5</v>
      </c>
      <c r="F2020" s="570">
        <v>0</v>
      </c>
      <c r="G2020" s="570">
        <v>5</v>
      </c>
      <c r="H2020" s="571">
        <v>0.2</v>
      </c>
    </row>
    <row r="2021" spans="1:8" ht="14.25" customHeight="1">
      <c r="A2021" s="548" t="s">
        <v>377</v>
      </c>
      <c r="B2021" s="549" t="s">
        <v>23</v>
      </c>
      <c r="C2021" s="559"/>
      <c r="D2021" s="551">
        <f>SUM(D2022:D2025)</f>
        <v>1269</v>
      </c>
      <c r="E2021" s="551">
        <f>SUM(E2022:E2025)</f>
        <v>1091</v>
      </c>
      <c r="F2021" s="551">
        <f>SUM(F2022:F2025)</f>
        <v>1011</v>
      </c>
      <c r="G2021" s="551">
        <f>SUM(G2022:G2025)</f>
        <v>0</v>
      </c>
      <c r="H2021" s="578"/>
    </row>
    <row r="2022" spans="1:8" ht="14.25" customHeight="1">
      <c r="A2022" s="554"/>
      <c r="B2022" s="555" t="s">
        <v>324</v>
      </c>
      <c r="C2022" s="556" t="s">
        <v>408</v>
      </c>
      <c r="D2022" s="557">
        <v>100</v>
      </c>
      <c r="E2022" s="557">
        <v>80</v>
      </c>
      <c r="F2022" s="557">
        <v>0</v>
      </c>
      <c r="G2022" s="557">
        <v>0</v>
      </c>
      <c r="H2022" s="558">
        <v>0.75</v>
      </c>
    </row>
    <row r="2023" spans="1:8" ht="14.25" customHeight="1">
      <c r="A2023" s="565"/>
      <c r="B2023" s="561" t="s">
        <v>303</v>
      </c>
      <c r="C2023" s="562"/>
      <c r="D2023" s="563">
        <v>81</v>
      </c>
      <c r="E2023" s="563">
        <v>80</v>
      </c>
      <c r="F2023" s="563">
        <v>80</v>
      </c>
      <c r="G2023" s="563"/>
      <c r="H2023" s="564">
        <v>1.7</v>
      </c>
    </row>
    <row r="2024" spans="1:8" ht="14.25" customHeight="1">
      <c r="A2024" s="565"/>
      <c r="B2024" s="561"/>
      <c r="C2024" s="562" t="s">
        <v>392</v>
      </c>
      <c r="D2024" s="563">
        <v>1050</v>
      </c>
      <c r="E2024" s="563">
        <v>900</v>
      </c>
      <c r="F2024" s="563">
        <v>900</v>
      </c>
      <c r="G2024" s="563"/>
      <c r="H2024" s="564">
        <v>0.15</v>
      </c>
    </row>
    <row r="2025" spans="1:8" ht="14.25" customHeight="1">
      <c r="A2025" s="565"/>
      <c r="B2025" s="561"/>
      <c r="C2025" s="562"/>
      <c r="D2025" s="563">
        <v>38</v>
      </c>
      <c r="E2025" s="563">
        <v>31</v>
      </c>
      <c r="F2025" s="563">
        <v>31</v>
      </c>
      <c r="G2025" s="563"/>
      <c r="H2025" s="564">
        <v>1.3</v>
      </c>
    </row>
    <row r="2026" spans="1:8" ht="14.25" customHeight="1">
      <c r="A2026" s="548" t="s">
        <v>12</v>
      </c>
      <c r="B2026" s="549" t="s">
        <v>88</v>
      </c>
      <c r="C2026" s="559"/>
      <c r="D2026" s="551">
        <f>SUM(D2027:D2028)</f>
        <v>141</v>
      </c>
      <c r="E2026" s="551">
        <f>SUM(E2027:E2028)</f>
        <v>74</v>
      </c>
      <c r="F2026" s="551">
        <f>SUM(F2027:F2028)</f>
        <v>74</v>
      </c>
      <c r="G2026" s="551">
        <f>SUM(G2027:G2028)</f>
        <v>0</v>
      </c>
      <c r="H2026" s="578"/>
    </row>
    <row r="2027" spans="1:8" ht="14.25" customHeight="1">
      <c r="A2027" s="554"/>
      <c r="B2027" s="555" t="s">
        <v>278</v>
      </c>
      <c r="C2027" s="556" t="s">
        <v>933</v>
      </c>
      <c r="D2027" s="557">
        <v>58</v>
      </c>
      <c r="E2027" s="557">
        <v>58</v>
      </c>
      <c r="F2027" s="557">
        <v>58</v>
      </c>
      <c r="G2027" s="557">
        <v>0</v>
      </c>
      <c r="H2027" s="558">
        <v>0.7</v>
      </c>
    </row>
    <row r="2028" spans="1:8" ht="14.25" customHeight="1">
      <c r="A2028" s="567"/>
      <c r="B2028" s="568" t="s">
        <v>324</v>
      </c>
      <c r="C2028" s="569" t="s">
        <v>408</v>
      </c>
      <c r="D2028" s="570">
        <v>83</v>
      </c>
      <c r="E2028" s="570">
        <v>16</v>
      </c>
      <c r="F2028" s="570">
        <v>16</v>
      </c>
      <c r="G2028" s="570">
        <v>0</v>
      </c>
      <c r="H2028" s="571" t="s">
        <v>934</v>
      </c>
    </row>
    <row r="2029" spans="1:8" ht="14.25" customHeight="1">
      <c r="A2029" s="565" t="s">
        <v>447</v>
      </c>
      <c r="B2029" s="566" t="s">
        <v>57</v>
      </c>
      <c r="C2029" s="695"/>
      <c r="D2029" s="696">
        <f>SUM(D2030:D2033)</f>
        <v>530</v>
      </c>
      <c r="E2029" s="696">
        <f>SUM(E2030:E2033)</f>
        <v>32</v>
      </c>
      <c r="F2029" s="696">
        <f>SUM(F2030:F2033)</f>
        <v>24</v>
      </c>
      <c r="G2029" s="696">
        <f>SUM(G2030:G2033)</f>
        <v>0</v>
      </c>
      <c r="H2029" s="564"/>
    </row>
    <row r="2030" spans="1:8" ht="14.25" customHeight="1">
      <c r="A2030" s="554"/>
      <c r="B2030" s="555" t="s">
        <v>385</v>
      </c>
      <c r="C2030" s="556" t="s">
        <v>935</v>
      </c>
      <c r="D2030" s="557">
        <v>140</v>
      </c>
      <c r="E2030" s="557">
        <v>8</v>
      </c>
      <c r="F2030" s="557">
        <v>8</v>
      </c>
      <c r="G2030" s="557"/>
      <c r="H2030" s="558">
        <v>1.5</v>
      </c>
    </row>
    <row r="2031" spans="1:8" ht="14.25" customHeight="1">
      <c r="A2031" s="554"/>
      <c r="B2031" s="555"/>
      <c r="C2031" s="556" t="s">
        <v>936</v>
      </c>
      <c r="D2031" s="557">
        <v>100</v>
      </c>
      <c r="E2031" s="557">
        <v>8</v>
      </c>
      <c r="F2031" s="557"/>
      <c r="G2031" s="557"/>
      <c r="H2031" s="558">
        <v>0.9</v>
      </c>
    </row>
    <row r="2032" spans="1:8" ht="14.25" customHeight="1">
      <c r="A2032" s="554"/>
      <c r="B2032" s="555" t="s">
        <v>355</v>
      </c>
      <c r="C2032" s="556" t="s">
        <v>937</v>
      </c>
      <c r="D2032" s="557">
        <v>280</v>
      </c>
      <c r="E2032" s="557">
        <v>6</v>
      </c>
      <c r="F2032" s="557">
        <v>6</v>
      </c>
      <c r="G2032" s="557"/>
      <c r="H2032" s="558">
        <v>1.5</v>
      </c>
    </row>
    <row r="2033" spans="1:8" ht="14.25" customHeight="1">
      <c r="A2033" s="572"/>
      <c r="B2033" s="573"/>
      <c r="C2033" s="574" t="s">
        <v>363</v>
      </c>
      <c r="D2033" s="575">
        <v>10</v>
      </c>
      <c r="E2033" s="575">
        <v>10</v>
      </c>
      <c r="F2033" s="575">
        <v>10</v>
      </c>
      <c r="G2033" s="575"/>
      <c r="H2033" s="576">
        <v>0.7</v>
      </c>
    </row>
    <row r="2034" spans="1:8" ht="14.25" customHeight="1">
      <c r="A2034" s="548" t="s">
        <v>459</v>
      </c>
      <c r="B2034" s="549" t="s">
        <v>193</v>
      </c>
      <c r="C2034" s="559"/>
      <c r="D2034" s="551">
        <f>D2035</f>
        <v>15</v>
      </c>
      <c r="E2034" s="551">
        <f>E2035</f>
        <v>15</v>
      </c>
      <c r="F2034" s="551">
        <f>F2035</f>
        <v>15</v>
      </c>
      <c r="G2034" s="551">
        <f>G2035</f>
        <v>0</v>
      </c>
      <c r="H2034" s="578"/>
    </row>
    <row r="2035" spans="1:8" ht="14.25" customHeight="1">
      <c r="A2035" s="567"/>
      <c r="B2035" s="555" t="s">
        <v>278</v>
      </c>
      <c r="C2035" s="569" t="s">
        <v>938</v>
      </c>
      <c r="D2035" s="570">
        <v>15</v>
      </c>
      <c r="E2035" s="570">
        <v>15</v>
      </c>
      <c r="F2035" s="570">
        <v>15</v>
      </c>
      <c r="G2035" s="570">
        <v>0</v>
      </c>
      <c r="H2035" s="571">
        <v>0.8</v>
      </c>
    </row>
    <row r="2036" spans="1:8" ht="14.25" customHeight="1">
      <c r="A2036" s="548" t="s">
        <v>461</v>
      </c>
      <c r="B2036" s="549" t="s">
        <v>58</v>
      </c>
      <c r="C2036" s="640"/>
      <c r="D2036" s="551">
        <f>SUM(D2037:D2039)</f>
        <v>542</v>
      </c>
      <c r="E2036" s="551">
        <f>SUM(E2037:E2039)</f>
        <v>492</v>
      </c>
      <c r="F2036" s="551">
        <f>SUM(F2037:F2039)</f>
        <v>492</v>
      </c>
      <c r="G2036" s="551">
        <f>SUM(G2037:G2039)</f>
        <v>0</v>
      </c>
      <c r="H2036" s="578"/>
    </row>
    <row r="2037" spans="1:8" ht="14.25" customHeight="1">
      <c r="A2037" s="554"/>
      <c r="B2037" s="555" t="s">
        <v>278</v>
      </c>
      <c r="C2037" s="556" t="s">
        <v>448</v>
      </c>
      <c r="D2037" s="557">
        <v>26</v>
      </c>
      <c r="E2037" s="557">
        <v>26</v>
      </c>
      <c r="F2037" s="557">
        <v>26</v>
      </c>
      <c r="G2037" s="557">
        <v>0</v>
      </c>
      <c r="H2037" s="558">
        <v>0.5</v>
      </c>
    </row>
    <row r="2038" spans="1:8" ht="14.25" customHeight="1">
      <c r="A2038" s="572"/>
      <c r="B2038" s="573"/>
      <c r="C2038" s="574" t="s">
        <v>330</v>
      </c>
      <c r="D2038" s="575">
        <v>10</v>
      </c>
      <c r="E2038" s="575">
        <v>10</v>
      </c>
      <c r="F2038" s="575">
        <v>10</v>
      </c>
      <c r="G2038" s="575">
        <v>0</v>
      </c>
      <c r="H2038" s="576">
        <v>0.8</v>
      </c>
    </row>
    <row r="2039" spans="1:8" ht="14.25" customHeight="1">
      <c r="A2039" s="567"/>
      <c r="B2039" s="568" t="s">
        <v>303</v>
      </c>
      <c r="C2039" s="569" t="s">
        <v>392</v>
      </c>
      <c r="D2039" s="570">
        <v>506</v>
      </c>
      <c r="E2039" s="570">
        <v>456</v>
      </c>
      <c r="F2039" s="570">
        <v>456</v>
      </c>
      <c r="G2039" s="570"/>
      <c r="H2039" s="571">
        <v>0.3</v>
      </c>
    </row>
    <row r="2040" spans="1:8" ht="14.25" customHeight="1">
      <c r="A2040" s="588" t="s">
        <v>465</v>
      </c>
      <c r="B2040" s="549" t="s">
        <v>158</v>
      </c>
      <c r="C2040" s="559"/>
      <c r="D2040" s="551">
        <f>D2041</f>
        <v>59</v>
      </c>
      <c r="E2040" s="551">
        <f>E2041</f>
        <v>13</v>
      </c>
      <c r="F2040" s="551">
        <f>F2041</f>
        <v>0</v>
      </c>
      <c r="G2040" s="551">
        <f>G2041</f>
        <v>0</v>
      </c>
      <c r="H2040" s="578"/>
    </row>
    <row r="2041" spans="1:8" ht="14.25" customHeight="1">
      <c r="A2041" s="588"/>
      <c r="B2041" s="555" t="s">
        <v>324</v>
      </c>
      <c r="C2041" s="556" t="s">
        <v>362</v>
      </c>
      <c r="D2041" s="557">
        <v>59</v>
      </c>
      <c r="E2041" s="557">
        <v>13</v>
      </c>
      <c r="F2041" s="557">
        <v>0</v>
      </c>
      <c r="G2041" s="557">
        <v>0</v>
      </c>
      <c r="H2041" s="558">
        <v>0</v>
      </c>
    </row>
    <row r="2042" spans="1:8" ht="14.25" customHeight="1">
      <c r="A2042" s="548" t="s">
        <v>476</v>
      </c>
      <c r="B2042" s="549" t="s">
        <v>552</v>
      </c>
      <c r="C2042" s="640"/>
      <c r="D2042" s="551">
        <f>SUM(D2043)</f>
        <v>40</v>
      </c>
      <c r="E2042" s="551">
        <f>SUM(E2043)</f>
        <v>16</v>
      </c>
      <c r="F2042" s="551">
        <f>SUM(F2043)</f>
        <v>11</v>
      </c>
      <c r="G2042" s="551">
        <f>SUM(G2043)</f>
        <v>0</v>
      </c>
      <c r="H2042" s="578"/>
    </row>
    <row r="2043" spans="1:8" ht="14.25" customHeight="1">
      <c r="A2043" s="567"/>
      <c r="B2043" s="568" t="s">
        <v>385</v>
      </c>
      <c r="C2043" s="569" t="s">
        <v>939</v>
      </c>
      <c r="D2043" s="570">
        <v>40</v>
      </c>
      <c r="E2043" s="570">
        <v>16</v>
      </c>
      <c r="F2043" s="570">
        <v>11</v>
      </c>
      <c r="G2043" s="570"/>
      <c r="H2043" s="571">
        <v>0.9</v>
      </c>
    </row>
    <row r="2044" spans="1:8" ht="14.25" customHeight="1">
      <c r="A2044" s="548" t="s">
        <v>479</v>
      </c>
      <c r="B2044" s="549" t="s">
        <v>940</v>
      </c>
      <c r="C2044" s="559"/>
      <c r="D2044" s="551">
        <f>SUM(D2045:D2047)</f>
        <v>3541</v>
      </c>
      <c r="E2044" s="551">
        <f>SUM(E2045:E2047)</f>
        <v>607</v>
      </c>
      <c r="F2044" s="551">
        <f>SUM(F2045:F2047)</f>
        <v>215</v>
      </c>
      <c r="G2044" s="551">
        <f>SUM(G2045:G2047)</f>
        <v>392</v>
      </c>
      <c r="H2044" s="578"/>
    </row>
    <row r="2045" spans="1:8" ht="14.25" customHeight="1">
      <c r="A2045" s="554"/>
      <c r="B2045" s="555" t="s">
        <v>385</v>
      </c>
      <c r="C2045" s="556" t="s">
        <v>941</v>
      </c>
      <c r="D2045" s="557">
        <v>20</v>
      </c>
      <c r="E2045" s="557">
        <v>15</v>
      </c>
      <c r="F2045" s="557">
        <v>15</v>
      </c>
      <c r="G2045" s="557"/>
      <c r="H2045" s="558">
        <v>0.4</v>
      </c>
    </row>
    <row r="2046" spans="1:8" ht="14.25" customHeight="1">
      <c r="A2046" s="572"/>
      <c r="B2046" s="573" t="s">
        <v>278</v>
      </c>
      <c r="C2046" s="574" t="s">
        <v>405</v>
      </c>
      <c r="D2046" s="575">
        <v>3221</v>
      </c>
      <c r="E2046" s="575">
        <v>392</v>
      </c>
      <c r="F2046" s="575">
        <v>0</v>
      </c>
      <c r="G2046" s="575">
        <v>392</v>
      </c>
      <c r="H2046" s="576">
        <v>0.6</v>
      </c>
    </row>
    <row r="2047" spans="1:8" ht="14.25" customHeight="1">
      <c r="A2047" s="567"/>
      <c r="B2047" s="568" t="s">
        <v>303</v>
      </c>
      <c r="C2047" s="569" t="s">
        <v>392</v>
      </c>
      <c r="D2047" s="570">
        <v>300</v>
      </c>
      <c r="E2047" s="570">
        <v>200</v>
      </c>
      <c r="F2047" s="570">
        <v>200</v>
      </c>
      <c r="G2047" s="570"/>
      <c r="H2047" s="571">
        <v>0.2</v>
      </c>
    </row>
    <row r="2048" spans="1:8" ht="14.25" customHeight="1">
      <c r="A2048" s="548" t="s">
        <v>482</v>
      </c>
      <c r="B2048" s="549" t="s">
        <v>843</v>
      </c>
      <c r="C2048" s="559"/>
      <c r="D2048" s="551">
        <f>D2049</f>
        <v>50</v>
      </c>
      <c r="E2048" s="551">
        <f>E2049</f>
        <v>50</v>
      </c>
      <c r="F2048" s="551">
        <f>F2049</f>
        <v>0</v>
      </c>
      <c r="G2048" s="551">
        <f>G2049</f>
        <v>0</v>
      </c>
      <c r="H2048" s="578"/>
    </row>
    <row r="2049" spans="1:8" ht="14.25" customHeight="1">
      <c r="A2049" s="567"/>
      <c r="B2049" s="568" t="s">
        <v>355</v>
      </c>
      <c r="C2049" s="569" t="s">
        <v>942</v>
      </c>
      <c r="D2049" s="570">
        <v>50</v>
      </c>
      <c r="E2049" s="570">
        <v>50</v>
      </c>
      <c r="F2049" s="570"/>
      <c r="G2049" s="570"/>
      <c r="H2049" s="571">
        <v>0.05</v>
      </c>
    </row>
    <row r="2050" spans="1:8" ht="14.25" customHeight="1">
      <c r="A2050" s="548" t="s">
        <v>494</v>
      </c>
      <c r="B2050" s="549" t="s">
        <v>943</v>
      </c>
      <c r="C2050" s="559"/>
      <c r="D2050" s="551">
        <f>SUM(D2051)</f>
        <v>30</v>
      </c>
      <c r="E2050" s="551">
        <f>SUM(E2051)</f>
        <v>30</v>
      </c>
      <c r="F2050" s="551">
        <f>SUM(F2051)</f>
        <v>0</v>
      </c>
      <c r="G2050" s="551">
        <f>SUM(G2051)</f>
        <v>0</v>
      </c>
      <c r="H2050" s="578"/>
    </row>
    <row r="2051" spans="1:8" ht="14.25" customHeight="1">
      <c r="A2051" s="567"/>
      <c r="B2051" s="568" t="s">
        <v>355</v>
      </c>
      <c r="C2051" s="569" t="s">
        <v>942</v>
      </c>
      <c r="D2051" s="570">
        <v>30</v>
      </c>
      <c r="E2051" s="570">
        <v>30</v>
      </c>
      <c r="F2051" s="570"/>
      <c r="G2051" s="570"/>
      <c r="H2051" s="571">
        <v>0.05</v>
      </c>
    </row>
    <row r="2052" spans="1:8" ht="14.25" customHeight="1">
      <c r="A2052" s="548" t="s">
        <v>499</v>
      </c>
      <c r="B2052" s="549" t="s">
        <v>944</v>
      </c>
      <c r="C2052" s="559"/>
      <c r="D2052" s="551">
        <f>SUM(D2053)</f>
        <v>40</v>
      </c>
      <c r="E2052" s="551">
        <f>SUM(E2053)</f>
        <v>40</v>
      </c>
      <c r="F2052" s="551">
        <f>SUM(F2053)</f>
        <v>0</v>
      </c>
      <c r="G2052" s="551">
        <f>SUM(G2053)</f>
        <v>0</v>
      </c>
      <c r="H2052" s="578"/>
    </row>
    <row r="2053" spans="1:8" ht="14.25" customHeight="1">
      <c r="A2053" s="567"/>
      <c r="B2053" s="568" t="s">
        <v>355</v>
      </c>
      <c r="C2053" s="569" t="s">
        <v>942</v>
      </c>
      <c r="D2053" s="570">
        <v>40</v>
      </c>
      <c r="E2053" s="570">
        <v>40</v>
      </c>
      <c r="F2053" s="570"/>
      <c r="G2053" s="570"/>
      <c r="H2053" s="571">
        <v>0.05</v>
      </c>
    </row>
    <row r="2054" spans="1:8" ht="14.25" customHeight="1">
      <c r="A2054" s="548" t="s">
        <v>501</v>
      </c>
      <c r="B2054" s="549" t="s">
        <v>131</v>
      </c>
      <c r="C2054" s="559"/>
      <c r="D2054" s="551">
        <f>SUM(D2055:D2057)</f>
        <v>166</v>
      </c>
      <c r="E2054" s="551">
        <f>SUM(E2055:E2057)</f>
        <v>54</v>
      </c>
      <c r="F2054" s="551">
        <f>SUM(F2055:F2057)</f>
        <v>54</v>
      </c>
      <c r="G2054" s="551">
        <f>SUM(G2055:G2057)</f>
        <v>0</v>
      </c>
      <c r="H2054" s="578"/>
    </row>
    <row r="2055" spans="1:8" ht="14.25" customHeight="1">
      <c r="A2055" s="554"/>
      <c r="B2055" s="555" t="s">
        <v>355</v>
      </c>
      <c r="C2055" s="556" t="s">
        <v>363</v>
      </c>
      <c r="D2055" s="557">
        <v>10</v>
      </c>
      <c r="E2055" s="557">
        <v>9</v>
      </c>
      <c r="F2055" s="557">
        <v>9</v>
      </c>
      <c r="G2055" s="557"/>
      <c r="H2055" s="558">
        <v>0.7</v>
      </c>
    </row>
    <row r="2056" spans="1:8" ht="14.25" customHeight="1">
      <c r="A2056" s="554"/>
      <c r="B2056" s="581"/>
      <c r="C2056" s="556" t="s">
        <v>945</v>
      </c>
      <c r="D2056" s="557">
        <v>123</v>
      </c>
      <c r="E2056" s="557">
        <v>34</v>
      </c>
      <c r="F2056" s="557">
        <v>34</v>
      </c>
      <c r="G2056" s="557"/>
      <c r="H2056" s="558">
        <v>0</v>
      </c>
    </row>
    <row r="2057" spans="1:8" ht="14.25" customHeight="1">
      <c r="A2057" s="567"/>
      <c r="B2057" s="568"/>
      <c r="C2057" s="569" t="s">
        <v>946</v>
      </c>
      <c r="D2057" s="570">
        <v>33</v>
      </c>
      <c r="E2057" s="570">
        <v>11</v>
      </c>
      <c r="F2057" s="570">
        <v>11</v>
      </c>
      <c r="G2057" s="570"/>
      <c r="H2057" s="571">
        <v>0</v>
      </c>
    </row>
    <row r="2058" spans="1:8" ht="14.25" customHeight="1">
      <c r="A2058" s="548" t="s">
        <v>523</v>
      </c>
      <c r="B2058" s="549" t="s">
        <v>24</v>
      </c>
      <c r="C2058" s="559"/>
      <c r="D2058" s="551">
        <f>SUM(D2059:D2060)</f>
        <v>95</v>
      </c>
      <c r="E2058" s="551">
        <f>SUM(E2059:E2060)</f>
        <v>45</v>
      </c>
      <c r="F2058" s="551">
        <f>SUM(F2059:F2060)</f>
        <v>45</v>
      </c>
      <c r="G2058" s="551">
        <f>SUM(G2059:G2060)</f>
        <v>0</v>
      </c>
      <c r="H2058" s="578"/>
    </row>
    <row r="2059" spans="1:8" ht="14.25" customHeight="1">
      <c r="A2059" s="554"/>
      <c r="B2059" s="555" t="s">
        <v>385</v>
      </c>
      <c r="C2059" s="556" t="s">
        <v>947</v>
      </c>
      <c r="D2059" s="557">
        <v>50</v>
      </c>
      <c r="E2059" s="557">
        <v>32</v>
      </c>
      <c r="F2059" s="557">
        <v>32</v>
      </c>
      <c r="G2059" s="557"/>
      <c r="H2059" s="558">
        <v>0.3</v>
      </c>
    </row>
    <row r="2060" spans="1:8" ht="14.25" customHeight="1">
      <c r="A2060" s="567"/>
      <c r="B2060" s="568"/>
      <c r="C2060" s="569" t="s">
        <v>948</v>
      </c>
      <c r="D2060" s="570">
        <v>45</v>
      </c>
      <c r="E2060" s="570">
        <v>13</v>
      </c>
      <c r="F2060" s="570">
        <v>13</v>
      </c>
      <c r="G2060" s="570"/>
      <c r="H2060" s="571">
        <v>0.2</v>
      </c>
    </row>
    <row r="2061" spans="1:8" ht="14.25" customHeight="1">
      <c r="A2061" s="710" t="s">
        <v>529</v>
      </c>
      <c r="B2061" s="637" t="s">
        <v>594</v>
      </c>
      <c r="C2061" s="703"/>
      <c r="D2061" s="711">
        <f>D2062</f>
        <v>12</v>
      </c>
      <c r="E2061" s="711">
        <f>E2062</f>
        <v>10</v>
      </c>
      <c r="F2061" s="711">
        <f>F2062</f>
        <v>10</v>
      </c>
      <c r="G2061" s="711">
        <f>G2062</f>
        <v>0</v>
      </c>
      <c r="H2061" s="712"/>
    </row>
    <row r="2062" spans="1:8" ht="14.25" customHeight="1">
      <c r="A2062" s="567"/>
      <c r="B2062" s="568" t="s">
        <v>303</v>
      </c>
      <c r="C2062" s="569" t="s">
        <v>392</v>
      </c>
      <c r="D2062" s="570">
        <v>12</v>
      </c>
      <c r="E2062" s="570">
        <v>10</v>
      </c>
      <c r="F2062" s="570">
        <v>10</v>
      </c>
      <c r="G2062" s="570"/>
      <c r="H2062" s="571">
        <v>0.4</v>
      </c>
    </row>
    <row r="2063" spans="1:8" ht="14.25" customHeight="1">
      <c r="A2063" s="565" t="s">
        <v>534</v>
      </c>
      <c r="B2063" s="566" t="s">
        <v>25</v>
      </c>
      <c r="C2063" s="695"/>
      <c r="D2063" s="696">
        <f>SUM(D2064:D2065)</f>
        <v>4000</v>
      </c>
      <c r="E2063" s="696">
        <f>SUM(E2064:E2065)</f>
        <v>2538</v>
      </c>
      <c r="F2063" s="696">
        <f>SUM(F2064:F2065)</f>
        <v>2538</v>
      </c>
      <c r="G2063" s="696">
        <f>SUM(G2064:G2065)</f>
        <v>0</v>
      </c>
      <c r="H2063" s="564"/>
    </row>
    <row r="2064" spans="1:8" ht="14.25" customHeight="1">
      <c r="A2064" s="554"/>
      <c r="B2064" s="555" t="s">
        <v>385</v>
      </c>
      <c r="C2064" s="766" t="s">
        <v>949</v>
      </c>
      <c r="D2064" s="557">
        <v>300</v>
      </c>
      <c r="E2064" s="557">
        <v>230</v>
      </c>
      <c r="F2064" s="557">
        <v>230</v>
      </c>
      <c r="G2064" s="557"/>
      <c r="H2064" s="558">
        <v>0.1</v>
      </c>
    </row>
    <row r="2065" spans="1:8" ht="14.25" customHeight="1">
      <c r="A2065" s="554"/>
      <c r="B2065" s="555" t="s">
        <v>278</v>
      </c>
      <c r="C2065" s="556" t="s">
        <v>367</v>
      </c>
      <c r="D2065" s="557">
        <v>3700</v>
      </c>
      <c r="E2065" s="557">
        <v>2308</v>
      </c>
      <c r="F2065" s="557">
        <v>2308</v>
      </c>
      <c r="G2065" s="557">
        <v>0</v>
      </c>
      <c r="H2065" s="558">
        <v>0.25</v>
      </c>
    </row>
    <row r="2066" spans="1:8" ht="14.25" customHeight="1">
      <c r="A2066" s="548" t="s">
        <v>540</v>
      </c>
      <c r="B2066" s="549" t="s">
        <v>26</v>
      </c>
      <c r="C2066" s="559"/>
      <c r="D2066" s="551">
        <f>SUM(D2067)</f>
        <v>1200</v>
      </c>
      <c r="E2066" s="551">
        <f>SUM(E2067)</f>
        <v>388</v>
      </c>
      <c r="F2066" s="551">
        <f>SUM(F2067)</f>
        <v>388</v>
      </c>
      <c r="G2066" s="551">
        <f>SUM(G2067)</f>
        <v>0</v>
      </c>
      <c r="H2066" s="578"/>
    </row>
    <row r="2067" spans="1:8" ht="14.25" customHeight="1">
      <c r="A2067" s="694"/>
      <c r="B2067" s="568" t="s">
        <v>385</v>
      </c>
      <c r="C2067" s="569" t="s">
        <v>950</v>
      </c>
      <c r="D2067" s="570">
        <v>1200</v>
      </c>
      <c r="E2067" s="570">
        <v>388</v>
      </c>
      <c r="F2067" s="570">
        <v>388</v>
      </c>
      <c r="G2067" s="570"/>
      <c r="H2067" s="571">
        <v>0.4</v>
      </c>
    </row>
    <row r="2068" spans="1:8" ht="14.25" customHeight="1">
      <c r="A2068" s="689" t="s">
        <v>541</v>
      </c>
      <c r="B2068" s="549" t="s">
        <v>951</v>
      </c>
      <c r="C2068" s="559"/>
      <c r="D2068" s="551">
        <f>SUM(D2069:D2070)</f>
        <v>66</v>
      </c>
      <c r="E2068" s="551">
        <f>SUM(E2069:E2070)</f>
        <v>26</v>
      </c>
      <c r="F2068" s="551">
        <f>SUM(F2069:F2070)</f>
        <v>26</v>
      </c>
      <c r="G2068" s="551">
        <f>SUM(G2069:G2070)</f>
        <v>0</v>
      </c>
      <c r="H2068" s="578"/>
    </row>
    <row r="2069" spans="1:8" ht="14.25" customHeight="1">
      <c r="A2069" s="731"/>
      <c r="B2069" s="599" t="s">
        <v>355</v>
      </c>
      <c r="C2069" s="590" t="s">
        <v>952</v>
      </c>
      <c r="D2069" s="600">
        <v>33</v>
      </c>
      <c r="E2069" s="600">
        <v>13</v>
      </c>
      <c r="F2069" s="600">
        <v>13</v>
      </c>
      <c r="G2069" s="600"/>
      <c r="H2069" s="592">
        <v>0</v>
      </c>
    </row>
    <row r="2070" spans="1:8" ht="14.25" customHeight="1">
      <c r="A2070" s="694"/>
      <c r="B2070" s="568"/>
      <c r="C2070" s="569" t="s">
        <v>953</v>
      </c>
      <c r="D2070" s="570">
        <v>33</v>
      </c>
      <c r="E2070" s="570">
        <v>13</v>
      </c>
      <c r="F2070" s="570">
        <v>13</v>
      </c>
      <c r="G2070" s="570"/>
      <c r="H2070" s="571">
        <v>0</v>
      </c>
    </row>
    <row r="2071" spans="1:8" ht="14.25" customHeight="1">
      <c r="A2071" s="689" t="s">
        <v>547</v>
      </c>
      <c r="B2071" s="549" t="s">
        <v>954</v>
      </c>
      <c r="C2071" s="559"/>
      <c r="D2071" s="551">
        <f>SUM(D2072:D2075)</f>
        <v>355</v>
      </c>
      <c r="E2071" s="551">
        <f>SUM(E2072:E2075)</f>
        <v>139</v>
      </c>
      <c r="F2071" s="551">
        <f>SUM(F2072:F2075)</f>
        <v>139</v>
      </c>
      <c r="G2071" s="551">
        <f>SUM(G2072:G2075)</f>
        <v>0</v>
      </c>
      <c r="H2071" s="578"/>
    </row>
    <row r="2072" spans="1:8" ht="14.25" customHeight="1">
      <c r="A2072" s="692"/>
      <c r="B2072" s="555" t="s">
        <v>385</v>
      </c>
      <c r="C2072" s="556" t="s">
        <v>955</v>
      </c>
      <c r="D2072" s="557">
        <v>70</v>
      </c>
      <c r="E2072" s="557">
        <v>43</v>
      </c>
      <c r="F2072" s="557">
        <v>43</v>
      </c>
      <c r="G2072" s="557"/>
      <c r="H2072" s="558">
        <v>0.15</v>
      </c>
    </row>
    <row r="2073" spans="1:8" ht="14.25" customHeight="1">
      <c r="A2073" s="692"/>
      <c r="B2073" s="555"/>
      <c r="C2073" s="556" t="s">
        <v>956</v>
      </c>
      <c r="D2073" s="557">
        <v>115</v>
      </c>
      <c r="E2073" s="557">
        <v>72</v>
      </c>
      <c r="F2073" s="557">
        <v>72</v>
      </c>
      <c r="G2073" s="557"/>
      <c r="H2073" s="558">
        <v>0.5</v>
      </c>
    </row>
    <row r="2074" spans="1:8" ht="14.25" customHeight="1">
      <c r="A2074" s="692"/>
      <c r="B2074" s="555"/>
      <c r="C2074" s="556" t="s">
        <v>957</v>
      </c>
      <c r="D2074" s="557">
        <v>150</v>
      </c>
      <c r="E2074" s="557">
        <v>20</v>
      </c>
      <c r="F2074" s="557">
        <v>20</v>
      </c>
      <c r="G2074" s="557"/>
      <c r="H2074" s="558">
        <v>0.2</v>
      </c>
    </row>
    <row r="2075" spans="1:8" ht="14.25" customHeight="1">
      <c r="A2075" s="694"/>
      <c r="B2075" s="568"/>
      <c r="C2075" s="569" t="s">
        <v>958</v>
      </c>
      <c r="D2075" s="570">
        <v>20</v>
      </c>
      <c r="E2075" s="570">
        <v>4</v>
      </c>
      <c r="F2075" s="570">
        <v>4</v>
      </c>
      <c r="G2075" s="570"/>
      <c r="H2075" s="571">
        <v>0.6</v>
      </c>
    </row>
    <row r="2076" spans="1:8" ht="14.25" customHeight="1">
      <c r="A2076" s="689" t="s">
        <v>549</v>
      </c>
      <c r="B2076" s="549" t="s">
        <v>855</v>
      </c>
      <c r="C2076" s="559"/>
      <c r="D2076" s="551">
        <f>SUM(D2077:D2078)</f>
        <v>1250</v>
      </c>
      <c r="E2076" s="551">
        <f>SUM(E2077:E2078)</f>
        <v>950</v>
      </c>
      <c r="F2076" s="551">
        <f>SUM(F2077:F2078)</f>
        <v>900</v>
      </c>
      <c r="G2076" s="551">
        <f>SUM(G2077:G2078)</f>
        <v>0</v>
      </c>
      <c r="H2076" s="578"/>
    </row>
    <row r="2077" spans="1:8" ht="14.25" customHeight="1">
      <c r="A2077" s="692"/>
      <c r="B2077" s="733" t="s">
        <v>355</v>
      </c>
      <c r="C2077" s="556" t="s">
        <v>942</v>
      </c>
      <c r="D2077" s="557">
        <v>50</v>
      </c>
      <c r="E2077" s="557">
        <v>50</v>
      </c>
      <c r="F2077" s="557"/>
      <c r="G2077" s="557"/>
      <c r="H2077" s="558">
        <v>0.05</v>
      </c>
    </row>
    <row r="2078" spans="1:8" ht="14.25" customHeight="1">
      <c r="A2078" s="701"/>
      <c r="B2078" s="741" t="s">
        <v>303</v>
      </c>
      <c r="C2078" s="562" t="s">
        <v>392</v>
      </c>
      <c r="D2078" s="563">
        <v>1200</v>
      </c>
      <c r="E2078" s="563">
        <v>900</v>
      </c>
      <c r="F2078" s="563">
        <v>900</v>
      </c>
      <c r="G2078" s="563"/>
      <c r="H2078" s="564">
        <v>0.18</v>
      </c>
    </row>
    <row r="2079" spans="1:8" ht="14.25" customHeight="1">
      <c r="A2079" s="689" t="s">
        <v>551</v>
      </c>
      <c r="B2079" s="549" t="s">
        <v>959</v>
      </c>
      <c r="C2079" s="559"/>
      <c r="D2079" s="551">
        <f>SUM(D2080:D2087)</f>
        <v>2888</v>
      </c>
      <c r="E2079" s="551">
        <f>SUM(E2080:E2087)</f>
        <v>1687</v>
      </c>
      <c r="F2079" s="551">
        <f>SUM(F2080:F2087)</f>
        <v>1687</v>
      </c>
      <c r="G2079" s="551">
        <f>SUM(G2080:G2087)</f>
        <v>0</v>
      </c>
      <c r="H2079" s="578"/>
    </row>
    <row r="2080" spans="1:8" ht="14.25" customHeight="1">
      <c r="A2080" s="692"/>
      <c r="B2080" s="555" t="s">
        <v>385</v>
      </c>
      <c r="C2080" s="556" t="s">
        <v>960</v>
      </c>
      <c r="D2080" s="557">
        <v>1100</v>
      </c>
      <c r="E2080" s="557">
        <v>298</v>
      </c>
      <c r="F2080" s="557">
        <v>298</v>
      </c>
      <c r="G2080" s="557"/>
      <c r="H2080" s="558">
        <v>0.2</v>
      </c>
    </row>
    <row r="2081" spans="1:8" ht="14.25" customHeight="1">
      <c r="A2081" s="692"/>
      <c r="B2081" s="555"/>
      <c r="C2081" s="556" t="s">
        <v>957</v>
      </c>
      <c r="D2081" s="557">
        <v>150</v>
      </c>
      <c r="E2081" s="557">
        <v>20</v>
      </c>
      <c r="F2081" s="557">
        <v>20</v>
      </c>
      <c r="G2081" s="557"/>
      <c r="H2081" s="558">
        <v>0.2</v>
      </c>
    </row>
    <row r="2082" spans="1:8" ht="14.25" customHeight="1">
      <c r="A2082" s="692"/>
      <c r="B2082" s="555"/>
      <c r="C2082" s="556" t="s">
        <v>961</v>
      </c>
      <c r="D2082" s="557">
        <v>240</v>
      </c>
      <c r="E2082" s="557">
        <v>240</v>
      </c>
      <c r="F2082" s="557">
        <v>240</v>
      </c>
      <c r="G2082" s="557"/>
      <c r="H2082" s="558">
        <v>0.5</v>
      </c>
    </row>
    <row r="2083" spans="1:8" ht="14.25" customHeight="1">
      <c r="A2083" s="692"/>
      <c r="B2083" s="555"/>
      <c r="C2083" s="556" t="s">
        <v>962</v>
      </c>
      <c r="D2083" s="557">
        <v>50</v>
      </c>
      <c r="E2083" s="557">
        <v>24</v>
      </c>
      <c r="F2083" s="557">
        <v>24</v>
      </c>
      <c r="G2083" s="557"/>
      <c r="H2083" s="558">
        <v>0.65</v>
      </c>
    </row>
    <row r="2084" spans="1:8" ht="14.25" customHeight="1">
      <c r="A2084" s="692"/>
      <c r="B2084" s="555"/>
      <c r="C2084" s="556" t="s">
        <v>963</v>
      </c>
      <c r="D2084" s="557">
        <v>220</v>
      </c>
      <c r="E2084" s="557">
        <v>77</v>
      </c>
      <c r="F2084" s="557">
        <v>77</v>
      </c>
      <c r="G2084" s="557"/>
      <c r="H2084" s="558">
        <v>0.5</v>
      </c>
    </row>
    <row r="2085" spans="1:8" ht="14.25" customHeight="1">
      <c r="A2085" s="692"/>
      <c r="B2085" s="555" t="s">
        <v>278</v>
      </c>
      <c r="C2085" s="556" t="s">
        <v>448</v>
      </c>
      <c r="D2085" s="557">
        <v>18</v>
      </c>
      <c r="E2085" s="557">
        <v>18</v>
      </c>
      <c r="F2085" s="557">
        <v>18</v>
      </c>
      <c r="G2085" s="557">
        <v>0</v>
      </c>
      <c r="H2085" s="558">
        <v>0.7</v>
      </c>
    </row>
    <row r="2086" spans="1:8" ht="14.25" customHeight="1">
      <c r="A2086" s="693"/>
      <c r="B2086" s="573" t="s">
        <v>355</v>
      </c>
      <c r="C2086" s="574" t="s">
        <v>363</v>
      </c>
      <c r="D2086" s="575">
        <v>10</v>
      </c>
      <c r="E2086" s="575">
        <v>10</v>
      </c>
      <c r="F2086" s="575">
        <v>10</v>
      </c>
      <c r="G2086" s="575"/>
      <c r="H2086" s="576">
        <v>0.7</v>
      </c>
    </row>
    <row r="2087" spans="1:8" ht="14.25" customHeight="1">
      <c r="A2087" s="693"/>
      <c r="B2087" s="723" t="s">
        <v>303</v>
      </c>
      <c r="C2087" s="590" t="s">
        <v>392</v>
      </c>
      <c r="D2087" s="600">
        <v>1100</v>
      </c>
      <c r="E2087" s="600">
        <v>1000</v>
      </c>
      <c r="F2087" s="600">
        <v>1000</v>
      </c>
      <c r="G2087" s="600"/>
      <c r="H2087" s="592">
        <v>0.2</v>
      </c>
    </row>
    <row r="2088" spans="1:8" ht="14.25" customHeight="1">
      <c r="A2088" s="689" t="s">
        <v>553</v>
      </c>
      <c r="B2088" s="549" t="s">
        <v>868</v>
      </c>
      <c r="C2088" s="559"/>
      <c r="D2088" s="551">
        <f>SUM(D2089:D2089)</f>
        <v>50</v>
      </c>
      <c r="E2088" s="551">
        <f>SUM(E2089:E2089)</f>
        <v>50</v>
      </c>
      <c r="F2088" s="551">
        <f>SUM(F2089:F2089)</f>
        <v>0</v>
      </c>
      <c r="G2088" s="551">
        <f>SUM(G2089:G2089)</f>
        <v>0</v>
      </c>
      <c r="H2088" s="578"/>
    </row>
    <row r="2089" spans="1:8" ht="14.25" customHeight="1">
      <c r="A2089" s="854"/>
      <c r="B2089" s="577" t="s">
        <v>355</v>
      </c>
      <c r="C2089" s="855" t="s">
        <v>942</v>
      </c>
      <c r="D2089" s="840">
        <v>50</v>
      </c>
      <c r="E2089" s="840">
        <v>50</v>
      </c>
      <c r="F2089" s="840"/>
      <c r="G2089" s="840"/>
      <c r="H2089" s="856">
        <v>0.05</v>
      </c>
    </row>
    <row r="2090" spans="1:8" ht="14.25" customHeight="1">
      <c r="A2090" s="689" t="s">
        <v>561</v>
      </c>
      <c r="B2090" s="549" t="s">
        <v>964</v>
      </c>
      <c r="C2090" s="559"/>
      <c r="D2090" s="551">
        <f>SUM(D2091:D2092)</f>
        <v>165</v>
      </c>
      <c r="E2090" s="551">
        <f>SUM(E2091:E2092)</f>
        <v>162</v>
      </c>
      <c r="F2090" s="551">
        <f>SUM(F2091:F2092)</f>
        <v>112</v>
      </c>
      <c r="G2090" s="551">
        <f>SUM(G2091:G2092)</f>
        <v>0</v>
      </c>
      <c r="H2090" s="578"/>
    </row>
    <row r="2091" spans="1:8" ht="14.25" customHeight="1">
      <c r="A2091" s="692"/>
      <c r="B2091" s="857" t="s">
        <v>385</v>
      </c>
      <c r="C2091" s="556" t="s">
        <v>965</v>
      </c>
      <c r="D2091" s="557">
        <v>115</v>
      </c>
      <c r="E2091" s="557">
        <v>112</v>
      </c>
      <c r="F2091" s="557">
        <v>112</v>
      </c>
      <c r="G2091" s="557"/>
      <c r="H2091" s="558">
        <v>0.3</v>
      </c>
    </row>
    <row r="2092" spans="1:8" ht="14.25" customHeight="1">
      <c r="A2092" s="694"/>
      <c r="B2092" s="858" t="s">
        <v>355</v>
      </c>
      <c r="C2092" s="569" t="s">
        <v>942</v>
      </c>
      <c r="D2092" s="570">
        <v>50</v>
      </c>
      <c r="E2092" s="570">
        <v>50</v>
      </c>
      <c r="F2092" s="570"/>
      <c r="G2092" s="570"/>
      <c r="H2092" s="571">
        <v>0.05</v>
      </c>
    </row>
    <row r="2093" spans="1:8" ht="14.25" customHeight="1">
      <c r="A2093" s="679" t="s">
        <v>564</v>
      </c>
      <c r="B2093" s="549" t="s">
        <v>59</v>
      </c>
      <c r="C2093" s="640"/>
      <c r="D2093" s="551">
        <f>SUM(D2094:D2099)</f>
        <v>633</v>
      </c>
      <c r="E2093" s="551">
        <f>SUM(E2094:E2099)</f>
        <v>284</v>
      </c>
      <c r="F2093" s="551">
        <f>SUM(F2094:F2099)</f>
        <v>284</v>
      </c>
      <c r="G2093" s="551">
        <f>SUM(G2094:G2099)</f>
        <v>0</v>
      </c>
      <c r="H2093" s="578"/>
    </row>
    <row r="2094" spans="1:8" ht="14.25" customHeight="1">
      <c r="A2094" s="859"/>
      <c r="B2094" s="555" t="s">
        <v>385</v>
      </c>
      <c r="C2094" s="556" t="s">
        <v>966</v>
      </c>
      <c r="D2094" s="557">
        <v>350</v>
      </c>
      <c r="E2094" s="557">
        <v>66</v>
      </c>
      <c r="F2094" s="557">
        <v>66</v>
      </c>
      <c r="G2094" s="557"/>
      <c r="H2094" s="558">
        <v>0.2</v>
      </c>
    </row>
    <row r="2095" spans="1:8" ht="14.25" customHeight="1">
      <c r="A2095" s="859"/>
      <c r="B2095" s="555"/>
      <c r="C2095" s="556" t="s">
        <v>967</v>
      </c>
      <c r="D2095" s="557">
        <v>10</v>
      </c>
      <c r="E2095" s="557">
        <v>8</v>
      </c>
      <c r="F2095" s="557">
        <v>8</v>
      </c>
      <c r="G2095" s="557"/>
      <c r="H2095" s="558">
        <v>0.5</v>
      </c>
    </row>
    <row r="2096" spans="1:8" ht="14.25" customHeight="1">
      <c r="A2096" s="859"/>
      <c r="B2096" s="555"/>
      <c r="C2096" s="556" t="s">
        <v>968</v>
      </c>
      <c r="D2096" s="557">
        <v>10</v>
      </c>
      <c r="E2096" s="557">
        <v>7</v>
      </c>
      <c r="F2096" s="557">
        <v>7</v>
      </c>
      <c r="G2096" s="557"/>
      <c r="H2096" s="558">
        <v>0.7</v>
      </c>
    </row>
    <row r="2097" spans="1:8" ht="14.25" customHeight="1">
      <c r="A2097" s="859"/>
      <c r="B2097" s="555"/>
      <c r="C2097" s="556" t="s">
        <v>969</v>
      </c>
      <c r="D2097" s="557">
        <v>73</v>
      </c>
      <c r="E2097" s="557">
        <v>65</v>
      </c>
      <c r="F2097" s="557">
        <v>65</v>
      </c>
      <c r="G2097" s="557"/>
      <c r="H2097" s="558">
        <v>0.8</v>
      </c>
    </row>
    <row r="2098" spans="1:8" ht="14.25" customHeight="1">
      <c r="A2098" s="859"/>
      <c r="B2098" s="555"/>
      <c r="C2098" s="556" t="s">
        <v>970</v>
      </c>
      <c r="D2098" s="557">
        <v>100</v>
      </c>
      <c r="E2098" s="557">
        <v>48</v>
      </c>
      <c r="F2098" s="557">
        <v>48</v>
      </c>
      <c r="G2098" s="557"/>
      <c r="H2098" s="558">
        <v>0.9</v>
      </c>
    </row>
    <row r="2099" spans="1:8" ht="14.25" customHeight="1">
      <c r="A2099" s="859"/>
      <c r="B2099" s="555" t="s">
        <v>278</v>
      </c>
      <c r="C2099" s="556" t="s">
        <v>448</v>
      </c>
      <c r="D2099" s="557">
        <v>90</v>
      </c>
      <c r="E2099" s="557">
        <v>90</v>
      </c>
      <c r="F2099" s="557">
        <v>90</v>
      </c>
      <c r="G2099" s="557">
        <v>0</v>
      </c>
      <c r="H2099" s="558">
        <v>0.5</v>
      </c>
    </row>
    <row r="2100" spans="1:8" ht="14.25" customHeight="1">
      <c r="A2100" s="679" t="s">
        <v>566</v>
      </c>
      <c r="B2100" s="549" t="s">
        <v>971</v>
      </c>
      <c r="C2100" s="851"/>
      <c r="D2100" s="642">
        <f>SUM(D2101:D2103)</f>
        <v>630</v>
      </c>
      <c r="E2100" s="642">
        <f>SUM(E2101:E2103)</f>
        <v>198</v>
      </c>
      <c r="F2100" s="642">
        <f>SUM(F2101:F2103)</f>
        <v>198</v>
      </c>
      <c r="G2100" s="642">
        <f>SUM(G2101:G2103)</f>
        <v>0</v>
      </c>
      <c r="H2100" s="643"/>
    </row>
    <row r="2101" spans="1:8" ht="14.25" customHeight="1">
      <c r="A2101" s="859"/>
      <c r="B2101" s="555" t="s">
        <v>355</v>
      </c>
      <c r="C2101" s="766" t="s">
        <v>363</v>
      </c>
      <c r="D2101" s="733">
        <v>10</v>
      </c>
      <c r="E2101" s="733">
        <v>10</v>
      </c>
      <c r="F2101" s="733">
        <v>10</v>
      </c>
      <c r="G2101" s="733"/>
      <c r="H2101" s="767">
        <v>0.7</v>
      </c>
    </row>
    <row r="2102" spans="1:8" ht="14.25" customHeight="1">
      <c r="A2102" s="859"/>
      <c r="B2102" s="581"/>
      <c r="C2102" s="766" t="s">
        <v>972</v>
      </c>
      <c r="D2102" s="733">
        <v>500</v>
      </c>
      <c r="E2102" s="733">
        <v>106</v>
      </c>
      <c r="F2102" s="733">
        <v>106</v>
      </c>
      <c r="G2102" s="733"/>
      <c r="H2102" s="767">
        <v>0</v>
      </c>
    </row>
    <row r="2103" spans="1:8" ht="14.25" customHeight="1">
      <c r="A2103" s="860"/>
      <c r="B2103" s="568"/>
      <c r="C2103" s="569" t="s">
        <v>973</v>
      </c>
      <c r="D2103" s="570">
        <v>120</v>
      </c>
      <c r="E2103" s="570">
        <v>82</v>
      </c>
      <c r="F2103" s="570">
        <v>82</v>
      </c>
      <c r="G2103" s="570"/>
      <c r="H2103" s="571">
        <v>0</v>
      </c>
    </row>
    <row r="2104" spans="1:8" ht="29.25" customHeight="1">
      <c r="A2104" s="861" t="s">
        <v>568</v>
      </c>
      <c r="B2104" s="566" t="s">
        <v>974</v>
      </c>
      <c r="C2104" s="695"/>
      <c r="D2104" s="696">
        <f>SUM(D2105)</f>
        <v>450</v>
      </c>
      <c r="E2104" s="696">
        <f>SUM(E2105)</f>
        <v>204</v>
      </c>
      <c r="F2104" s="696">
        <f>SUM(F2105)</f>
        <v>204</v>
      </c>
      <c r="G2104" s="696">
        <f>SUM(G2105)</f>
        <v>0</v>
      </c>
      <c r="H2104" s="564"/>
    </row>
    <row r="2105" spans="1:8" ht="14.25" customHeight="1" thickBot="1">
      <c r="A2105" s="862"/>
      <c r="B2105" s="573" t="s">
        <v>385</v>
      </c>
      <c r="C2105" s="574" t="s">
        <v>960</v>
      </c>
      <c r="D2105" s="575">
        <v>450</v>
      </c>
      <c r="E2105" s="575">
        <v>204</v>
      </c>
      <c r="F2105" s="575">
        <v>204</v>
      </c>
      <c r="G2105" s="575"/>
      <c r="H2105" s="576">
        <v>0.1</v>
      </c>
    </row>
    <row r="2106" spans="1:8" ht="14.25" customHeight="1" thickBot="1">
      <c r="A2106" s="541"/>
      <c r="B2106" s="583" t="s">
        <v>165</v>
      </c>
      <c r="C2106" s="742"/>
      <c r="D2106" s="585">
        <f>D2002+D2004+D2007+D2010+D2013+D2016+D2018+D2021+D2026+D2029+D2036+D2040+D2042+D2044+D2048+D2050+D2052+D2054+D2058+D2061+D2063+D2066+D2068+D2071+D2076+D2079+D2088+D2090+D2093+D2100+D2104+D2034</f>
        <v>21628</v>
      </c>
      <c r="E2106" s="585">
        <f>E2002+E2004+E2007+E2010+E2013+E2016+E2018+E2021+E2026+E2029+E2036+E2040+E2042+E2044+E2048+E2050+E2052+E2054+E2058+E2061+E2063+E2066+E2068+E2071+E2076+E2079+E2088+E2090+E2093+E2100+E2104+E2034</f>
        <v>10541</v>
      </c>
      <c r="F2106" s="585">
        <f>F2002+F2004+F2007+F2010+F2013+F2016+F2018+F2021+F2026+F2029+F2036+F2040+F2042+F2044+F2048+F2050+F2052+F2054+F2058+F2061+F2063+F2066+F2068+F2071+F2076+F2079+F2088+F2090+F2093+F2100+F2104+F2034</f>
        <v>9384</v>
      </c>
      <c r="G2106" s="585">
        <f>G2002+G2004+G2007+G2010+G2013+G2016+G2018+G2021+G2026+G2029+G2036+G2040+G2042+G2044+G2048+G2050+G2052+G2054+G2058+G2061+G2063+G2066+G2068+G2071+G2076+G2079+G2088+G2090+G2093+G2100+G2104+G2034</f>
        <v>397</v>
      </c>
      <c r="H2106" s="863"/>
    </row>
    <row r="2107" spans="1:8" ht="14.25" customHeight="1">
      <c r="A2107" s="588"/>
      <c r="B2107" s="589" t="s">
        <v>63</v>
      </c>
      <c r="C2107" s="590"/>
      <c r="D2107" s="745"/>
      <c r="E2107" s="745"/>
      <c r="F2107" s="745"/>
      <c r="G2107" s="745"/>
      <c r="H2107" s="639"/>
    </row>
    <row r="2108" spans="1:8" ht="14.25" customHeight="1">
      <c r="A2108" s="565" t="s">
        <v>8</v>
      </c>
      <c r="B2108" s="549" t="s">
        <v>975</v>
      </c>
      <c r="C2108" s="559"/>
      <c r="D2108" s="551">
        <f>SUM(D2109:D2109)</f>
        <v>61</v>
      </c>
      <c r="E2108" s="551">
        <f>SUM(E2109:E2109)</f>
        <v>60</v>
      </c>
      <c r="F2108" s="551">
        <f>SUM(F2109:F2109)</f>
        <v>60</v>
      </c>
      <c r="G2108" s="551">
        <f>SUM(G2109:G2109)</f>
        <v>0</v>
      </c>
      <c r="H2108" s="578"/>
    </row>
    <row r="2109" spans="1:8" ht="14.25" customHeight="1">
      <c r="A2109" s="554"/>
      <c r="B2109" s="555" t="s">
        <v>324</v>
      </c>
      <c r="C2109" s="556" t="s">
        <v>330</v>
      </c>
      <c r="D2109" s="557">
        <v>61</v>
      </c>
      <c r="E2109" s="557">
        <v>60</v>
      </c>
      <c r="F2109" s="557">
        <v>60</v>
      </c>
      <c r="G2109" s="557">
        <v>0</v>
      </c>
      <c r="H2109" s="558" t="s">
        <v>440</v>
      </c>
    </row>
    <row r="2110" spans="1:8" ht="27.75" customHeight="1">
      <c r="A2110" s="565" t="s">
        <v>9</v>
      </c>
      <c r="B2110" s="549" t="s">
        <v>624</v>
      </c>
      <c r="C2110" s="549"/>
      <c r="D2110" s="864">
        <f>D2111</f>
        <v>15</v>
      </c>
      <c r="E2110" s="864">
        <f>E2111</f>
        <v>15</v>
      </c>
      <c r="F2110" s="864">
        <f>F2111</f>
        <v>15</v>
      </c>
      <c r="G2110" s="864">
        <f>G2111</f>
        <v>0</v>
      </c>
      <c r="H2110" s="549"/>
    </row>
    <row r="2111" spans="1:8" ht="14.25" customHeight="1">
      <c r="A2111" s="565"/>
      <c r="B2111" s="573" t="s">
        <v>385</v>
      </c>
      <c r="C2111" s="562" t="s">
        <v>976</v>
      </c>
      <c r="D2111" s="563">
        <v>15</v>
      </c>
      <c r="E2111" s="563">
        <v>15</v>
      </c>
      <c r="F2111" s="563">
        <v>15</v>
      </c>
      <c r="G2111" s="563"/>
      <c r="H2111" s="564">
        <v>1.1</v>
      </c>
    </row>
    <row r="2112" spans="1:8" ht="14.25" customHeight="1">
      <c r="A2112" s="548" t="s">
        <v>333</v>
      </c>
      <c r="B2112" s="549" t="s">
        <v>977</v>
      </c>
      <c r="C2112" s="559"/>
      <c r="D2112" s="551">
        <f>SUM(D2113:D2115)</f>
        <v>265</v>
      </c>
      <c r="E2112" s="551">
        <f>SUM(E2113:E2115)</f>
        <v>225</v>
      </c>
      <c r="F2112" s="551">
        <f>SUM(F2113:F2115)</f>
        <v>225</v>
      </c>
      <c r="G2112" s="551">
        <f>SUM(G2113:G2115)</f>
        <v>0</v>
      </c>
      <c r="H2112" s="551">
        <f>SUM(H2113:H2115)</f>
        <v>3.4</v>
      </c>
    </row>
    <row r="2113" spans="1:8" ht="14.25" customHeight="1">
      <c r="A2113" s="554"/>
      <c r="B2113" s="555" t="s">
        <v>278</v>
      </c>
      <c r="C2113" s="556" t="s">
        <v>336</v>
      </c>
      <c r="D2113" s="557">
        <v>10</v>
      </c>
      <c r="E2113" s="557">
        <v>10</v>
      </c>
      <c r="F2113" s="557">
        <v>10</v>
      </c>
      <c r="G2113" s="557">
        <v>0</v>
      </c>
      <c r="H2113" s="558">
        <v>1.5</v>
      </c>
    </row>
    <row r="2114" spans="1:8" ht="14.25" customHeight="1">
      <c r="A2114" s="572"/>
      <c r="B2114" s="573"/>
      <c r="C2114" s="574" t="s">
        <v>360</v>
      </c>
      <c r="D2114" s="575">
        <v>15</v>
      </c>
      <c r="E2114" s="575">
        <v>15</v>
      </c>
      <c r="F2114" s="575">
        <v>15</v>
      </c>
      <c r="G2114" s="575">
        <v>0</v>
      </c>
      <c r="H2114" s="576">
        <v>1.5</v>
      </c>
    </row>
    <row r="2115" spans="1:8" ht="14.25" customHeight="1">
      <c r="A2115" s="567"/>
      <c r="B2115" s="729" t="s">
        <v>303</v>
      </c>
      <c r="C2115" s="569" t="s">
        <v>392</v>
      </c>
      <c r="D2115" s="570">
        <v>240</v>
      </c>
      <c r="E2115" s="570">
        <v>200</v>
      </c>
      <c r="F2115" s="570">
        <v>200</v>
      </c>
      <c r="G2115" s="570"/>
      <c r="H2115" s="571">
        <v>0.4</v>
      </c>
    </row>
    <row r="2116" spans="1:8" ht="14.25" customHeight="1">
      <c r="A2116" s="548" t="s">
        <v>335</v>
      </c>
      <c r="B2116" s="549" t="s">
        <v>978</v>
      </c>
      <c r="C2116" s="559"/>
      <c r="D2116" s="551">
        <f>D2117</f>
        <v>6</v>
      </c>
      <c r="E2116" s="551">
        <f>E2117</f>
        <v>6</v>
      </c>
      <c r="F2116" s="551">
        <f>F2117</f>
        <v>6</v>
      </c>
      <c r="G2116" s="551">
        <f>G2117</f>
        <v>0</v>
      </c>
      <c r="H2116" s="578"/>
    </row>
    <row r="2117" spans="1:8" ht="14.25" customHeight="1">
      <c r="A2117" s="694"/>
      <c r="B2117" s="729" t="s">
        <v>303</v>
      </c>
      <c r="C2117" s="562"/>
      <c r="D2117" s="563">
        <v>6</v>
      </c>
      <c r="E2117" s="563">
        <v>6</v>
      </c>
      <c r="F2117" s="563">
        <v>6</v>
      </c>
      <c r="G2117" s="563"/>
      <c r="H2117" s="564">
        <v>1.4</v>
      </c>
    </row>
    <row r="2118" spans="1:8" ht="14.25" customHeight="1">
      <c r="A2118" s="548" t="s">
        <v>338</v>
      </c>
      <c r="B2118" s="549" t="s">
        <v>979</v>
      </c>
      <c r="C2118" s="559"/>
      <c r="D2118" s="551">
        <f>SUM(D2119)</f>
        <v>150</v>
      </c>
      <c r="E2118" s="551">
        <f>SUM(E2119)</f>
        <v>3</v>
      </c>
      <c r="F2118" s="551">
        <f>SUM(F2119)</f>
        <v>3</v>
      </c>
      <c r="G2118" s="551">
        <f>SUM(G2119)</f>
        <v>0</v>
      </c>
      <c r="H2118" s="578"/>
    </row>
    <row r="2119" spans="1:8" ht="14.25" customHeight="1">
      <c r="A2119" s="567"/>
      <c r="B2119" s="568" t="s">
        <v>385</v>
      </c>
      <c r="C2119" s="569" t="s">
        <v>980</v>
      </c>
      <c r="D2119" s="570">
        <v>150</v>
      </c>
      <c r="E2119" s="570">
        <v>3</v>
      </c>
      <c r="F2119" s="570">
        <v>3</v>
      </c>
      <c r="G2119" s="570"/>
      <c r="H2119" s="571">
        <v>1.5</v>
      </c>
    </row>
    <row r="2120" spans="1:8" ht="14.25" customHeight="1">
      <c r="A2120" s="548" t="s">
        <v>340</v>
      </c>
      <c r="B2120" s="549" t="s">
        <v>641</v>
      </c>
      <c r="C2120" s="559"/>
      <c r="D2120" s="551">
        <f>SUM(D2121)</f>
        <v>2</v>
      </c>
      <c r="E2120" s="551">
        <f>SUM(E2121)</f>
        <v>2</v>
      </c>
      <c r="F2120" s="551">
        <f>SUM(F2121)</f>
        <v>2</v>
      </c>
      <c r="G2120" s="551">
        <f>SUM(G2121)</f>
        <v>0</v>
      </c>
      <c r="H2120" s="578"/>
    </row>
    <row r="2121" spans="1:8" ht="14.25" customHeight="1">
      <c r="A2121" s="567"/>
      <c r="B2121" s="568" t="s">
        <v>278</v>
      </c>
      <c r="C2121" s="569" t="s">
        <v>849</v>
      </c>
      <c r="D2121" s="570">
        <v>2</v>
      </c>
      <c r="E2121" s="570">
        <v>2</v>
      </c>
      <c r="F2121" s="570">
        <v>2</v>
      </c>
      <c r="G2121" s="570">
        <v>0</v>
      </c>
      <c r="H2121" s="571">
        <v>2</v>
      </c>
    </row>
    <row r="2122" spans="1:8" ht="14.25" customHeight="1">
      <c r="A2122" s="548" t="s">
        <v>376</v>
      </c>
      <c r="B2122" s="549" t="s">
        <v>981</v>
      </c>
      <c r="C2122" s="559"/>
      <c r="D2122" s="551">
        <f>D2123</f>
        <v>6</v>
      </c>
      <c r="E2122" s="551">
        <f>E2123</f>
        <v>6</v>
      </c>
      <c r="F2122" s="551">
        <f>F2123</f>
        <v>6</v>
      </c>
      <c r="G2122" s="551">
        <f>G2123</f>
        <v>0</v>
      </c>
      <c r="H2122" s="578"/>
    </row>
    <row r="2123" spans="1:8" ht="14.25" customHeight="1">
      <c r="A2123" s="694"/>
      <c r="B2123" s="729" t="s">
        <v>303</v>
      </c>
      <c r="C2123" s="855"/>
      <c r="D2123" s="840">
        <v>6</v>
      </c>
      <c r="E2123" s="840">
        <v>6</v>
      </c>
      <c r="F2123" s="840">
        <v>6</v>
      </c>
      <c r="G2123" s="840"/>
      <c r="H2123" s="856">
        <v>0.9</v>
      </c>
    </row>
    <row r="2124" spans="1:8" ht="14.25" customHeight="1">
      <c r="A2124" s="865" t="s">
        <v>377</v>
      </c>
      <c r="B2124" s="642" t="s">
        <v>29</v>
      </c>
      <c r="C2124" s="559"/>
      <c r="D2124" s="551">
        <f>D2125</f>
        <v>600</v>
      </c>
      <c r="E2124" s="551">
        <f>E2125</f>
        <v>555</v>
      </c>
      <c r="F2124" s="551">
        <f>F2125</f>
        <v>555</v>
      </c>
      <c r="G2124" s="551">
        <f>G2125</f>
        <v>0</v>
      </c>
      <c r="H2124" s="578"/>
    </row>
    <row r="2125" spans="1:8" ht="14.25" customHeight="1">
      <c r="A2125" s="866"/>
      <c r="B2125" s="729" t="s">
        <v>303</v>
      </c>
      <c r="C2125" s="855" t="s">
        <v>392</v>
      </c>
      <c r="D2125" s="840">
        <v>600</v>
      </c>
      <c r="E2125" s="840">
        <v>555</v>
      </c>
      <c r="F2125" s="840">
        <v>555</v>
      </c>
      <c r="G2125" s="840"/>
      <c r="H2125" s="856">
        <v>0.3</v>
      </c>
    </row>
    <row r="2126" spans="1:8" ht="14.25" customHeight="1">
      <c r="A2126" s="867" t="s">
        <v>12</v>
      </c>
      <c r="B2126" s="566" t="s">
        <v>99</v>
      </c>
      <c r="C2126" s="562"/>
      <c r="D2126" s="696">
        <f>D2127</f>
        <v>3</v>
      </c>
      <c r="E2126" s="696">
        <f>E2127</f>
        <v>3</v>
      </c>
      <c r="F2126" s="696">
        <f>F2127</f>
        <v>3</v>
      </c>
      <c r="G2126" s="696">
        <f>G2127</f>
        <v>0</v>
      </c>
      <c r="H2126" s="564"/>
    </row>
    <row r="2127" spans="1:8" ht="14.25" customHeight="1">
      <c r="A2127" s="868"/>
      <c r="B2127" s="723" t="s">
        <v>303</v>
      </c>
      <c r="C2127" s="590"/>
      <c r="D2127" s="600">
        <v>3</v>
      </c>
      <c r="E2127" s="600">
        <v>3</v>
      </c>
      <c r="F2127" s="600">
        <v>3</v>
      </c>
      <c r="G2127" s="600"/>
      <c r="H2127" s="592">
        <v>1.35</v>
      </c>
    </row>
    <row r="2128" spans="1:8" s="553" customFormat="1" ht="14.25" customHeight="1">
      <c r="A2128" s="865" t="s">
        <v>447</v>
      </c>
      <c r="B2128" s="549" t="s">
        <v>982</v>
      </c>
      <c r="C2128" s="550"/>
      <c r="D2128" s="551">
        <f>D2129</f>
        <v>300</v>
      </c>
      <c r="E2128" s="551">
        <f>E2129</f>
        <v>240</v>
      </c>
      <c r="F2128" s="551">
        <f>F2129</f>
        <v>240</v>
      </c>
      <c r="G2128" s="551">
        <f>G2129</f>
        <v>0</v>
      </c>
      <c r="H2128" s="552"/>
    </row>
    <row r="2129" spans="1:8" ht="14.25" customHeight="1">
      <c r="A2129" s="869"/>
      <c r="B2129" s="729" t="s">
        <v>303</v>
      </c>
      <c r="C2129" s="855" t="s">
        <v>392</v>
      </c>
      <c r="D2129" s="840">
        <v>300</v>
      </c>
      <c r="E2129" s="840">
        <v>240</v>
      </c>
      <c r="F2129" s="840">
        <v>240</v>
      </c>
      <c r="G2129" s="840"/>
      <c r="H2129" s="856">
        <v>0.4</v>
      </c>
    </row>
    <row r="2130" spans="1:8" ht="14.25" customHeight="1">
      <c r="A2130" s="548" t="s">
        <v>459</v>
      </c>
      <c r="B2130" s="549" t="s">
        <v>983</v>
      </c>
      <c r="C2130" s="559"/>
      <c r="D2130" s="551">
        <f>SUM(D2131)</f>
        <v>6</v>
      </c>
      <c r="E2130" s="551">
        <f>SUM(E2131)</f>
        <v>6</v>
      </c>
      <c r="F2130" s="551">
        <f>SUM(F2131)</f>
        <v>6</v>
      </c>
      <c r="G2130" s="551">
        <f>SUM(G2131)</f>
        <v>0</v>
      </c>
      <c r="H2130" s="578"/>
    </row>
    <row r="2131" spans="1:8" ht="14.25" customHeight="1">
      <c r="A2131" s="572"/>
      <c r="B2131" s="573" t="s">
        <v>278</v>
      </c>
      <c r="C2131" s="574" t="s">
        <v>854</v>
      </c>
      <c r="D2131" s="575">
        <v>6</v>
      </c>
      <c r="E2131" s="575">
        <v>6</v>
      </c>
      <c r="F2131" s="575">
        <v>6</v>
      </c>
      <c r="G2131" s="575">
        <v>0</v>
      </c>
      <c r="H2131" s="576">
        <v>2</v>
      </c>
    </row>
    <row r="2132" spans="1:8" s="728" customFormat="1" ht="14.25" customHeight="1">
      <c r="A2132" s="548" t="s">
        <v>461</v>
      </c>
      <c r="B2132" s="549" t="s">
        <v>187</v>
      </c>
      <c r="C2132" s="559"/>
      <c r="D2132" s="551">
        <f>D2133</f>
        <v>300</v>
      </c>
      <c r="E2132" s="551">
        <f>E2133</f>
        <v>167</v>
      </c>
      <c r="F2132" s="551">
        <f>F2133</f>
        <v>167</v>
      </c>
      <c r="G2132" s="551">
        <f>G2133</f>
        <v>0</v>
      </c>
      <c r="H2132" s="578"/>
    </row>
    <row r="2133" spans="1:8" s="728" customFormat="1" ht="14.25" customHeight="1">
      <c r="A2133" s="567"/>
      <c r="B2133" s="568" t="s">
        <v>385</v>
      </c>
      <c r="C2133" s="569" t="s">
        <v>984</v>
      </c>
      <c r="D2133" s="570">
        <v>300</v>
      </c>
      <c r="E2133" s="570">
        <v>167</v>
      </c>
      <c r="F2133" s="570">
        <v>167</v>
      </c>
      <c r="G2133" s="570"/>
      <c r="H2133" s="571">
        <v>0.15</v>
      </c>
    </row>
    <row r="2134" spans="1:8" ht="14.25" customHeight="1">
      <c r="A2134" s="565" t="s">
        <v>465</v>
      </c>
      <c r="B2134" s="566" t="s">
        <v>151</v>
      </c>
      <c r="C2134" s="562"/>
      <c r="D2134" s="696">
        <f>SUM(D2135)</f>
        <v>350</v>
      </c>
      <c r="E2134" s="696">
        <f>SUM(E2135)</f>
        <v>55</v>
      </c>
      <c r="F2134" s="696">
        <f>SUM(F2135)</f>
        <v>55</v>
      </c>
      <c r="G2134" s="696">
        <f>SUM(G2135)</f>
        <v>0</v>
      </c>
      <c r="H2134" s="564"/>
    </row>
    <row r="2135" spans="1:8" ht="14.25" customHeight="1">
      <c r="A2135" s="567"/>
      <c r="B2135" s="568" t="s">
        <v>324</v>
      </c>
      <c r="C2135" s="569" t="s">
        <v>985</v>
      </c>
      <c r="D2135" s="570">
        <v>350</v>
      </c>
      <c r="E2135" s="570">
        <v>55</v>
      </c>
      <c r="F2135" s="570">
        <v>55</v>
      </c>
      <c r="G2135" s="570">
        <v>0</v>
      </c>
      <c r="H2135" s="571">
        <v>0.7</v>
      </c>
    </row>
    <row r="2136" spans="1:8" ht="14.25" customHeight="1">
      <c r="A2136" s="548" t="s">
        <v>476</v>
      </c>
      <c r="B2136" s="549" t="s">
        <v>152</v>
      </c>
      <c r="C2136" s="559"/>
      <c r="D2136" s="551">
        <f>SUM(D2137)</f>
        <v>70</v>
      </c>
      <c r="E2136" s="551">
        <f>SUM(E2137)</f>
        <v>4</v>
      </c>
      <c r="F2136" s="551">
        <f>SUM(F2137)</f>
        <v>4</v>
      </c>
      <c r="G2136" s="551">
        <f>SUM(G2137)</f>
        <v>0</v>
      </c>
      <c r="H2136" s="578"/>
    </row>
    <row r="2137" spans="1:8" ht="14.25" customHeight="1">
      <c r="A2137" s="567"/>
      <c r="B2137" s="568" t="s">
        <v>324</v>
      </c>
      <c r="C2137" s="569" t="s">
        <v>986</v>
      </c>
      <c r="D2137" s="570">
        <v>70</v>
      </c>
      <c r="E2137" s="570">
        <v>4</v>
      </c>
      <c r="F2137" s="570">
        <v>4</v>
      </c>
      <c r="G2137" s="570">
        <v>0</v>
      </c>
      <c r="H2137" s="571">
        <v>0.6</v>
      </c>
    </row>
    <row r="2138" spans="1:8" ht="14.25" customHeight="1">
      <c r="A2138" s="548" t="s">
        <v>479</v>
      </c>
      <c r="B2138" s="549" t="s">
        <v>987</v>
      </c>
      <c r="C2138" s="559"/>
      <c r="D2138" s="551">
        <f>D2139</f>
        <v>20</v>
      </c>
      <c r="E2138" s="551">
        <f>E2139</f>
        <v>20</v>
      </c>
      <c r="F2138" s="551">
        <f>F2139</f>
        <v>20</v>
      </c>
      <c r="G2138" s="551">
        <f>G2139</f>
        <v>0</v>
      </c>
      <c r="H2138" s="578"/>
    </row>
    <row r="2139" spans="1:8" ht="14.25" customHeight="1">
      <c r="A2139" s="567"/>
      <c r="B2139" s="568" t="s">
        <v>385</v>
      </c>
      <c r="C2139" s="569" t="s">
        <v>988</v>
      </c>
      <c r="D2139" s="570">
        <v>20</v>
      </c>
      <c r="E2139" s="570">
        <v>20</v>
      </c>
      <c r="F2139" s="570">
        <v>20</v>
      </c>
      <c r="G2139" s="570"/>
      <c r="H2139" s="571">
        <v>0.2</v>
      </c>
    </row>
    <row r="2140" spans="1:8" ht="14.25" customHeight="1">
      <c r="A2140" s="588" t="s">
        <v>482</v>
      </c>
      <c r="B2140" s="589" t="s">
        <v>191</v>
      </c>
      <c r="C2140" s="590"/>
      <c r="D2140" s="591">
        <f>SUM(D2141)</f>
        <v>900</v>
      </c>
      <c r="E2140" s="591">
        <f>SUM(E2141)</f>
        <v>840</v>
      </c>
      <c r="F2140" s="591">
        <f>SUM(F2141)</f>
        <v>840</v>
      </c>
      <c r="G2140" s="591">
        <f>SUM(G2141)</f>
        <v>0</v>
      </c>
      <c r="H2140" s="592"/>
    </row>
    <row r="2141" spans="1:8" ht="14.25" customHeight="1">
      <c r="A2141" s="567"/>
      <c r="B2141" s="568" t="s">
        <v>303</v>
      </c>
      <c r="C2141" s="870" t="s">
        <v>392</v>
      </c>
      <c r="D2141" s="570">
        <v>900</v>
      </c>
      <c r="E2141" s="570">
        <v>840</v>
      </c>
      <c r="F2141" s="570">
        <v>840</v>
      </c>
      <c r="G2141" s="570"/>
      <c r="H2141" s="571">
        <v>0.4</v>
      </c>
    </row>
    <row r="2142" spans="1:8" ht="14.25" customHeight="1">
      <c r="A2142" s="548" t="s">
        <v>494</v>
      </c>
      <c r="B2142" s="549" t="s">
        <v>704</v>
      </c>
      <c r="C2142" s="559"/>
      <c r="D2142" s="551">
        <f>SUM(D2143)</f>
        <v>19</v>
      </c>
      <c r="E2142" s="551">
        <f>SUM(E2143)</f>
        <v>19</v>
      </c>
      <c r="F2142" s="551">
        <f>SUM(F2143)</f>
        <v>19</v>
      </c>
      <c r="G2142" s="551">
        <f>SUM(G2143)</f>
        <v>0</v>
      </c>
      <c r="H2142" s="578"/>
    </row>
    <row r="2143" spans="1:8" ht="14.25" customHeight="1">
      <c r="A2143" s="567"/>
      <c r="B2143" s="568" t="s">
        <v>278</v>
      </c>
      <c r="C2143" s="569" t="s">
        <v>989</v>
      </c>
      <c r="D2143" s="570">
        <v>19</v>
      </c>
      <c r="E2143" s="570">
        <v>19</v>
      </c>
      <c r="F2143" s="570">
        <v>19</v>
      </c>
      <c r="G2143" s="570">
        <v>0</v>
      </c>
      <c r="H2143" s="571">
        <v>2.1</v>
      </c>
    </row>
    <row r="2144" spans="1:8" ht="14.25" customHeight="1">
      <c r="A2144" s="588" t="s">
        <v>499</v>
      </c>
      <c r="B2144" s="589" t="s">
        <v>33</v>
      </c>
      <c r="C2144" s="590"/>
      <c r="D2144" s="591">
        <f>D2145</f>
        <v>700</v>
      </c>
      <c r="E2144" s="591">
        <f>E2145</f>
        <v>600</v>
      </c>
      <c r="F2144" s="591">
        <f>F2145</f>
        <v>600</v>
      </c>
      <c r="G2144" s="591">
        <f>G2145</f>
        <v>0</v>
      </c>
      <c r="H2144" s="592"/>
    </row>
    <row r="2145" spans="1:8" ht="14.25" customHeight="1">
      <c r="A2145" s="567"/>
      <c r="B2145" s="568" t="s">
        <v>303</v>
      </c>
      <c r="C2145" s="870" t="s">
        <v>990</v>
      </c>
      <c r="D2145" s="570">
        <v>700</v>
      </c>
      <c r="E2145" s="570">
        <v>600</v>
      </c>
      <c r="F2145" s="570">
        <v>600</v>
      </c>
      <c r="G2145" s="570"/>
      <c r="H2145" s="571">
        <v>0.3</v>
      </c>
    </row>
    <row r="2146" spans="1:8" ht="14.25" customHeight="1">
      <c r="A2146" s="588" t="s">
        <v>501</v>
      </c>
      <c r="B2146" s="589" t="s">
        <v>44</v>
      </c>
      <c r="C2146" s="590"/>
      <c r="D2146" s="591">
        <f>D2147</f>
        <v>400</v>
      </c>
      <c r="E2146" s="591">
        <f>E2147</f>
        <v>370</v>
      </c>
      <c r="F2146" s="591">
        <f>F2147</f>
        <v>370</v>
      </c>
      <c r="G2146" s="591">
        <f>G2147</f>
        <v>0</v>
      </c>
      <c r="H2146" s="592"/>
    </row>
    <row r="2147" spans="1:8" ht="14.25" customHeight="1">
      <c r="A2147" s="567"/>
      <c r="B2147" s="568" t="s">
        <v>303</v>
      </c>
      <c r="C2147" s="870" t="s">
        <v>991</v>
      </c>
      <c r="D2147" s="570">
        <v>400</v>
      </c>
      <c r="E2147" s="570">
        <v>370</v>
      </c>
      <c r="F2147" s="570">
        <v>370</v>
      </c>
      <c r="G2147" s="570"/>
      <c r="H2147" s="571">
        <v>0.3</v>
      </c>
    </row>
    <row r="2148" spans="1:8" ht="14.25" customHeight="1">
      <c r="A2148" s="565" t="s">
        <v>523</v>
      </c>
      <c r="B2148" s="566" t="s">
        <v>111</v>
      </c>
      <c r="C2148" s="562"/>
      <c r="D2148" s="696">
        <f>SUM(D2149:D2149)</f>
        <v>30</v>
      </c>
      <c r="E2148" s="696">
        <f>SUM(E2149:E2149)</f>
        <v>26</v>
      </c>
      <c r="F2148" s="696">
        <f>SUM(F2149:F2149)</f>
        <v>26</v>
      </c>
      <c r="G2148" s="696">
        <f>SUM(G2149:G2149)</f>
        <v>0</v>
      </c>
      <c r="H2148" s="696">
        <f>SUM(H2149:H2149)</f>
        <v>1.3</v>
      </c>
    </row>
    <row r="2149" spans="1:8" ht="14.25" customHeight="1">
      <c r="A2149" s="588"/>
      <c r="B2149" s="573" t="s">
        <v>385</v>
      </c>
      <c r="C2149" s="590" t="s">
        <v>992</v>
      </c>
      <c r="D2149" s="600">
        <v>30</v>
      </c>
      <c r="E2149" s="600">
        <v>26</v>
      </c>
      <c r="F2149" s="600">
        <v>26</v>
      </c>
      <c r="G2149" s="600"/>
      <c r="H2149" s="592">
        <v>1.3</v>
      </c>
    </row>
    <row r="2150" spans="1:8" ht="14.25" customHeight="1">
      <c r="A2150" s="710" t="s">
        <v>529</v>
      </c>
      <c r="B2150" s="637" t="s">
        <v>64</v>
      </c>
      <c r="C2150" s="703"/>
      <c r="D2150" s="711">
        <f>D2151</f>
        <v>120</v>
      </c>
      <c r="E2150" s="711">
        <f>E2151</f>
        <v>100</v>
      </c>
      <c r="F2150" s="711">
        <f>F2151</f>
        <v>100</v>
      </c>
      <c r="G2150" s="711">
        <f>G2151</f>
        <v>0</v>
      </c>
      <c r="H2150" s="712"/>
    </row>
    <row r="2151" spans="1:8" ht="14.25" customHeight="1" thickBot="1">
      <c r="A2151" s="567"/>
      <c r="B2151" s="568" t="s">
        <v>303</v>
      </c>
      <c r="C2151" s="870" t="s">
        <v>392</v>
      </c>
      <c r="D2151" s="570">
        <v>120</v>
      </c>
      <c r="E2151" s="570">
        <v>100</v>
      </c>
      <c r="F2151" s="570">
        <v>100</v>
      </c>
      <c r="G2151" s="570"/>
      <c r="H2151" s="571">
        <v>0.3</v>
      </c>
    </row>
    <row r="2152" spans="1:8" ht="14.25" customHeight="1" thickBot="1">
      <c r="A2152" s="541"/>
      <c r="B2152" s="583" t="s">
        <v>167</v>
      </c>
      <c r="C2152" s="742"/>
      <c r="D2152" s="585">
        <f>D2108+D2110+D2112+D2116+D2118+D2120+D2122+D2124+D2126+D2128+D2130+D2132+D2134+D2136+D2138+D2140+D2142+D2144+D2146+D2148+D2150</f>
        <v>4323</v>
      </c>
      <c r="E2152" s="585">
        <f>E2108+E2110+E2112+E2116+E2118+E2120+E2122+E2124+E2126+E2128+E2130+E2132+E2134+E2136+E2138+E2140+E2142+E2144+E2146+E2148+E2150</f>
        <v>3322</v>
      </c>
      <c r="F2152" s="585">
        <f>F2108+F2110+F2112+F2116+F2118+F2120+F2122+F2124+F2126+F2128+F2130+F2132+F2134+F2136+F2138+F2140+F2142+F2144+F2146+F2148+F2150</f>
        <v>3322</v>
      </c>
      <c r="G2152" s="585">
        <f>G2108+G2110+G2112+G2116+G2118+G2120+G2122+G2124+G2126+G2128+G2130+G2132+G2134+G2136+G2138+G2140+G2142+G2144+G2146+G2148+G2150</f>
        <v>0</v>
      </c>
      <c r="H2152" s="863"/>
    </row>
    <row r="2153" spans="1:8" ht="12.75">
      <c r="A2153" s="588"/>
      <c r="B2153" s="589" t="s">
        <v>60</v>
      </c>
      <c r="C2153" s="590"/>
      <c r="D2153" s="600"/>
      <c r="E2153" s="600"/>
      <c r="F2153" s="600"/>
      <c r="G2153" s="600"/>
      <c r="H2153" s="592"/>
    </row>
    <row r="2154" spans="1:8" ht="12.75">
      <c r="A2154" s="548" t="s">
        <v>8</v>
      </c>
      <c r="B2154" s="549" t="s">
        <v>879</v>
      </c>
      <c r="C2154" s="559"/>
      <c r="D2154" s="551">
        <f>SUM(D2155)</f>
        <v>10</v>
      </c>
      <c r="E2154" s="551">
        <f>SUM(E2155)</f>
        <v>10</v>
      </c>
      <c r="F2154" s="551">
        <f>SUM(F2155)</f>
        <v>10</v>
      </c>
      <c r="G2154" s="551">
        <f>SUM(G2155)</f>
        <v>0</v>
      </c>
      <c r="H2154" s="578"/>
    </row>
    <row r="2155" spans="1:8" ht="12.75">
      <c r="A2155" s="567"/>
      <c r="B2155" s="555" t="s">
        <v>278</v>
      </c>
      <c r="C2155" s="569" t="s">
        <v>642</v>
      </c>
      <c r="D2155" s="570">
        <v>10</v>
      </c>
      <c r="E2155" s="570">
        <v>10</v>
      </c>
      <c r="F2155" s="570">
        <v>10</v>
      </c>
      <c r="G2155" s="570">
        <v>0</v>
      </c>
      <c r="H2155" s="571">
        <v>0.3</v>
      </c>
    </row>
    <row r="2156" spans="1:8" ht="12.75">
      <c r="A2156" s="548" t="s">
        <v>9</v>
      </c>
      <c r="B2156" s="549" t="s">
        <v>993</v>
      </c>
      <c r="C2156" s="559"/>
      <c r="D2156" s="551">
        <f>SUM(D2157:D2158)</f>
        <v>155</v>
      </c>
      <c r="E2156" s="551">
        <f>SUM(E2157:E2158)</f>
        <v>106</v>
      </c>
      <c r="F2156" s="551">
        <f>SUM(F2157:F2158)</f>
        <v>106</v>
      </c>
      <c r="G2156" s="551">
        <f>SUM(G2157:G2158)</f>
        <v>0</v>
      </c>
      <c r="H2156" s="578"/>
    </row>
    <row r="2157" spans="1:8" ht="12.75">
      <c r="A2157" s="554"/>
      <c r="B2157" s="555" t="s">
        <v>385</v>
      </c>
      <c r="C2157" s="556" t="s">
        <v>994</v>
      </c>
      <c r="D2157" s="557">
        <v>90</v>
      </c>
      <c r="E2157" s="557">
        <v>86</v>
      </c>
      <c r="F2157" s="557">
        <v>86</v>
      </c>
      <c r="G2157" s="557"/>
      <c r="H2157" s="558">
        <v>0.1</v>
      </c>
    </row>
    <row r="2158" spans="1:8" ht="12.75">
      <c r="A2158" s="567"/>
      <c r="B2158" s="568"/>
      <c r="C2158" s="569" t="s">
        <v>960</v>
      </c>
      <c r="D2158" s="570">
        <v>65</v>
      </c>
      <c r="E2158" s="570">
        <v>20</v>
      </c>
      <c r="F2158" s="570">
        <v>20</v>
      </c>
      <c r="G2158" s="570"/>
      <c r="H2158" s="571">
        <v>0.25</v>
      </c>
    </row>
    <row r="2159" spans="1:8" ht="12.75">
      <c r="A2159" s="548" t="s">
        <v>333</v>
      </c>
      <c r="B2159" s="549" t="s">
        <v>995</v>
      </c>
      <c r="C2159" s="559"/>
      <c r="D2159" s="551">
        <f>SUM(D2160:D2161)</f>
        <v>115</v>
      </c>
      <c r="E2159" s="551">
        <f>SUM(E2160:E2161)</f>
        <v>69</v>
      </c>
      <c r="F2159" s="551">
        <f>SUM(F2160:F2161)</f>
        <v>69</v>
      </c>
      <c r="G2159" s="551">
        <f>SUM(G2160:G2161)</f>
        <v>0</v>
      </c>
      <c r="H2159" s="578"/>
    </row>
    <row r="2160" spans="1:8" ht="12.75">
      <c r="A2160" s="572"/>
      <c r="B2160" s="573" t="s">
        <v>385</v>
      </c>
      <c r="C2160" s="574" t="s">
        <v>941</v>
      </c>
      <c r="D2160" s="575">
        <v>100</v>
      </c>
      <c r="E2160" s="575">
        <v>54</v>
      </c>
      <c r="F2160" s="575">
        <v>54</v>
      </c>
      <c r="G2160" s="575"/>
      <c r="H2160" s="576">
        <v>0.4</v>
      </c>
    </row>
    <row r="2161" spans="1:8" ht="12.75">
      <c r="A2161" s="567"/>
      <c r="B2161" s="555" t="s">
        <v>278</v>
      </c>
      <c r="C2161" s="569" t="s">
        <v>642</v>
      </c>
      <c r="D2161" s="570">
        <v>15</v>
      </c>
      <c r="E2161" s="570">
        <v>15</v>
      </c>
      <c r="F2161" s="570">
        <v>15</v>
      </c>
      <c r="G2161" s="570">
        <v>0</v>
      </c>
      <c r="H2161" s="571">
        <v>0.3</v>
      </c>
    </row>
    <row r="2162" spans="1:8" ht="12.75">
      <c r="A2162" s="548" t="s">
        <v>335</v>
      </c>
      <c r="B2162" s="549" t="s">
        <v>996</v>
      </c>
      <c r="C2162" s="559"/>
      <c r="D2162" s="551">
        <f>SUM(D2163)</f>
        <v>50</v>
      </c>
      <c r="E2162" s="551">
        <f>SUM(E2163)</f>
        <v>17</v>
      </c>
      <c r="F2162" s="551">
        <f>SUM(F2163)</f>
        <v>17</v>
      </c>
      <c r="G2162" s="551">
        <f>SUM(G2163)</f>
        <v>0</v>
      </c>
      <c r="H2162" s="578"/>
    </row>
    <row r="2163" spans="1:8" ht="12.75">
      <c r="A2163" s="567"/>
      <c r="B2163" s="568" t="s">
        <v>385</v>
      </c>
      <c r="C2163" s="569" t="s">
        <v>997</v>
      </c>
      <c r="D2163" s="570">
        <v>50</v>
      </c>
      <c r="E2163" s="570">
        <v>17</v>
      </c>
      <c r="F2163" s="570">
        <v>17</v>
      </c>
      <c r="G2163" s="570"/>
      <c r="H2163" s="571">
        <v>0.4</v>
      </c>
    </row>
    <row r="2164" spans="1:8" ht="12.75">
      <c r="A2164" s="548" t="s">
        <v>338</v>
      </c>
      <c r="B2164" s="549" t="s">
        <v>998</v>
      </c>
      <c r="C2164" s="559"/>
      <c r="D2164" s="551">
        <f>SUM(D2165)</f>
        <v>60</v>
      </c>
      <c r="E2164" s="551">
        <f>SUM(E2165)</f>
        <v>5</v>
      </c>
      <c r="F2164" s="551">
        <f>SUM(F2165)</f>
        <v>5</v>
      </c>
      <c r="G2164" s="551">
        <f>SUM(G2165)</f>
        <v>0</v>
      </c>
      <c r="H2164" s="578"/>
    </row>
    <row r="2165" spans="1:8" ht="12.75">
      <c r="A2165" s="567"/>
      <c r="B2165" s="568" t="s">
        <v>385</v>
      </c>
      <c r="C2165" s="569" t="s">
        <v>997</v>
      </c>
      <c r="D2165" s="570">
        <v>60</v>
      </c>
      <c r="E2165" s="570">
        <v>5</v>
      </c>
      <c r="F2165" s="570">
        <v>5</v>
      </c>
      <c r="G2165" s="570"/>
      <c r="H2165" s="571">
        <v>0.5</v>
      </c>
    </row>
    <row r="2166" spans="1:8" ht="12.75">
      <c r="A2166" s="548" t="s">
        <v>340</v>
      </c>
      <c r="B2166" s="549" t="s">
        <v>882</v>
      </c>
      <c r="C2166" s="559"/>
      <c r="D2166" s="551">
        <f>SUM(D2167:D2168)</f>
        <v>64</v>
      </c>
      <c r="E2166" s="551">
        <f>SUM(E2167:E2168)</f>
        <v>53</v>
      </c>
      <c r="F2166" s="551">
        <f>SUM(F2167:F2168)</f>
        <v>53</v>
      </c>
      <c r="G2166" s="551">
        <f>SUM(G2167:G2168)</f>
        <v>0</v>
      </c>
      <c r="H2166" s="578"/>
    </row>
    <row r="2167" spans="1:8" ht="12.75">
      <c r="A2167" s="588"/>
      <c r="B2167" s="555" t="s">
        <v>278</v>
      </c>
      <c r="C2167" s="590" t="s">
        <v>642</v>
      </c>
      <c r="D2167" s="600">
        <v>40</v>
      </c>
      <c r="E2167" s="600">
        <v>40</v>
      </c>
      <c r="F2167" s="600">
        <v>40</v>
      </c>
      <c r="G2167" s="600">
        <v>0</v>
      </c>
      <c r="H2167" s="592">
        <v>0.5</v>
      </c>
    </row>
    <row r="2168" spans="1:8" ht="12.75">
      <c r="A2168" s="567"/>
      <c r="B2168" s="568" t="s">
        <v>324</v>
      </c>
      <c r="C2168" s="569" t="s">
        <v>336</v>
      </c>
      <c r="D2168" s="570">
        <v>24</v>
      </c>
      <c r="E2168" s="570">
        <v>13</v>
      </c>
      <c r="F2168" s="570">
        <v>13</v>
      </c>
      <c r="G2168" s="570">
        <v>0</v>
      </c>
      <c r="H2168" s="571" t="s">
        <v>450</v>
      </c>
    </row>
    <row r="2169" spans="1:8" s="553" customFormat="1" ht="12.75">
      <c r="A2169" s="548" t="s">
        <v>376</v>
      </c>
      <c r="B2169" s="549" t="s">
        <v>883</v>
      </c>
      <c r="C2169" s="550"/>
      <c r="D2169" s="551">
        <f>SUM(D2170)</f>
        <v>15</v>
      </c>
      <c r="E2169" s="551">
        <f>SUM(E2170)</f>
        <v>15</v>
      </c>
      <c r="F2169" s="551">
        <f>SUM(F2170)</f>
        <v>15</v>
      </c>
      <c r="G2169" s="551">
        <f>SUM(G2170)</f>
        <v>0</v>
      </c>
      <c r="H2169" s="552"/>
    </row>
    <row r="2170" spans="1:8" ht="12.75">
      <c r="A2170" s="567"/>
      <c r="B2170" s="555" t="s">
        <v>278</v>
      </c>
      <c r="C2170" s="569" t="s">
        <v>642</v>
      </c>
      <c r="D2170" s="570">
        <v>15</v>
      </c>
      <c r="E2170" s="570">
        <v>15</v>
      </c>
      <c r="F2170" s="570">
        <v>15</v>
      </c>
      <c r="G2170" s="570">
        <v>0</v>
      </c>
      <c r="H2170" s="571">
        <v>0.4</v>
      </c>
    </row>
    <row r="2171" spans="1:8" ht="12.75">
      <c r="A2171" s="548" t="s">
        <v>377</v>
      </c>
      <c r="B2171" s="549" t="s">
        <v>999</v>
      </c>
      <c r="C2171" s="559"/>
      <c r="D2171" s="551">
        <f>SUM(D2172:D2173)</f>
        <v>580</v>
      </c>
      <c r="E2171" s="551">
        <f>SUM(E2172:E2173)</f>
        <v>106</v>
      </c>
      <c r="F2171" s="551">
        <f>SUM(F2172:F2173)</f>
        <v>106</v>
      </c>
      <c r="G2171" s="551">
        <f>SUM(G2172:G2173)</f>
        <v>0</v>
      </c>
      <c r="H2171" s="578"/>
    </row>
    <row r="2172" spans="1:8" ht="12.75">
      <c r="A2172" s="598"/>
      <c r="B2172" s="599" t="s">
        <v>385</v>
      </c>
      <c r="C2172" s="590" t="s">
        <v>997</v>
      </c>
      <c r="D2172" s="600">
        <v>290</v>
      </c>
      <c r="E2172" s="600">
        <v>32</v>
      </c>
      <c r="F2172" s="600">
        <v>32</v>
      </c>
      <c r="G2172" s="600"/>
      <c r="H2172" s="592">
        <v>0.5</v>
      </c>
    </row>
    <row r="2173" spans="1:8" ht="12.75">
      <c r="A2173" s="567"/>
      <c r="B2173" s="568"/>
      <c r="C2173" s="569" t="s">
        <v>1000</v>
      </c>
      <c r="D2173" s="570">
        <v>290</v>
      </c>
      <c r="E2173" s="570">
        <v>74</v>
      </c>
      <c r="F2173" s="570">
        <v>74</v>
      </c>
      <c r="G2173" s="570"/>
      <c r="H2173" s="571">
        <v>0.7</v>
      </c>
    </row>
    <row r="2174" spans="1:8" ht="12.75">
      <c r="A2174" s="548" t="s">
        <v>12</v>
      </c>
      <c r="B2174" s="549" t="s">
        <v>1001</v>
      </c>
      <c r="C2174" s="559"/>
      <c r="D2174" s="551">
        <f>SUM(D2175)</f>
        <v>50</v>
      </c>
      <c r="E2174" s="551">
        <f>SUM(E2175)</f>
        <v>50</v>
      </c>
      <c r="F2174" s="551">
        <f>SUM(F2175)</f>
        <v>50</v>
      </c>
      <c r="G2174" s="551">
        <f>SUM(G2175)</f>
        <v>0</v>
      </c>
      <c r="H2174" s="578"/>
    </row>
    <row r="2175" spans="1:8" ht="12.75">
      <c r="A2175" s="567"/>
      <c r="B2175" s="568" t="s">
        <v>278</v>
      </c>
      <c r="C2175" s="569" t="s">
        <v>642</v>
      </c>
      <c r="D2175" s="570">
        <v>50</v>
      </c>
      <c r="E2175" s="570">
        <v>50</v>
      </c>
      <c r="F2175" s="570">
        <v>50</v>
      </c>
      <c r="G2175" s="570">
        <v>0</v>
      </c>
      <c r="H2175" s="571">
        <v>0.5</v>
      </c>
    </row>
    <row r="2176" spans="1:8" ht="12.75">
      <c r="A2176" s="548" t="s">
        <v>447</v>
      </c>
      <c r="B2176" s="549" t="s">
        <v>758</v>
      </c>
      <c r="C2176" s="559"/>
      <c r="D2176" s="551">
        <f>SUM(D2177)</f>
        <v>85</v>
      </c>
      <c r="E2176" s="551">
        <f>SUM(E2177)</f>
        <v>77</v>
      </c>
      <c r="F2176" s="551">
        <f>SUM(F2177)</f>
        <v>77</v>
      </c>
      <c r="G2176" s="551">
        <f>SUM(G2177)</f>
        <v>0</v>
      </c>
      <c r="H2176" s="578"/>
    </row>
    <row r="2177" spans="1:8" ht="12.75">
      <c r="A2177" s="567"/>
      <c r="B2177" s="568" t="s">
        <v>324</v>
      </c>
      <c r="C2177" s="569" t="s">
        <v>360</v>
      </c>
      <c r="D2177" s="570">
        <v>85</v>
      </c>
      <c r="E2177" s="570">
        <v>77</v>
      </c>
      <c r="F2177" s="570">
        <v>77</v>
      </c>
      <c r="G2177" s="570">
        <v>0</v>
      </c>
      <c r="H2177" s="571" t="s">
        <v>1002</v>
      </c>
    </row>
    <row r="2178" spans="1:8" ht="12.75">
      <c r="A2178" s="548" t="s">
        <v>459</v>
      </c>
      <c r="B2178" s="549" t="s">
        <v>1003</v>
      </c>
      <c r="C2178" s="559"/>
      <c r="D2178" s="551">
        <f>SUM(D2179:D2179)</f>
        <v>25</v>
      </c>
      <c r="E2178" s="551">
        <f>SUM(E2179:E2179)</f>
        <v>17</v>
      </c>
      <c r="F2178" s="551">
        <f>SUM(F2179:F2179)</f>
        <v>17</v>
      </c>
      <c r="G2178" s="551">
        <f>SUM(G2179:G2179)</f>
        <v>0</v>
      </c>
      <c r="H2178" s="578"/>
    </row>
    <row r="2179" spans="1:8" ht="12.75">
      <c r="A2179" s="567"/>
      <c r="B2179" s="568" t="s">
        <v>324</v>
      </c>
      <c r="C2179" s="569" t="s">
        <v>336</v>
      </c>
      <c r="D2179" s="570">
        <v>25</v>
      </c>
      <c r="E2179" s="570">
        <v>17</v>
      </c>
      <c r="F2179" s="570">
        <v>17</v>
      </c>
      <c r="G2179" s="570">
        <v>0</v>
      </c>
      <c r="H2179" s="571" t="s">
        <v>450</v>
      </c>
    </row>
    <row r="2180" spans="1:8" ht="12.75">
      <c r="A2180" s="548" t="s">
        <v>461</v>
      </c>
      <c r="B2180" s="549" t="s">
        <v>1004</v>
      </c>
      <c r="C2180" s="559"/>
      <c r="D2180" s="551">
        <f>SUM(D2181)</f>
        <v>100</v>
      </c>
      <c r="E2180" s="551">
        <f>SUM(E2181)</f>
        <v>81</v>
      </c>
      <c r="F2180" s="551">
        <f>SUM(F2181)</f>
        <v>81</v>
      </c>
      <c r="G2180" s="551">
        <f>SUM(G2181)</f>
        <v>0</v>
      </c>
      <c r="H2180" s="578"/>
    </row>
    <row r="2181" spans="1:8" ht="12.75">
      <c r="A2181" s="567"/>
      <c r="B2181" s="568" t="s">
        <v>385</v>
      </c>
      <c r="C2181" s="569" t="s">
        <v>1005</v>
      </c>
      <c r="D2181" s="570">
        <v>100</v>
      </c>
      <c r="E2181" s="570">
        <v>81</v>
      </c>
      <c r="F2181" s="570">
        <v>81</v>
      </c>
      <c r="G2181" s="570"/>
      <c r="H2181" s="571">
        <v>0.1</v>
      </c>
    </row>
    <row r="2182" spans="1:8" ht="12.75">
      <c r="A2182" s="565" t="s">
        <v>465</v>
      </c>
      <c r="B2182" s="566" t="s">
        <v>155</v>
      </c>
      <c r="C2182" s="562"/>
      <c r="D2182" s="696">
        <f>SUM(D2183:D2183)</f>
        <v>20</v>
      </c>
      <c r="E2182" s="696">
        <f>SUM(E2183:E2183)</f>
        <v>20</v>
      </c>
      <c r="F2182" s="696">
        <f>SUM(F2183:F2183)</f>
        <v>20</v>
      </c>
      <c r="G2182" s="696">
        <f>SUM(G2183:G2183)</f>
        <v>0</v>
      </c>
      <c r="H2182" s="564"/>
    </row>
    <row r="2183" spans="1:8" ht="12.75">
      <c r="A2183" s="554"/>
      <c r="B2183" s="555" t="s">
        <v>278</v>
      </c>
      <c r="C2183" s="556" t="s">
        <v>849</v>
      </c>
      <c r="D2183" s="557">
        <v>20</v>
      </c>
      <c r="E2183" s="557">
        <v>20</v>
      </c>
      <c r="F2183" s="557">
        <v>20</v>
      </c>
      <c r="G2183" s="557">
        <v>0</v>
      </c>
      <c r="H2183" s="558">
        <v>0.7</v>
      </c>
    </row>
    <row r="2184" spans="1:8" ht="12.75">
      <c r="A2184" s="548" t="s">
        <v>476</v>
      </c>
      <c r="B2184" s="549" t="s">
        <v>1006</v>
      </c>
      <c r="C2184" s="559"/>
      <c r="D2184" s="551">
        <f>SUM(D2185)</f>
        <v>9</v>
      </c>
      <c r="E2184" s="551">
        <f>SUM(E2185)</f>
        <v>9</v>
      </c>
      <c r="F2184" s="551">
        <f>SUM(F2185)</f>
        <v>9</v>
      </c>
      <c r="G2184" s="551">
        <f>SUM(G2185)</f>
        <v>0</v>
      </c>
      <c r="H2184" s="578"/>
    </row>
    <row r="2185" spans="1:8" ht="12.75">
      <c r="A2185" s="567"/>
      <c r="B2185" s="568" t="s">
        <v>278</v>
      </c>
      <c r="C2185" s="569" t="s">
        <v>849</v>
      </c>
      <c r="D2185" s="570">
        <v>9</v>
      </c>
      <c r="E2185" s="570">
        <v>9</v>
      </c>
      <c r="F2185" s="570">
        <v>9</v>
      </c>
      <c r="G2185" s="570">
        <v>0</v>
      </c>
      <c r="H2185" s="571">
        <v>0.5</v>
      </c>
    </row>
    <row r="2186" spans="1:8" ht="12.75">
      <c r="A2186" s="548" t="s">
        <v>479</v>
      </c>
      <c r="B2186" s="549" t="s">
        <v>1007</v>
      </c>
      <c r="C2186" s="559"/>
      <c r="D2186" s="551">
        <f>SUM(D2187:D2187)</f>
        <v>100</v>
      </c>
      <c r="E2186" s="551">
        <f>SUM(E2187:E2187)</f>
        <v>21</v>
      </c>
      <c r="F2186" s="551">
        <f>SUM(F2187:F2187)</f>
        <v>21</v>
      </c>
      <c r="G2186" s="551">
        <f>SUM(G2187:G2187)</f>
        <v>0</v>
      </c>
      <c r="H2186" s="578"/>
    </row>
    <row r="2187" spans="1:8" ht="12.75">
      <c r="A2187" s="554"/>
      <c r="B2187" s="555" t="s">
        <v>385</v>
      </c>
      <c r="C2187" s="556" t="s">
        <v>1008</v>
      </c>
      <c r="D2187" s="557">
        <v>100</v>
      </c>
      <c r="E2187" s="557">
        <v>21</v>
      </c>
      <c r="F2187" s="557">
        <v>21</v>
      </c>
      <c r="G2187" s="557"/>
      <c r="H2187" s="558">
        <v>0.5</v>
      </c>
    </row>
    <row r="2188" spans="1:8" ht="12.75">
      <c r="A2188" s="548" t="s">
        <v>482</v>
      </c>
      <c r="B2188" s="549" t="s">
        <v>1009</v>
      </c>
      <c r="C2188" s="559"/>
      <c r="D2188" s="551">
        <f>SUM(D2189)</f>
        <v>6</v>
      </c>
      <c r="E2188" s="551">
        <f>SUM(E2189)</f>
        <v>6</v>
      </c>
      <c r="F2188" s="551">
        <f>SUM(F2189)</f>
        <v>6</v>
      </c>
      <c r="G2188" s="551">
        <f>SUM(G2189)</f>
        <v>0</v>
      </c>
      <c r="H2188" s="578"/>
    </row>
    <row r="2189" spans="1:8" ht="12.75">
      <c r="A2189" s="567"/>
      <c r="B2189" s="568" t="s">
        <v>278</v>
      </c>
      <c r="C2189" s="569" t="s">
        <v>910</v>
      </c>
      <c r="D2189" s="570">
        <v>6</v>
      </c>
      <c r="E2189" s="570">
        <v>6</v>
      </c>
      <c r="F2189" s="570">
        <v>6</v>
      </c>
      <c r="G2189" s="570">
        <v>0</v>
      </c>
      <c r="H2189" s="571">
        <v>0.5</v>
      </c>
    </row>
    <row r="2190" spans="1:8" ht="12.75">
      <c r="A2190" s="548" t="s">
        <v>494</v>
      </c>
      <c r="B2190" s="549" t="s">
        <v>1010</v>
      </c>
      <c r="C2190" s="559"/>
      <c r="D2190" s="551">
        <f>SUM(D2191)</f>
        <v>6</v>
      </c>
      <c r="E2190" s="551">
        <f>SUM(E2191)</f>
        <v>6</v>
      </c>
      <c r="F2190" s="551">
        <f>SUM(F2191)</f>
        <v>6</v>
      </c>
      <c r="G2190" s="551">
        <f>SUM(G2191)</f>
        <v>0</v>
      </c>
      <c r="H2190" s="578"/>
    </row>
    <row r="2191" spans="1:8" ht="12.75">
      <c r="A2191" s="567"/>
      <c r="B2191" s="568" t="s">
        <v>278</v>
      </c>
      <c r="C2191" s="569" t="s">
        <v>910</v>
      </c>
      <c r="D2191" s="570">
        <v>6</v>
      </c>
      <c r="E2191" s="570">
        <v>6</v>
      </c>
      <c r="F2191" s="570">
        <v>6</v>
      </c>
      <c r="G2191" s="570">
        <v>0</v>
      </c>
      <c r="H2191" s="571">
        <v>0.5</v>
      </c>
    </row>
    <row r="2192" spans="1:8" ht="12.75">
      <c r="A2192" s="548" t="s">
        <v>499</v>
      </c>
      <c r="B2192" s="549" t="s">
        <v>1011</v>
      </c>
      <c r="C2192" s="559"/>
      <c r="D2192" s="551">
        <f>SUM(D2193:D2193)</f>
        <v>400</v>
      </c>
      <c r="E2192" s="551">
        <f>SUM(E2193:E2193)</f>
        <v>71</v>
      </c>
      <c r="F2192" s="551">
        <f>SUM(F2193:F2193)</f>
        <v>71</v>
      </c>
      <c r="G2192" s="551">
        <f>SUM(G2193:G2193)</f>
        <v>0</v>
      </c>
      <c r="H2192" s="578"/>
    </row>
    <row r="2193" spans="1:8" ht="12.75">
      <c r="A2193" s="554"/>
      <c r="B2193" s="555" t="s">
        <v>278</v>
      </c>
      <c r="C2193" s="556" t="s">
        <v>896</v>
      </c>
      <c r="D2193" s="557">
        <v>400</v>
      </c>
      <c r="E2193" s="557">
        <v>71</v>
      </c>
      <c r="F2193" s="557">
        <v>71</v>
      </c>
      <c r="G2193" s="557">
        <v>0</v>
      </c>
      <c r="H2193" s="558"/>
    </row>
    <row r="2194" spans="1:8" ht="12.75">
      <c r="A2194" s="548" t="s">
        <v>501</v>
      </c>
      <c r="B2194" s="549" t="s">
        <v>778</v>
      </c>
      <c r="C2194" s="559"/>
      <c r="D2194" s="551">
        <f>SUM(D2195:D2196)</f>
        <v>24</v>
      </c>
      <c r="E2194" s="551">
        <f>SUM(E2195:E2196)</f>
        <v>16</v>
      </c>
      <c r="F2194" s="551">
        <f>SUM(F2195:F2196)</f>
        <v>16</v>
      </c>
      <c r="G2194" s="551">
        <f>SUM(G2195:G2196)</f>
        <v>0</v>
      </c>
      <c r="H2194" s="578"/>
    </row>
    <row r="2195" spans="1:8" ht="12.75">
      <c r="A2195" s="554"/>
      <c r="B2195" s="555" t="s">
        <v>385</v>
      </c>
      <c r="C2195" s="556" t="s">
        <v>997</v>
      </c>
      <c r="D2195" s="557">
        <v>20</v>
      </c>
      <c r="E2195" s="557">
        <v>12</v>
      </c>
      <c r="F2195" s="557">
        <v>12</v>
      </c>
      <c r="G2195" s="557"/>
      <c r="H2195" s="558">
        <v>0.3</v>
      </c>
    </row>
    <row r="2196" spans="1:8" ht="12.75">
      <c r="A2196" s="567"/>
      <c r="B2196" s="568" t="s">
        <v>278</v>
      </c>
      <c r="C2196" s="569" t="s">
        <v>854</v>
      </c>
      <c r="D2196" s="570">
        <v>4</v>
      </c>
      <c r="E2196" s="570">
        <v>4</v>
      </c>
      <c r="F2196" s="570">
        <v>4</v>
      </c>
      <c r="G2196" s="570">
        <v>0</v>
      </c>
      <c r="H2196" s="571">
        <v>0.7</v>
      </c>
    </row>
    <row r="2197" spans="1:8" ht="12.75">
      <c r="A2197" s="548" t="s">
        <v>523</v>
      </c>
      <c r="B2197" s="549" t="s">
        <v>163</v>
      </c>
      <c r="C2197" s="559"/>
      <c r="D2197" s="551">
        <f>SUM(D2198:D2198)</f>
        <v>8</v>
      </c>
      <c r="E2197" s="551">
        <f>SUM(E2198:E2198)</f>
        <v>7</v>
      </c>
      <c r="F2197" s="551">
        <f>SUM(F2198:F2198)</f>
        <v>7</v>
      </c>
      <c r="G2197" s="551">
        <f>SUM(G2198:G2198)</f>
        <v>0</v>
      </c>
      <c r="H2197" s="578"/>
    </row>
    <row r="2198" spans="1:8" ht="12.75">
      <c r="A2198" s="567"/>
      <c r="B2198" s="568" t="s">
        <v>324</v>
      </c>
      <c r="C2198" s="569" t="s">
        <v>414</v>
      </c>
      <c r="D2198" s="570">
        <v>8</v>
      </c>
      <c r="E2198" s="570">
        <v>7</v>
      </c>
      <c r="F2198" s="570">
        <v>7</v>
      </c>
      <c r="G2198" s="570">
        <v>0</v>
      </c>
      <c r="H2198" s="571" t="s">
        <v>629</v>
      </c>
    </row>
    <row r="2199" spans="1:8" ht="12.75">
      <c r="A2199" s="548" t="s">
        <v>529</v>
      </c>
      <c r="B2199" s="549" t="s">
        <v>1012</v>
      </c>
      <c r="C2199" s="559"/>
      <c r="D2199" s="551">
        <f>SUM(D2200)</f>
        <v>9</v>
      </c>
      <c r="E2199" s="551">
        <f>SUM(E2200)</f>
        <v>9</v>
      </c>
      <c r="F2199" s="551">
        <f>SUM(F2200)</f>
        <v>9</v>
      </c>
      <c r="G2199" s="551">
        <f>SUM(G2200)</f>
        <v>0</v>
      </c>
      <c r="H2199" s="578"/>
    </row>
    <row r="2200" spans="1:8" ht="12.75">
      <c r="A2200" s="567"/>
      <c r="B2200" s="568" t="s">
        <v>278</v>
      </c>
      <c r="C2200" s="569" t="s">
        <v>854</v>
      </c>
      <c r="D2200" s="570">
        <v>9</v>
      </c>
      <c r="E2200" s="570">
        <v>9</v>
      </c>
      <c r="F2200" s="570">
        <v>9</v>
      </c>
      <c r="G2200" s="570">
        <v>0</v>
      </c>
      <c r="H2200" s="571">
        <v>0.6</v>
      </c>
    </row>
    <row r="2201" spans="1:8" ht="12.75">
      <c r="A2201" s="565" t="s">
        <v>534</v>
      </c>
      <c r="B2201" s="566" t="s">
        <v>775</v>
      </c>
      <c r="C2201" s="562"/>
      <c r="D2201" s="696">
        <f>SUM(D2202)</f>
        <v>10</v>
      </c>
      <c r="E2201" s="696">
        <f>SUM(E2202)</f>
        <v>10</v>
      </c>
      <c r="F2201" s="696">
        <f>SUM(F2202)</f>
        <v>10</v>
      </c>
      <c r="G2201" s="696">
        <f>SUM(G2202)</f>
        <v>0</v>
      </c>
      <c r="H2201" s="564"/>
    </row>
    <row r="2202" spans="1:8" ht="12.75">
      <c r="A2202" s="572"/>
      <c r="B2202" s="573" t="s">
        <v>278</v>
      </c>
      <c r="C2202" s="574" t="s">
        <v>854</v>
      </c>
      <c r="D2202" s="575">
        <v>10</v>
      </c>
      <c r="E2202" s="575">
        <v>10</v>
      </c>
      <c r="F2202" s="575">
        <v>10</v>
      </c>
      <c r="G2202" s="575">
        <v>0</v>
      </c>
      <c r="H2202" s="576">
        <v>0.8</v>
      </c>
    </row>
    <row r="2203" spans="1:8" ht="12.75">
      <c r="A2203" s="548" t="s">
        <v>540</v>
      </c>
      <c r="B2203" s="549" t="s">
        <v>1013</v>
      </c>
      <c r="C2203" s="559"/>
      <c r="D2203" s="551">
        <f>SUM(D2204)</f>
        <v>30</v>
      </c>
      <c r="E2203" s="551">
        <f>SUM(E2204)</f>
        <v>11</v>
      </c>
      <c r="F2203" s="551">
        <f>SUM(F2204)</f>
        <v>11</v>
      </c>
      <c r="G2203" s="551">
        <f>SUM(G2204)</f>
        <v>0</v>
      </c>
      <c r="H2203" s="578"/>
    </row>
    <row r="2204" spans="1:8" ht="12.75">
      <c r="A2204" s="567"/>
      <c r="B2204" s="568" t="s">
        <v>385</v>
      </c>
      <c r="C2204" s="569" t="s">
        <v>1014</v>
      </c>
      <c r="D2204" s="570">
        <v>30</v>
      </c>
      <c r="E2204" s="570">
        <v>11</v>
      </c>
      <c r="F2204" s="570">
        <v>11</v>
      </c>
      <c r="G2204" s="570"/>
      <c r="H2204" s="571">
        <v>0.35</v>
      </c>
    </row>
    <row r="2205" spans="1:8" ht="12.75">
      <c r="A2205" s="548" t="s">
        <v>541</v>
      </c>
      <c r="B2205" s="549" t="s">
        <v>781</v>
      </c>
      <c r="C2205" s="559"/>
      <c r="D2205" s="551">
        <f>SUM(D2206:D2208)</f>
        <v>325</v>
      </c>
      <c r="E2205" s="551">
        <f>SUM(E2206:E2208)</f>
        <v>274</v>
      </c>
      <c r="F2205" s="551">
        <f>SUM(F2206:F2208)</f>
        <v>274</v>
      </c>
      <c r="G2205" s="551">
        <f>SUM(G2206:G2208)</f>
        <v>0</v>
      </c>
      <c r="H2205" s="578"/>
    </row>
    <row r="2206" spans="1:8" ht="12.75">
      <c r="A2206" s="554"/>
      <c r="B2206" s="555" t="s">
        <v>385</v>
      </c>
      <c r="C2206" s="556" t="s">
        <v>997</v>
      </c>
      <c r="D2206" s="557">
        <v>100</v>
      </c>
      <c r="E2206" s="557">
        <v>69</v>
      </c>
      <c r="F2206" s="557">
        <v>69</v>
      </c>
      <c r="G2206" s="557"/>
      <c r="H2206" s="558">
        <v>0.3</v>
      </c>
    </row>
    <row r="2207" spans="1:8" ht="12.75">
      <c r="A2207" s="554"/>
      <c r="B2207" s="555"/>
      <c r="C2207" s="556" t="s">
        <v>1015</v>
      </c>
      <c r="D2207" s="557">
        <v>200</v>
      </c>
      <c r="E2207" s="557">
        <v>180</v>
      </c>
      <c r="F2207" s="557">
        <v>180</v>
      </c>
      <c r="G2207" s="557"/>
      <c r="H2207" s="558">
        <v>0.35</v>
      </c>
    </row>
    <row r="2208" spans="1:8" ht="12.75">
      <c r="A2208" s="554"/>
      <c r="B2208" s="555" t="s">
        <v>278</v>
      </c>
      <c r="C2208" s="556" t="s">
        <v>1016</v>
      </c>
      <c r="D2208" s="557">
        <v>25</v>
      </c>
      <c r="E2208" s="557">
        <v>25</v>
      </c>
      <c r="F2208" s="557">
        <v>25</v>
      </c>
      <c r="G2208" s="557">
        <v>0</v>
      </c>
      <c r="H2208" s="558">
        <v>0.4</v>
      </c>
    </row>
    <row r="2209" spans="1:8" ht="12.75">
      <c r="A2209" s="548" t="s">
        <v>547</v>
      </c>
      <c r="B2209" s="549" t="s">
        <v>1017</v>
      </c>
      <c r="C2209" s="559"/>
      <c r="D2209" s="551">
        <f>SUM(D2210:D2210)</f>
        <v>320</v>
      </c>
      <c r="E2209" s="551">
        <f>SUM(E2210:E2210)</f>
        <v>150</v>
      </c>
      <c r="F2209" s="551">
        <f>SUM(F2210:F2210)</f>
        <v>150</v>
      </c>
      <c r="G2209" s="551">
        <f>SUM(G2210:G2210)</f>
        <v>0</v>
      </c>
      <c r="H2209" s="578"/>
    </row>
    <row r="2210" spans="1:8" ht="12.75">
      <c r="A2210" s="554"/>
      <c r="B2210" s="555" t="s">
        <v>385</v>
      </c>
      <c r="C2210" s="556" t="s">
        <v>1018</v>
      </c>
      <c r="D2210" s="557">
        <v>320</v>
      </c>
      <c r="E2210" s="557">
        <v>150</v>
      </c>
      <c r="F2210" s="557">
        <v>150</v>
      </c>
      <c r="G2210" s="557"/>
      <c r="H2210" s="558">
        <v>0.15</v>
      </c>
    </row>
    <row r="2211" spans="1:8" ht="12.75">
      <c r="A2211" s="548" t="s">
        <v>549</v>
      </c>
      <c r="B2211" s="549" t="s">
        <v>1019</v>
      </c>
      <c r="C2211" s="559"/>
      <c r="D2211" s="551">
        <f>SUM(D2212:D2212)</f>
        <v>190</v>
      </c>
      <c r="E2211" s="551">
        <f>SUM(E2212:E2212)</f>
        <v>94</v>
      </c>
      <c r="F2211" s="551">
        <f>SUM(F2212:F2212)</f>
        <v>94</v>
      </c>
      <c r="G2211" s="551">
        <f>SUM(G2212:G2212)</f>
        <v>0</v>
      </c>
      <c r="H2211" s="578"/>
    </row>
    <row r="2212" spans="1:8" ht="12.75">
      <c r="A2212" s="554"/>
      <c r="B2212" s="555" t="s">
        <v>385</v>
      </c>
      <c r="C2212" s="556" t="s">
        <v>997</v>
      </c>
      <c r="D2212" s="557">
        <v>190</v>
      </c>
      <c r="E2212" s="557">
        <v>94</v>
      </c>
      <c r="F2212" s="557">
        <v>94</v>
      </c>
      <c r="G2212" s="557"/>
      <c r="H2212" s="558">
        <v>0.15</v>
      </c>
    </row>
    <row r="2213" spans="1:8" ht="12.75">
      <c r="A2213" s="548" t="s">
        <v>551</v>
      </c>
      <c r="B2213" s="549" t="s">
        <v>1020</v>
      </c>
      <c r="C2213" s="559"/>
      <c r="D2213" s="551">
        <f>SUM(D2214:D2217)</f>
        <v>96</v>
      </c>
      <c r="E2213" s="551">
        <f>SUM(E2214:E2217)</f>
        <v>35</v>
      </c>
      <c r="F2213" s="551">
        <f>SUM(F2214:F2217)</f>
        <v>35</v>
      </c>
      <c r="G2213" s="551">
        <f>SUM(G2214:G2217)</f>
        <v>0</v>
      </c>
      <c r="H2213" s="578"/>
    </row>
    <row r="2214" spans="1:8" ht="12.75">
      <c r="A2214" s="554"/>
      <c r="B2214" s="555" t="s">
        <v>385</v>
      </c>
      <c r="C2214" s="556" t="s">
        <v>1008</v>
      </c>
      <c r="D2214" s="557">
        <v>70</v>
      </c>
      <c r="E2214" s="557">
        <v>12</v>
      </c>
      <c r="F2214" s="557">
        <v>12</v>
      </c>
      <c r="G2214" s="557"/>
      <c r="H2214" s="558">
        <v>0.15</v>
      </c>
    </row>
    <row r="2215" spans="1:8" ht="12.75">
      <c r="A2215" s="554"/>
      <c r="B2215" s="555" t="s">
        <v>278</v>
      </c>
      <c r="C2215" s="556" t="s">
        <v>849</v>
      </c>
      <c r="D2215" s="557">
        <v>5</v>
      </c>
      <c r="E2215" s="557">
        <v>5</v>
      </c>
      <c r="F2215" s="557">
        <v>5</v>
      </c>
      <c r="G2215" s="557">
        <v>0</v>
      </c>
      <c r="H2215" s="558">
        <v>0.4</v>
      </c>
    </row>
    <row r="2216" spans="1:8" ht="12.75">
      <c r="A2216" s="572"/>
      <c r="B2216" s="573"/>
      <c r="C2216" s="574" t="s">
        <v>854</v>
      </c>
      <c r="D2216" s="575">
        <v>11</v>
      </c>
      <c r="E2216" s="575">
        <v>11</v>
      </c>
      <c r="F2216" s="575">
        <v>11</v>
      </c>
      <c r="G2216" s="575">
        <v>0</v>
      </c>
      <c r="H2216" s="576">
        <v>1</v>
      </c>
    </row>
    <row r="2217" spans="1:8" ht="12.75">
      <c r="A2217" s="567"/>
      <c r="B2217" s="568" t="s">
        <v>303</v>
      </c>
      <c r="C2217" s="569" t="s">
        <v>392</v>
      </c>
      <c r="D2217" s="570">
        <v>10</v>
      </c>
      <c r="E2217" s="570">
        <v>7</v>
      </c>
      <c r="F2217" s="570">
        <v>7</v>
      </c>
      <c r="G2217" s="570"/>
      <c r="H2217" s="571">
        <v>0.25</v>
      </c>
    </row>
    <row r="2218" spans="1:8" ht="14.25" customHeight="1">
      <c r="A2218" s="548" t="s">
        <v>553</v>
      </c>
      <c r="B2218" s="549" t="s">
        <v>785</v>
      </c>
      <c r="C2218" s="559"/>
      <c r="D2218" s="551">
        <f>SUM(D2219:D2220)</f>
        <v>56</v>
      </c>
      <c r="E2218" s="551">
        <f>SUM(E2219:E2220)</f>
        <v>56</v>
      </c>
      <c r="F2218" s="551">
        <f>SUM(F2219:F2220)</f>
        <v>56</v>
      </c>
      <c r="G2218" s="551">
        <f>SUM(G2219:G2220)</f>
        <v>0</v>
      </c>
      <c r="H2218" s="578"/>
    </row>
    <row r="2219" spans="1:8" ht="14.25" customHeight="1">
      <c r="A2219" s="588"/>
      <c r="B2219" s="573" t="s">
        <v>278</v>
      </c>
      <c r="C2219" s="590" t="s">
        <v>642</v>
      </c>
      <c r="D2219" s="600">
        <v>20</v>
      </c>
      <c r="E2219" s="600">
        <v>20</v>
      </c>
      <c r="F2219" s="600">
        <v>20</v>
      </c>
      <c r="G2219" s="600">
        <v>0</v>
      </c>
      <c r="H2219" s="592">
        <v>0.4</v>
      </c>
    </row>
    <row r="2220" spans="1:8" ht="14.25" customHeight="1">
      <c r="A2220" s="567"/>
      <c r="B2220" s="729"/>
      <c r="C2220" s="569" t="s">
        <v>849</v>
      </c>
      <c r="D2220" s="570">
        <v>36</v>
      </c>
      <c r="E2220" s="570">
        <v>36</v>
      </c>
      <c r="F2220" s="570">
        <v>36</v>
      </c>
      <c r="G2220" s="570">
        <v>0</v>
      </c>
      <c r="H2220" s="571">
        <v>1</v>
      </c>
    </row>
    <row r="2221" spans="1:8" ht="12" customHeight="1">
      <c r="A2221" s="548" t="s">
        <v>561</v>
      </c>
      <c r="B2221" s="549" t="s">
        <v>1021</v>
      </c>
      <c r="C2221" s="559"/>
      <c r="D2221" s="551">
        <f>SUM(D2222:D2225)</f>
        <v>1050</v>
      </c>
      <c r="E2221" s="551">
        <f>SUM(E2222:E2225)</f>
        <v>1017</v>
      </c>
      <c r="F2221" s="551">
        <f>SUM(F2222:F2225)</f>
        <v>1017</v>
      </c>
      <c r="G2221" s="551">
        <f>SUM(G2222:G2225)</f>
        <v>0</v>
      </c>
      <c r="H2221" s="578"/>
    </row>
    <row r="2222" spans="1:8" ht="12" customHeight="1">
      <c r="A2222" s="554"/>
      <c r="B2222" s="555" t="s">
        <v>385</v>
      </c>
      <c r="C2222" s="556" t="s">
        <v>1005</v>
      </c>
      <c r="D2222" s="557">
        <v>100</v>
      </c>
      <c r="E2222" s="557">
        <v>95</v>
      </c>
      <c r="F2222" s="557">
        <v>95</v>
      </c>
      <c r="G2222" s="557"/>
      <c r="H2222" s="558">
        <v>0.15</v>
      </c>
    </row>
    <row r="2223" spans="1:8" ht="12.75">
      <c r="A2223" s="554"/>
      <c r="B2223" s="555"/>
      <c r="C2223" s="556" t="s">
        <v>997</v>
      </c>
      <c r="D2223" s="557">
        <v>450</v>
      </c>
      <c r="E2223" s="557">
        <v>445</v>
      </c>
      <c r="F2223" s="557">
        <v>445</v>
      </c>
      <c r="G2223" s="557"/>
      <c r="H2223" s="558">
        <v>0.25</v>
      </c>
    </row>
    <row r="2224" spans="1:8" ht="12.75">
      <c r="A2224" s="554"/>
      <c r="B2224" s="555"/>
      <c r="C2224" s="556" t="s">
        <v>1022</v>
      </c>
      <c r="D2224" s="557">
        <v>250</v>
      </c>
      <c r="E2224" s="557">
        <v>240</v>
      </c>
      <c r="F2224" s="557">
        <v>240</v>
      </c>
      <c r="G2224" s="557"/>
      <c r="H2224" s="558">
        <v>0.35</v>
      </c>
    </row>
    <row r="2225" spans="1:8" ht="12.75">
      <c r="A2225" s="567"/>
      <c r="B2225" s="568"/>
      <c r="C2225" s="569" t="s">
        <v>1023</v>
      </c>
      <c r="D2225" s="570">
        <v>250</v>
      </c>
      <c r="E2225" s="570">
        <v>237</v>
      </c>
      <c r="F2225" s="570">
        <v>237</v>
      </c>
      <c r="G2225" s="570"/>
      <c r="H2225" s="571">
        <v>0.45</v>
      </c>
    </row>
    <row r="2226" spans="1:8" ht="12.75">
      <c r="A2226" s="588" t="s">
        <v>564</v>
      </c>
      <c r="B2226" s="589" t="s">
        <v>1024</v>
      </c>
      <c r="C2226" s="590"/>
      <c r="D2226" s="591">
        <f>SUM(D2227)</f>
        <v>20</v>
      </c>
      <c r="E2226" s="591">
        <f>SUM(E2227)</f>
        <v>20</v>
      </c>
      <c r="F2226" s="591">
        <f>SUM(F2227)</f>
        <v>20</v>
      </c>
      <c r="G2226" s="591">
        <f>SUM(G2227)</f>
        <v>0</v>
      </c>
      <c r="H2226" s="592"/>
    </row>
    <row r="2227" spans="1:8" ht="12.75">
      <c r="A2227" s="554"/>
      <c r="B2227" s="555" t="s">
        <v>278</v>
      </c>
      <c r="C2227" s="556" t="s">
        <v>642</v>
      </c>
      <c r="D2227" s="557">
        <v>20</v>
      </c>
      <c r="E2227" s="557">
        <v>20</v>
      </c>
      <c r="F2227" s="557">
        <v>20</v>
      </c>
      <c r="G2227" s="557">
        <v>0</v>
      </c>
      <c r="H2227" s="558">
        <v>0.3</v>
      </c>
    </row>
    <row r="2228" spans="1:8" ht="12.75">
      <c r="A2228" s="548" t="s">
        <v>566</v>
      </c>
      <c r="B2228" s="549" t="s">
        <v>1025</v>
      </c>
      <c r="C2228" s="559"/>
      <c r="D2228" s="551">
        <f>SUM(D2229:D2229)</f>
        <v>50</v>
      </c>
      <c r="E2228" s="551">
        <f>SUM(E2229:E2229)</f>
        <v>50</v>
      </c>
      <c r="F2228" s="551">
        <f>SUM(F2229:F2229)</f>
        <v>50</v>
      </c>
      <c r="G2228" s="551">
        <f>SUM(G2229:G2229)</f>
        <v>0</v>
      </c>
      <c r="H2228" s="578"/>
    </row>
    <row r="2229" spans="1:8" ht="12.75">
      <c r="A2229" s="588"/>
      <c r="B2229" s="599" t="s">
        <v>278</v>
      </c>
      <c r="C2229" s="590" t="s">
        <v>849</v>
      </c>
      <c r="D2229" s="600">
        <v>50</v>
      </c>
      <c r="E2229" s="600">
        <v>50</v>
      </c>
      <c r="F2229" s="600">
        <v>50</v>
      </c>
      <c r="G2229" s="600">
        <v>0</v>
      </c>
      <c r="H2229" s="592">
        <v>0.5</v>
      </c>
    </row>
    <row r="2230" spans="1:8" ht="12.75">
      <c r="A2230" s="548" t="s">
        <v>568</v>
      </c>
      <c r="B2230" s="549" t="s">
        <v>788</v>
      </c>
      <c r="C2230" s="559"/>
      <c r="D2230" s="551">
        <f>SUM(D2231)</f>
        <v>100</v>
      </c>
      <c r="E2230" s="551">
        <f>SUM(E2231)</f>
        <v>100</v>
      </c>
      <c r="F2230" s="551">
        <f>SUM(F2231)</f>
        <v>100</v>
      </c>
      <c r="G2230" s="551">
        <f>SUM(G2231)</f>
        <v>0</v>
      </c>
      <c r="H2230" s="578"/>
    </row>
    <row r="2231" spans="1:8" ht="12.75">
      <c r="A2231" s="567"/>
      <c r="B2231" s="568" t="s">
        <v>278</v>
      </c>
      <c r="C2231" s="569" t="s">
        <v>989</v>
      </c>
      <c r="D2231" s="570">
        <v>100</v>
      </c>
      <c r="E2231" s="570">
        <v>100</v>
      </c>
      <c r="F2231" s="570">
        <v>100</v>
      </c>
      <c r="G2231" s="570">
        <v>0</v>
      </c>
      <c r="H2231" s="571">
        <v>1</v>
      </c>
    </row>
    <row r="2232" spans="1:8" ht="12.75">
      <c r="A2232" s="548" t="s">
        <v>570</v>
      </c>
      <c r="B2232" s="549" t="s">
        <v>790</v>
      </c>
      <c r="C2232" s="559"/>
      <c r="D2232" s="551">
        <f>D2233</f>
        <v>54</v>
      </c>
      <c r="E2232" s="551">
        <f>E2233</f>
        <v>45</v>
      </c>
      <c r="F2232" s="551">
        <f>F2233</f>
        <v>45</v>
      </c>
      <c r="G2232" s="551">
        <f>G2233</f>
        <v>0</v>
      </c>
      <c r="H2232" s="578"/>
    </row>
    <row r="2233" spans="1:8" ht="12.75">
      <c r="A2233" s="567"/>
      <c r="B2233" s="568" t="s">
        <v>303</v>
      </c>
      <c r="C2233" s="569" t="s">
        <v>392</v>
      </c>
      <c r="D2233" s="570">
        <v>54</v>
      </c>
      <c r="E2233" s="570">
        <v>45</v>
      </c>
      <c r="F2233" s="570">
        <v>45</v>
      </c>
      <c r="G2233" s="570"/>
      <c r="H2233" s="571">
        <v>0.3</v>
      </c>
    </row>
    <row r="2234" spans="1:8" ht="12.75">
      <c r="A2234" s="548" t="s">
        <v>572</v>
      </c>
      <c r="B2234" s="549" t="s">
        <v>1026</v>
      </c>
      <c r="C2234" s="559"/>
      <c r="D2234" s="551">
        <f>SUM(D2235:D2236)</f>
        <v>220</v>
      </c>
      <c r="E2234" s="551">
        <f>SUM(E2235:E2236)</f>
        <v>215</v>
      </c>
      <c r="F2234" s="551">
        <f>SUM(F2235:F2236)</f>
        <v>215</v>
      </c>
      <c r="G2234" s="551">
        <f>SUM(G2235:G2236)</f>
        <v>0</v>
      </c>
      <c r="H2234" s="578"/>
    </row>
    <row r="2235" spans="1:8" ht="12.75">
      <c r="A2235" s="554"/>
      <c r="B2235" s="555" t="s">
        <v>385</v>
      </c>
      <c r="C2235" s="556" t="s">
        <v>997</v>
      </c>
      <c r="D2235" s="557">
        <v>170</v>
      </c>
      <c r="E2235" s="557">
        <v>165</v>
      </c>
      <c r="F2235" s="557">
        <v>165</v>
      </c>
      <c r="G2235" s="557"/>
      <c r="H2235" s="558">
        <v>0.5</v>
      </c>
    </row>
    <row r="2236" spans="1:8" ht="12.75">
      <c r="A2236" s="572"/>
      <c r="B2236" s="573" t="s">
        <v>278</v>
      </c>
      <c r="C2236" s="574" t="s">
        <v>640</v>
      </c>
      <c r="D2236" s="575">
        <v>50</v>
      </c>
      <c r="E2236" s="575">
        <v>50</v>
      </c>
      <c r="F2236" s="575">
        <v>50</v>
      </c>
      <c r="G2236" s="575">
        <v>0</v>
      </c>
      <c r="H2236" s="576"/>
    </row>
    <row r="2237" spans="1:8" ht="12.75">
      <c r="A2237" s="548" t="s">
        <v>575</v>
      </c>
      <c r="B2237" s="549" t="s">
        <v>1027</v>
      </c>
      <c r="C2237" s="559"/>
      <c r="D2237" s="551">
        <f>SUM(D2238:D2239)</f>
        <v>500</v>
      </c>
      <c r="E2237" s="551">
        <f>SUM(E2238:E2239)</f>
        <v>173</v>
      </c>
      <c r="F2237" s="551">
        <f>SUM(F2238:F2239)</f>
        <v>173</v>
      </c>
      <c r="G2237" s="551">
        <f>SUM(G2238:G2239)</f>
        <v>0</v>
      </c>
      <c r="H2237" s="578"/>
    </row>
    <row r="2238" spans="1:8" ht="12.75">
      <c r="A2238" s="554"/>
      <c r="B2238" s="555" t="s">
        <v>385</v>
      </c>
      <c r="C2238" s="556" t="s">
        <v>997</v>
      </c>
      <c r="D2238" s="557">
        <v>250</v>
      </c>
      <c r="E2238" s="557">
        <v>70</v>
      </c>
      <c r="F2238" s="557">
        <v>70</v>
      </c>
      <c r="G2238" s="557"/>
      <c r="H2238" s="558">
        <v>0.25</v>
      </c>
    </row>
    <row r="2239" spans="1:8" ht="12.75">
      <c r="A2239" s="567"/>
      <c r="B2239" s="568"/>
      <c r="C2239" s="569" t="s">
        <v>1022</v>
      </c>
      <c r="D2239" s="570">
        <v>250</v>
      </c>
      <c r="E2239" s="570">
        <v>103</v>
      </c>
      <c r="F2239" s="570">
        <v>103</v>
      </c>
      <c r="G2239" s="570"/>
      <c r="H2239" s="571">
        <v>0.5</v>
      </c>
    </row>
    <row r="2240" spans="1:8" ht="12.75">
      <c r="A2240" s="548" t="s">
        <v>576</v>
      </c>
      <c r="B2240" s="549" t="s">
        <v>1028</v>
      </c>
      <c r="C2240" s="559"/>
      <c r="D2240" s="551">
        <f>SUM(D2241:D2241)</f>
        <v>200</v>
      </c>
      <c r="E2240" s="551">
        <f>SUM(E2241:E2241)</f>
        <v>10</v>
      </c>
      <c r="F2240" s="551">
        <f>SUM(F2241:F2241)</f>
        <v>10</v>
      </c>
      <c r="G2240" s="551">
        <f>SUM(G2241:G2241)</f>
        <v>0</v>
      </c>
      <c r="H2240" s="578"/>
    </row>
    <row r="2241" spans="1:8" ht="12.75">
      <c r="A2241" s="554"/>
      <c r="B2241" s="555" t="s">
        <v>385</v>
      </c>
      <c r="C2241" s="556" t="s">
        <v>1029</v>
      </c>
      <c r="D2241" s="557">
        <v>200</v>
      </c>
      <c r="E2241" s="557">
        <v>10</v>
      </c>
      <c r="F2241" s="557">
        <v>10</v>
      </c>
      <c r="G2241" s="557"/>
      <c r="H2241" s="558">
        <v>1</v>
      </c>
    </row>
    <row r="2242" spans="1:8" ht="12.75">
      <c r="A2242" s="548" t="s">
        <v>585</v>
      </c>
      <c r="B2242" s="549" t="s">
        <v>1030</v>
      </c>
      <c r="C2242" s="559"/>
      <c r="D2242" s="551">
        <f>D2243</f>
        <v>200</v>
      </c>
      <c r="E2242" s="551">
        <f>E2243</f>
        <v>200</v>
      </c>
      <c r="F2242" s="551">
        <f>F2243</f>
        <v>0</v>
      </c>
      <c r="G2242" s="551">
        <f>G2243</f>
        <v>0</v>
      </c>
      <c r="H2242" s="578"/>
    </row>
    <row r="2243" spans="1:8" ht="12.75">
      <c r="A2243" s="567"/>
      <c r="B2243" s="568" t="s">
        <v>355</v>
      </c>
      <c r="C2243" s="569" t="s">
        <v>942</v>
      </c>
      <c r="D2243" s="570">
        <v>200</v>
      </c>
      <c r="E2243" s="570">
        <v>200</v>
      </c>
      <c r="F2243" s="570"/>
      <c r="G2243" s="570"/>
      <c r="H2243" s="571">
        <v>0.05</v>
      </c>
    </row>
    <row r="2244" spans="1:8" ht="12.75">
      <c r="A2244" s="548" t="s">
        <v>593</v>
      </c>
      <c r="B2244" s="549" t="s">
        <v>1031</v>
      </c>
      <c r="C2244" s="559"/>
      <c r="D2244" s="551">
        <f>SUM(D2245:D2247)</f>
        <v>830</v>
      </c>
      <c r="E2244" s="551">
        <f>SUM(E2245:E2247)</f>
        <v>673</v>
      </c>
      <c r="F2244" s="551">
        <f>SUM(F2245:F2247)</f>
        <v>673</v>
      </c>
      <c r="G2244" s="551">
        <f>SUM(G2245:G2247)</f>
        <v>0</v>
      </c>
      <c r="H2244" s="578"/>
    </row>
    <row r="2245" spans="1:8" ht="12.75">
      <c r="A2245" s="554"/>
      <c r="B2245" s="555" t="s">
        <v>385</v>
      </c>
      <c r="C2245" s="556" t="s">
        <v>1005</v>
      </c>
      <c r="D2245" s="557">
        <v>330</v>
      </c>
      <c r="E2245" s="557">
        <v>330</v>
      </c>
      <c r="F2245" s="557">
        <v>330</v>
      </c>
      <c r="G2245" s="557"/>
      <c r="H2245" s="558">
        <v>0.3</v>
      </c>
    </row>
    <row r="2246" spans="1:8" ht="12.75">
      <c r="A2246" s="554"/>
      <c r="B2246" s="555"/>
      <c r="C2246" s="556" t="s">
        <v>997</v>
      </c>
      <c r="D2246" s="557">
        <v>100</v>
      </c>
      <c r="E2246" s="557">
        <v>100</v>
      </c>
      <c r="F2246" s="557">
        <v>100</v>
      </c>
      <c r="G2246" s="557"/>
      <c r="H2246" s="558">
        <v>0.35</v>
      </c>
    </row>
    <row r="2247" spans="1:8" ht="12.75">
      <c r="A2247" s="567"/>
      <c r="B2247" s="568"/>
      <c r="C2247" s="569" t="s">
        <v>1015</v>
      </c>
      <c r="D2247" s="570">
        <v>400</v>
      </c>
      <c r="E2247" s="570">
        <v>243</v>
      </c>
      <c r="F2247" s="570">
        <v>243</v>
      </c>
      <c r="G2247" s="570"/>
      <c r="H2247" s="571">
        <v>0.4</v>
      </c>
    </row>
    <row r="2248" spans="1:8" ht="12.75">
      <c r="A2248" s="548" t="s">
        <v>595</v>
      </c>
      <c r="B2248" s="549" t="s">
        <v>1032</v>
      </c>
      <c r="C2248" s="559"/>
      <c r="D2248" s="551">
        <f>SUM(D2249)</f>
        <v>38</v>
      </c>
      <c r="E2248" s="551">
        <f>SUM(E2249)</f>
        <v>38</v>
      </c>
      <c r="F2248" s="551">
        <f>SUM(F2249)</f>
        <v>38</v>
      </c>
      <c r="G2248" s="551">
        <f>SUM(G2249)</f>
        <v>0</v>
      </c>
      <c r="H2248" s="578"/>
    </row>
    <row r="2249" spans="1:8" ht="12.75">
      <c r="A2249" s="567"/>
      <c r="B2249" s="555" t="s">
        <v>278</v>
      </c>
      <c r="C2249" s="569" t="s">
        <v>642</v>
      </c>
      <c r="D2249" s="570">
        <v>38</v>
      </c>
      <c r="E2249" s="570">
        <v>38</v>
      </c>
      <c r="F2249" s="570">
        <v>38</v>
      </c>
      <c r="G2249" s="570">
        <v>0</v>
      </c>
      <c r="H2249" s="571">
        <v>0.4</v>
      </c>
    </row>
    <row r="2250" spans="1:8" ht="12.75">
      <c r="A2250" s="548" t="s">
        <v>598</v>
      </c>
      <c r="B2250" s="549" t="s">
        <v>906</v>
      </c>
      <c r="C2250" s="559"/>
      <c r="D2250" s="551">
        <f>SUM(D2251:D2252)</f>
        <v>115</v>
      </c>
      <c r="E2250" s="551">
        <f>SUM(E2251:E2252)</f>
        <v>100</v>
      </c>
      <c r="F2250" s="551">
        <f>SUM(F2251:F2252)</f>
        <v>100</v>
      </c>
      <c r="G2250" s="551">
        <f>SUM(G2251:G2252)</f>
        <v>0</v>
      </c>
      <c r="H2250" s="578"/>
    </row>
    <row r="2251" spans="1:8" ht="12.75">
      <c r="A2251" s="572"/>
      <c r="B2251" s="573" t="s">
        <v>278</v>
      </c>
      <c r="C2251" s="574" t="s">
        <v>642</v>
      </c>
      <c r="D2251" s="575">
        <v>16</v>
      </c>
      <c r="E2251" s="575">
        <v>16</v>
      </c>
      <c r="F2251" s="575">
        <v>16</v>
      </c>
      <c r="G2251" s="575">
        <v>0</v>
      </c>
      <c r="H2251" s="576">
        <v>0.3</v>
      </c>
    </row>
    <row r="2252" spans="1:8" ht="12.75">
      <c r="A2252" s="567"/>
      <c r="B2252" s="568" t="s">
        <v>303</v>
      </c>
      <c r="C2252" s="569" t="s">
        <v>392</v>
      </c>
      <c r="D2252" s="570">
        <v>99</v>
      </c>
      <c r="E2252" s="570">
        <v>84</v>
      </c>
      <c r="F2252" s="570">
        <v>84</v>
      </c>
      <c r="G2252" s="570"/>
      <c r="H2252" s="571">
        <v>0.4</v>
      </c>
    </row>
    <row r="2253" spans="1:8" ht="12.75">
      <c r="A2253" s="548" t="s">
        <v>599</v>
      </c>
      <c r="B2253" s="549" t="s">
        <v>907</v>
      </c>
      <c r="C2253" s="559"/>
      <c r="D2253" s="551">
        <f>D2254</f>
        <v>30</v>
      </c>
      <c r="E2253" s="551">
        <f>E2254</f>
        <v>30</v>
      </c>
      <c r="F2253" s="551">
        <f>F2254</f>
        <v>0</v>
      </c>
      <c r="G2253" s="551">
        <f>G2254</f>
        <v>0</v>
      </c>
      <c r="H2253" s="578"/>
    </row>
    <row r="2254" spans="1:8" ht="12.75">
      <c r="A2254" s="567"/>
      <c r="B2254" s="568" t="s">
        <v>355</v>
      </c>
      <c r="C2254" s="569" t="s">
        <v>942</v>
      </c>
      <c r="D2254" s="570">
        <v>30</v>
      </c>
      <c r="E2254" s="570">
        <v>30</v>
      </c>
      <c r="F2254" s="570"/>
      <c r="G2254" s="570"/>
      <c r="H2254" s="571">
        <v>0.05</v>
      </c>
    </row>
    <row r="2255" spans="1:8" ht="12.75">
      <c r="A2255" s="548" t="s">
        <v>601</v>
      </c>
      <c r="B2255" s="549" t="s">
        <v>1033</v>
      </c>
      <c r="C2255" s="640"/>
      <c r="D2255" s="551">
        <f>SUM(D2256:D2256)</f>
        <v>750</v>
      </c>
      <c r="E2255" s="551">
        <f>SUM(E2256:E2256)</f>
        <v>473</v>
      </c>
      <c r="F2255" s="551">
        <f>SUM(F2256:F2256)</f>
        <v>473</v>
      </c>
      <c r="G2255" s="551">
        <f>SUM(G2256:G2256)</f>
        <v>0</v>
      </c>
      <c r="H2255" s="578"/>
    </row>
    <row r="2256" spans="1:8" ht="12.75">
      <c r="A2256" s="871"/>
      <c r="B2256" s="577" t="s">
        <v>385</v>
      </c>
      <c r="C2256" s="648" t="s">
        <v>960</v>
      </c>
      <c r="D2256" s="840">
        <v>750</v>
      </c>
      <c r="E2256" s="840">
        <v>473</v>
      </c>
      <c r="F2256" s="840">
        <v>473</v>
      </c>
      <c r="G2256" s="840"/>
      <c r="H2256" s="856">
        <v>0.1</v>
      </c>
    </row>
    <row r="2257" spans="1:8" ht="12.75">
      <c r="A2257" s="679" t="s">
        <v>604</v>
      </c>
      <c r="B2257" s="549" t="s">
        <v>1034</v>
      </c>
      <c r="C2257" s="559"/>
      <c r="D2257" s="551">
        <f>SUM(D2258)</f>
        <v>70</v>
      </c>
      <c r="E2257" s="551">
        <f>SUM(E2258)</f>
        <v>18</v>
      </c>
      <c r="F2257" s="551">
        <f>SUM(F2258)</f>
        <v>18</v>
      </c>
      <c r="G2257" s="551">
        <f>SUM(G2258)</f>
        <v>0</v>
      </c>
      <c r="H2257" s="578"/>
    </row>
    <row r="2258" spans="1:8" ht="12.75">
      <c r="A2258" s="860"/>
      <c r="B2258" s="568" t="s">
        <v>385</v>
      </c>
      <c r="C2258" s="569" t="s">
        <v>960</v>
      </c>
      <c r="D2258" s="570">
        <v>70</v>
      </c>
      <c r="E2258" s="570">
        <v>18</v>
      </c>
      <c r="F2258" s="570">
        <v>18</v>
      </c>
      <c r="G2258" s="570"/>
      <c r="H2258" s="571">
        <v>0.2</v>
      </c>
    </row>
    <row r="2259" spans="1:8" ht="12.75">
      <c r="A2259" s="679" t="s">
        <v>605</v>
      </c>
      <c r="B2259" s="549" t="s">
        <v>796</v>
      </c>
      <c r="C2259" s="559"/>
      <c r="D2259" s="551">
        <f>SUM(D2260)</f>
        <v>18</v>
      </c>
      <c r="E2259" s="551">
        <f>SUM(E2260)</f>
        <v>18</v>
      </c>
      <c r="F2259" s="551">
        <f>SUM(F2260)</f>
        <v>18</v>
      </c>
      <c r="G2259" s="551">
        <f>SUM(G2260)</f>
        <v>0</v>
      </c>
      <c r="H2259" s="578"/>
    </row>
    <row r="2260" spans="1:8" ht="12.75">
      <c r="A2260" s="872"/>
      <c r="B2260" s="599" t="s">
        <v>278</v>
      </c>
      <c r="C2260" s="590" t="s">
        <v>849</v>
      </c>
      <c r="D2260" s="600">
        <v>18</v>
      </c>
      <c r="E2260" s="600">
        <v>18</v>
      </c>
      <c r="F2260" s="600">
        <v>18</v>
      </c>
      <c r="G2260" s="600">
        <v>0</v>
      </c>
      <c r="H2260" s="592">
        <v>0.2</v>
      </c>
    </row>
    <row r="2261" spans="1:8" ht="12.75">
      <c r="A2261" s="679" t="s">
        <v>620</v>
      </c>
      <c r="B2261" s="549" t="s">
        <v>799</v>
      </c>
      <c r="C2261" s="559"/>
      <c r="D2261" s="551">
        <f>D2262</f>
        <v>50</v>
      </c>
      <c r="E2261" s="551">
        <f>E2262</f>
        <v>50</v>
      </c>
      <c r="F2261" s="551">
        <f>F2262</f>
        <v>0</v>
      </c>
      <c r="G2261" s="551">
        <f>G2262</f>
        <v>0</v>
      </c>
      <c r="H2261" s="578"/>
    </row>
    <row r="2262" spans="1:8" ht="12.75">
      <c r="A2262" s="860"/>
      <c r="B2262" s="568" t="s">
        <v>355</v>
      </c>
      <c r="C2262" s="569" t="s">
        <v>942</v>
      </c>
      <c r="D2262" s="570">
        <v>50</v>
      </c>
      <c r="E2262" s="570">
        <v>50</v>
      </c>
      <c r="F2262" s="570"/>
      <c r="G2262" s="570"/>
      <c r="H2262" s="571">
        <v>0.05</v>
      </c>
    </row>
    <row r="2263" spans="1:8" s="553" customFormat="1" ht="12.75">
      <c r="A2263" s="679" t="s">
        <v>686</v>
      </c>
      <c r="B2263" s="549" t="s">
        <v>1035</v>
      </c>
      <c r="C2263" s="550"/>
      <c r="D2263" s="551">
        <f>SUM(D2264:D2265)</f>
        <v>260</v>
      </c>
      <c r="E2263" s="551">
        <f>SUM(E2264:E2265)</f>
        <v>238</v>
      </c>
      <c r="F2263" s="551">
        <f>SUM(F2264:F2265)</f>
        <v>238</v>
      </c>
      <c r="G2263" s="551">
        <f>SUM(G2264:G2265)</f>
        <v>0</v>
      </c>
      <c r="H2263" s="552"/>
    </row>
    <row r="2264" spans="1:8" ht="12.75">
      <c r="A2264" s="859"/>
      <c r="B2264" s="599" t="s">
        <v>385</v>
      </c>
      <c r="C2264" s="556" t="s">
        <v>1036</v>
      </c>
      <c r="D2264" s="557">
        <v>110</v>
      </c>
      <c r="E2264" s="557">
        <v>102</v>
      </c>
      <c r="F2264" s="557">
        <v>102</v>
      </c>
      <c r="G2264" s="557"/>
      <c r="H2264" s="558">
        <v>0.35</v>
      </c>
    </row>
    <row r="2265" spans="1:8" ht="12.75">
      <c r="A2265" s="862"/>
      <c r="B2265" s="573"/>
      <c r="C2265" s="574" t="s">
        <v>956</v>
      </c>
      <c r="D2265" s="575">
        <v>150</v>
      </c>
      <c r="E2265" s="575">
        <v>136</v>
      </c>
      <c r="F2265" s="575">
        <v>136</v>
      </c>
      <c r="G2265" s="575"/>
      <c r="H2265" s="576">
        <v>0.35</v>
      </c>
    </row>
    <row r="2266" spans="1:8" ht="12.75">
      <c r="A2266" s="873" t="s">
        <v>688</v>
      </c>
      <c r="B2266" s="637" t="s">
        <v>798</v>
      </c>
      <c r="C2266" s="703"/>
      <c r="D2266" s="711">
        <f>D2267</f>
        <v>40</v>
      </c>
      <c r="E2266" s="711">
        <f>E2267</f>
        <v>14</v>
      </c>
      <c r="F2266" s="711">
        <f>F2267</f>
        <v>14</v>
      </c>
      <c r="G2266" s="711">
        <f>G2267</f>
        <v>0</v>
      </c>
      <c r="H2266" s="712"/>
    </row>
    <row r="2267" spans="1:8" ht="12.75">
      <c r="A2267" s="860"/>
      <c r="B2267" s="568" t="s">
        <v>303</v>
      </c>
      <c r="C2267" s="569" t="s">
        <v>392</v>
      </c>
      <c r="D2267" s="570">
        <v>40</v>
      </c>
      <c r="E2267" s="570">
        <v>14</v>
      </c>
      <c r="F2267" s="570">
        <v>14</v>
      </c>
      <c r="G2267" s="570"/>
      <c r="H2267" s="571">
        <v>0.2</v>
      </c>
    </row>
    <row r="2268" spans="1:8" ht="24.75" customHeight="1">
      <c r="A2268" s="689" t="s">
        <v>690</v>
      </c>
      <c r="B2268" s="549" t="s">
        <v>800</v>
      </c>
      <c r="C2268" s="559"/>
      <c r="D2268" s="551">
        <f>SUM(D2269:D2270)</f>
        <v>655</v>
      </c>
      <c r="E2268" s="551">
        <f>SUM(E2269:E2270)</f>
        <v>526</v>
      </c>
      <c r="F2268" s="551">
        <f>SUM(F2269:F2270)</f>
        <v>526</v>
      </c>
      <c r="G2268" s="551">
        <f>SUM(G2269:G2270)</f>
        <v>0</v>
      </c>
      <c r="H2268" s="578"/>
    </row>
    <row r="2269" spans="1:8" ht="12.75">
      <c r="A2269" s="731"/>
      <c r="B2269" s="573" t="s">
        <v>385</v>
      </c>
      <c r="C2269" s="590" t="s">
        <v>960</v>
      </c>
      <c r="D2269" s="600">
        <v>500</v>
      </c>
      <c r="E2269" s="600">
        <v>400</v>
      </c>
      <c r="F2269" s="600">
        <v>400</v>
      </c>
      <c r="G2269" s="600"/>
      <c r="H2269" s="592">
        <v>0.2</v>
      </c>
    </row>
    <row r="2270" spans="1:8" ht="12.75">
      <c r="A2270" s="694"/>
      <c r="B2270" s="729"/>
      <c r="C2270" s="569" t="s">
        <v>956</v>
      </c>
      <c r="D2270" s="570">
        <v>155</v>
      </c>
      <c r="E2270" s="570">
        <v>126</v>
      </c>
      <c r="F2270" s="570">
        <v>126</v>
      </c>
      <c r="G2270" s="570"/>
      <c r="H2270" s="571">
        <v>0.4</v>
      </c>
    </row>
    <row r="2271" spans="1:8" ht="12.75">
      <c r="A2271" s="548" t="s">
        <v>694</v>
      </c>
      <c r="B2271" s="549" t="s">
        <v>1037</v>
      </c>
      <c r="C2271" s="559"/>
      <c r="D2271" s="551">
        <f>SUM(D2272:D2275)</f>
        <v>302</v>
      </c>
      <c r="E2271" s="551">
        <f>SUM(E2272:E2275)</f>
        <v>224</v>
      </c>
      <c r="F2271" s="551">
        <f>SUM(F2272:F2275)</f>
        <v>224</v>
      </c>
      <c r="G2271" s="551">
        <f>SUM(G2272:G2275)</f>
        <v>0</v>
      </c>
      <c r="H2271" s="578"/>
    </row>
    <row r="2272" spans="1:8" ht="12.75">
      <c r="A2272" s="554"/>
      <c r="B2272" s="555" t="s">
        <v>385</v>
      </c>
      <c r="C2272" s="556" t="s">
        <v>1005</v>
      </c>
      <c r="D2272" s="557">
        <v>100</v>
      </c>
      <c r="E2272" s="557">
        <v>61</v>
      </c>
      <c r="F2272" s="557">
        <v>61</v>
      </c>
      <c r="G2272" s="557"/>
      <c r="H2272" s="558">
        <v>0.1</v>
      </c>
    </row>
    <row r="2273" spans="1:8" ht="12.75">
      <c r="A2273" s="554"/>
      <c r="B2273" s="555"/>
      <c r="C2273" s="556" t="s">
        <v>997</v>
      </c>
      <c r="D2273" s="557">
        <v>180</v>
      </c>
      <c r="E2273" s="557">
        <v>145</v>
      </c>
      <c r="F2273" s="557">
        <v>145</v>
      </c>
      <c r="G2273" s="557"/>
      <c r="H2273" s="558">
        <v>0.15</v>
      </c>
    </row>
    <row r="2274" spans="1:8" ht="12.75">
      <c r="A2274" s="554"/>
      <c r="B2274" s="555" t="s">
        <v>278</v>
      </c>
      <c r="C2274" s="556" t="s">
        <v>1016</v>
      </c>
      <c r="D2274" s="557">
        <v>14</v>
      </c>
      <c r="E2274" s="557">
        <v>14</v>
      </c>
      <c r="F2274" s="557">
        <v>14</v>
      </c>
      <c r="G2274" s="557">
        <v>0</v>
      </c>
      <c r="H2274" s="558">
        <v>0.4</v>
      </c>
    </row>
    <row r="2275" spans="1:8" ht="12.75">
      <c r="A2275" s="567"/>
      <c r="B2275" s="568" t="s">
        <v>324</v>
      </c>
      <c r="C2275" s="569" t="s">
        <v>336</v>
      </c>
      <c r="D2275" s="570">
        <v>8</v>
      </c>
      <c r="E2275" s="570">
        <v>4</v>
      </c>
      <c r="F2275" s="570">
        <v>4</v>
      </c>
      <c r="G2275" s="570">
        <v>0</v>
      </c>
      <c r="H2275" s="571" t="s">
        <v>440</v>
      </c>
    </row>
    <row r="2276" spans="1:8" ht="12.75">
      <c r="A2276" s="565" t="s">
        <v>695</v>
      </c>
      <c r="B2276" s="566" t="s">
        <v>813</v>
      </c>
      <c r="C2276" s="562"/>
      <c r="D2276" s="696">
        <f>SUM(D2277)</f>
        <v>30</v>
      </c>
      <c r="E2276" s="696">
        <f>SUM(E2277)</f>
        <v>9</v>
      </c>
      <c r="F2276" s="696">
        <f>SUM(F2277)</f>
        <v>9</v>
      </c>
      <c r="G2276" s="696">
        <f>SUM(G2277)</f>
        <v>0</v>
      </c>
      <c r="H2276" s="564"/>
    </row>
    <row r="2277" spans="1:8" ht="12.75">
      <c r="A2277" s="572"/>
      <c r="B2277" s="573" t="s">
        <v>385</v>
      </c>
      <c r="C2277" s="574" t="s">
        <v>1038</v>
      </c>
      <c r="D2277" s="575">
        <v>30</v>
      </c>
      <c r="E2277" s="575">
        <v>9</v>
      </c>
      <c r="F2277" s="575">
        <v>9</v>
      </c>
      <c r="G2277" s="575"/>
      <c r="H2277" s="576">
        <v>1.2</v>
      </c>
    </row>
    <row r="2278" spans="1:8" ht="12.75">
      <c r="A2278" s="548" t="s">
        <v>697</v>
      </c>
      <c r="B2278" s="549" t="s">
        <v>816</v>
      </c>
      <c r="C2278" s="559"/>
      <c r="D2278" s="551">
        <f>SUM(D2279)</f>
        <v>70</v>
      </c>
      <c r="E2278" s="551">
        <f>SUM(E2279)</f>
        <v>47</v>
      </c>
      <c r="F2278" s="551">
        <f>SUM(F2279)</f>
        <v>47</v>
      </c>
      <c r="G2278" s="551">
        <f>SUM(G2279)</f>
        <v>0</v>
      </c>
      <c r="H2278" s="578"/>
    </row>
    <row r="2279" spans="1:8" ht="12.75">
      <c r="A2279" s="567"/>
      <c r="B2279" s="568" t="s">
        <v>324</v>
      </c>
      <c r="C2279" s="569" t="s">
        <v>336</v>
      </c>
      <c r="D2279" s="840">
        <v>70</v>
      </c>
      <c r="E2279" s="840">
        <v>47</v>
      </c>
      <c r="F2279" s="840">
        <v>47</v>
      </c>
      <c r="G2279" s="840">
        <v>0</v>
      </c>
      <c r="H2279" s="571" t="s">
        <v>629</v>
      </c>
    </row>
    <row r="2280" spans="1:8" ht="12.75">
      <c r="A2280" s="548" t="s">
        <v>699</v>
      </c>
      <c r="B2280" s="549" t="s">
        <v>817</v>
      </c>
      <c r="C2280" s="559"/>
      <c r="D2280" s="551">
        <f>SUM(D2281:D2282)</f>
        <v>70</v>
      </c>
      <c r="E2280" s="551">
        <f>SUM(E2281:E2282)</f>
        <v>46</v>
      </c>
      <c r="F2280" s="551">
        <f>SUM(F2281:F2282)</f>
        <v>46</v>
      </c>
      <c r="G2280" s="551">
        <f>SUM(G2281:G2282)</f>
        <v>0</v>
      </c>
      <c r="H2280" s="578"/>
    </row>
    <row r="2281" spans="1:8" ht="12.75">
      <c r="A2281" s="554"/>
      <c r="B2281" s="555" t="s">
        <v>385</v>
      </c>
      <c r="C2281" s="556" t="s">
        <v>1005</v>
      </c>
      <c r="D2281" s="557">
        <v>30</v>
      </c>
      <c r="E2281" s="557">
        <v>30</v>
      </c>
      <c r="F2281" s="557">
        <v>30</v>
      </c>
      <c r="G2281" s="557"/>
      <c r="H2281" s="558">
        <v>0.5</v>
      </c>
    </row>
    <row r="2282" spans="1:8" ht="12.75">
      <c r="A2282" s="567"/>
      <c r="B2282" s="568"/>
      <c r="C2282" s="569" t="s">
        <v>1038</v>
      </c>
      <c r="D2282" s="570">
        <v>40</v>
      </c>
      <c r="E2282" s="570">
        <v>16</v>
      </c>
      <c r="F2282" s="570">
        <v>16</v>
      </c>
      <c r="G2282" s="570"/>
      <c r="H2282" s="571">
        <v>0.9</v>
      </c>
    </row>
    <row r="2283" spans="1:8" ht="12.75">
      <c r="A2283" s="565" t="s">
        <v>701</v>
      </c>
      <c r="B2283" s="566" t="s">
        <v>1039</v>
      </c>
      <c r="C2283" s="562"/>
      <c r="D2283" s="696">
        <f>SUM(D2284)</f>
        <v>55</v>
      </c>
      <c r="E2283" s="696">
        <f>SUM(E2284)</f>
        <v>55</v>
      </c>
      <c r="F2283" s="696">
        <f>SUM(F2284)</f>
        <v>55</v>
      </c>
      <c r="G2283" s="696">
        <f>SUM(G2284)</f>
        <v>0</v>
      </c>
      <c r="H2283" s="564"/>
    </row>
    <row r="2284" spans="1:8" ht="12.75">
      <c r="A2284" s="572"/>
      <c r="B2284" s="573" t="s">
        <v>278</v>
      </c>
      <c r="C2284" s="574" t="s">
        <v>330</v>
      </c>
      <c r="D2284" s="575">
        <v>55</v>
      </c>
      <c r="E2284" s="575">
        <v>55</v>
      </c>
      <c r="F2284" s="575">
        <v>55</v>
      </c>
      <c r="G2284" s="575">
        <v>0</v>
      </c>
      <c r="H2284" s="576">
        <v>1.1</v>
      </c>
    </row>
    <row r="2285" spans="1:8" ht="12.75">
      <c r="A2285" s="548" t="s">
        <v>703</v>
      </c>
      <c r="B2285" s="549" t="s">
        <v>1040</v>
      </c>
      <c r="C2285" s="559"/>
      <c r="D2285" s="551">
        <f>SUM(D2286:D2290)</f>
        <v>1257</v>
      </c>
      <c r="E2285" s="551">
        <f>SUM(E2286:E2290)</f>
        <v>394</v>
      </c>
      <c r="F2285" s="551">
        <f>SUM(F2286:F2290)</f>
        <v>394</v>
      </c>
      <c r="G2285" s="551">
        <f>SUM(G2286:G2290)</f>
        <v>0</v>
      </c>
      <c r="H2285" s="578"/>
    </row>
    <row r="2286" spans="1:8" ht="12.75">
      <c r="A2286" s="554"/>
      <c r="B2286" s="555" t="s">
        <v>278</v>
      </c>
      <c r="C2286" s="556"/>
      <c r="D2286" s="557">
        <v>10</v>
      </c>
      <c r="E2286" s="557">
        <v>10</v>
      </c>
      <c r="F2286" s="557">
        <v>10</v>
      </c>
      <c r="G2286" s="557">
        <v>0</v>
      </c>
      <c r="H2286" s="558">
        <v>0.5</v>
      </c>
    </row>
    <row r="2287" spans="1:8" ht="12.75">
      <c r="A2287" s="554"/>
      <c r="B2287" s="555"/>
      <c r="C2287" s="556" t="s">
        <v>849</v>
      </c>
      <c r="D2287" s="557">
        <v>70</v>
      </c>
      <c r="E2287" s="557">
        <v>70</v>
      </c>
      <c r="F2287" s="557">
        <v>70</v>
      </c>
      <c r="G2287" s="557">
        <v>0</v>
      </c>
      <c r="H2287" s="558">
        <v>0.5</v>
      </c>
    </row>
    <row r="2288" spans="1:8" ht="12.75">
      <c r="A2288" s="572"/>
      <c r="B2288" s="573" t="s">
        <v>303</v>
      </c>
      <c r="C2288" s="574" t="s">
        <v>392</v>
      </c>
      <c r="D2288" s="575">
        <v>300</v>
      </c>
      <c r="E2288" s="575">
        <v>200</v>
      </c>
      <c r="F2288" s="575">
        <v>200</v>
      </c>
      <c r="G2288" s="575"/>
      <c r="H2288" s="576">
        <v>0.2</v>
      </c>
    </row>
    <row r="2289" spans="1:8" ht="12.75">
      <c r="A2289" s="572"/>
      <c r="B2289" s="573"/>
      <c r="C2289" s="574" t="s">
        <v>392</v>
      </c>
      <c r="D2289" s="575">
        <v>77</v>
      </c>
      <c r="E2289" s="575">
        <v>74</v>
      </c>
      <c r="F2289" s="575">
        <v>74</v>
      </c>
      <c r="G2289" s="575"/>
      <c r="H2289" s="576">
        <v>0.25</v>
      </c>
    </row>
    <row r="2290" spans="1:8" ht="12.75">
      <c r="A2290" s="572"/>
      <c r="B2290" s="729"/>
      <c r="C2290" s="574" t="s">
        <v>931</v>
      </c>
      <c r="D2290" s="575">
        <v>800</v>
      </c>
      <c r="E2290" s="575">
        <v>40</v>
      </c>
      <c r="F2290" s="575">
        <v>40</v>
      </c>
      <c r="G2290" s="575"/>
      <c r="H2290" s="576">
        <v>0.4</v>
      </c>
    </row>
    <row r="2291" spans="1:8" ht="12.75">
      <c r="A2291" s="548" t="s">
        <v>706</v>
      </c>
      <c r="B2291" s="549" t="s">
        <v>204</v>
      </c>
      <c r="C2291" s="559"/>
      <c r="D2291" s="551">
        <f>SUM(D2292)</f>
        <v>8</v>
      </c>
      <c r="E2291" s="551">
        <f>SUM(E2292)</f>
        <v>8</v>
      </c>
      <c r="F2291" s="551">
        <f>SUM(F2292)</f>
        <v>8</v>
      </c>
      <c r="G2291" s="551">
        <f>SUM(G2292)</f>
        <v>0</v>
      </c>
      <c r="H2291" s="578"/>
    </row>
    <row r="2292" spans="1:8" ht="12.75">
      <c r="A2292" s="567"/>
      <c r="B2292" s="568" t="s">
        <v>324</v>
      </c>
      <c r="C2292" s="569" t="s">
        <v>337</v>
      </c>
      <c r="D2292" s="570">
        <v>8</v>
      </c>
      <c r="E2292" s="570">
        <v>8</v>
      </c>
      <c r="F2292" s="570">
        <v>8</v>
      </c>
      <c r="G2292" s="570">
        <v>0</v>
      </c>
      <c r="H2292" s="571" t="s">
        <v>535</v>
      </c>
    </row>
    <row r="2293" spans="1:8" ht="12.75">
      <c r="A2293" s="548" t="s">
        <v>708</v>
      </c>
      <c r="B2293" s="549" t="s">
        <v>1041</v>
      </c>
      <c r="C2293" s="559"/>
      <c r="D2293" s="551">
        <f>D2294</f>
        <v>20</v>
      </c>
      <c r="E2293" s="551">
        <f>E2294</f>
        <v>20</v>
      </c>
      <c r="F2293" s="551">
        <f>F2294</f>
        <v>20</v>
      </c>
      <c r="G2293" s="551">
        <f>G2294</f>
        <v>0</v>
      </c>
      <c r="H2293" s="578"/>
    </row>
    <row r="2294" spans="1:8" ht="12.75">
      <c r="A2294" s="567"/>
      <c r="B2294" s="568" t="s">
        <v>278</v>
      </c>
      <c r="C2294" s="569" t="s">
        <v>642</v>
      </c>
      <c r="D2294" s="570">
        <v>20</v>
      </c>
      <c r="E2294" s="570">
        <v>20</v>
      </c>
      <c r="F2294" s="570">
        <v>20</v>
      </c>
      <c r="G2294" s="570">
        <v>0</v>
      </c>
      <c r="H2294" s="571">
        <v>0.9</v>
      </c>
    </row>
    <row r="2295" spans="1:8" ht="12.75">
      <c r="A2295" s="548" t="s">
        <v>711</v>
      </c>
      <c r="B2295" s="549" t="s">
        <v>1042</v>
      </c>
      <c r="C2295" s="559"/>
      <c r="D2295" s="551">
        <f>D2296</f>
        <v>40</v>
      </c>
      <c r="E2295" s="551">
        <f>E2296</f>
        <v>40</v>
      </c>
      <c r="F2295" s="551">
        <f>F2296</f>
        <v>40</v>
      </c>
      <c r="G2295" s="551">
        <f>G2296</f>
        <v>0</v>
      </c>
      <c r="H2295" s="578"/>
    </row>
    <row r="2296" spans="1:8" ht="12.75">
      <c r="A2296" s="567"/>
      <c r="B2296" s="568" t="s">
        <v>278</v>
      </c>
      <c r="C2296" s="569" t="s">
        <v>642</v>
      </c>
      <c r="D2296" s="570">
        <v>40</v>
      </c>
      <c r="E2296" s="570">
        <v>40</v>
      </c>
      <c r="F2296" s="570">
        <v>40</v>
      </c>
      <c r="G2296" s="570">
        <v>0</v>
      </c>
      <c r="H2296" s="571">
        <v>0.9</v>
      </c>
    </row>
    <row r="2297" spans="1:8" ht="12.75">
      <c r="A2297" s="565" t="s">
        <v>712</v>
      </c>
      <c r="B2297" s="566" t="s">
        <v>1043</v>
      </c>
      <c r="C2297" s="562"/>
      <c r="D2297" s="696">
        <f>SUM(D2298:D2299)</f>
        <v>230</v>
      </c>
      <c r="E2297" s="696">
        <f>SUM(E2298:E2299)</f>
        <v>62</v>
      </c>
      <c r="F2297" s="696">
        <f>SUM(F2298:F2299)</f>
        <v>62</v>
      </c>
      <c r="G2297" s="696">
        <f>SUM(G2298:G2299)</f>
        <v>0</v>
      </c>
      <c r="H2297" s="564"/>
    </row>
    <row r="2298" spans="1:8" ht="12.75">
      <c r="A2298" s="554"/>
      <c r="B2298" s="555" t="s">
        <v>385</v>
      </c>
      <c r="C2298" s="556" t="s">
        <v>997</v>
      </c>
      <c r="D2298" s="557">
        <v>130</v>
      </c>
      <c r="E2298" s="557">
        <v>39</v>
      </c>
      <c r="F2298" s="557">
        <v>39</v>
      </c>
      <c r="G2298" s="557"/>
      <c r="H2298" s="558">
        <v>0.1</v>
      </c>
    </row>
    <row r="2299" spans="1:11" ht="12.75">
      <c r="A2299" s="572"/>
      <c r="B2299" s="573"/>
      <c r="C2299" s="574" t="s">
        <v>1008</v>
      </c>
      <c r="D2299" s="575">
        <v>100</v>
      </c>
      <c r="E2299" s="575">
        <v>23</v>
      </c>
      <c r="F2299" s="575">
        <v>23</v>
      </c>
      <c r="G2299" s="575"/>
      <c r="H2299" s="576">
        <v>0.15</v>
      </c>
      <c r="I2299" s="627"/>
      <c r="J2299" s="627"/>
      <c r="K2299" s="627"/>
    </row>
    <row r="2300" spans="1:11" ht="12.75">
      <c r="A2300" s="548" t="s">
        <v>714</v>
      </c>
      <c r="B2300" s="549" t="s">
        <v>1044</v>
      </c>
      <c r="C2300" s="559"/>
      <c r="D2300" s="551">
        <f>SUM(D2301:D2304)</f>
        <v>720</v>
      </c>
      <c r="E2300" s="551">
        <f>SUM(E2301:E2304)</f>
        <v>539</v>
      </c>
      <c r="F2300" s="551">
        <f>SUM(F2301:F2304)</f>
        <v>539</v>
      </c>
      <c r="G2300" s="551">
        <f>SUM(G2301:G2304)</f>
        <v>0</v>
      </c>
      <c r="H2300" s="578"/>
      <c r="I2300" s="627"/>
      <c r="J2300" s="627"/>
      <c r="K2300" s="627"/>
    </row>
    <row r="2301" spans="1:10" ht="12.75">
      <c r="A2301" s="554"/>
      <c r="B2301" s="555" t="s">
        <v>385</v>
      </c>
      <c r="C2301" s="556" t="s">
        <v>997</v>
      </c>
      <c r="D2301" s="557">
        <v>450</v>
      </c>
      <c r="E2301" s="557">
        <v>272</v>
      </c>
      <c r="F2301" s="557">
        <v>272</v>
      </c>
      <c r="G2301" s="557"/>
      <c r="H2301" s="558">
        <v>0.1</v>
      </c>
      <c r="I2301" s="627"/>
      <c r="J2301" s="627"/>
    </row>
    <row r="2302" spans="1:8" ht="12.75">
      <c r="A2302" s="554"/>
      <c r="B2302" s="555"/>
      <c r="C2302" s="556" t="s">
        <v>1045</v>
      </c>
      <c r="D2302" s="557">
        <v>200</v>
      </c>
      <c r="E2302" s="557">
        <v>200</v>
      </c>
      <c r="F2302" s="557">
        <v>200</v>
      </c>
      <c r="G2302" s="557"/>
      <c r="H2302" s="558">
        <v>0.2</v>
      </c>
    </row>
    <row r="2303" spans="1:8" ht="12.75">
      <c r="A2303" s="572"/>
      <c r="B2303" s="573" t="s">
        <v>278</v>
      </c>
      <c r="C2303" s="574" t="s">
        <v>849</v>
      </c>
      <c r="D2303" s="575">
        <v>60</v>
      </c>
      <c r="E2303" s="575">
        <v>60</v>
      </c>
      <c r="F2303" s="575">
        <v>60</v>
      </c>
      <c r="G2303" s="575">
        <v>0</v>
      </c>
      <c r="H2303" s="576">
        <v>0.3</v>
      </c>
    </row>
    <row r="2304" spans="1:8" ht="12.75">
      <c r="A2304" s="567"/>
      <c r="B2304" s="568" t="s">
        <v>303</v>
      </c>
      <c r="C2304" s="569" t="s">
        <v>392</v>
      </c>
      <c r="D2304" s="570">
        <v>10</v>
      </c>
      <c r="E2304" s="570">
        <v>7</v>
      </c>
      <c r="F2304" s="570">
        <v>7</v>
      </c>
      <c r="G2304" s="570"/>
      <c r="H2304" s="571">
        <v>0.25</v>
      </c>
    </row>
    <row r="2305" spans="1:10" ht="12.75">
      <c r="A2305" s="548" t="s">
        <v>717</v>
      </c>
      <c r="B2305" s="549" t="s">
        <v>1046</v>
      </c>
      <c r="C2305" s="559"/>
      <c r="D2305" s="551">
        <f>SUM(D2306)</f>
        <v>100</v>
      </c>
      <c r="E2305" s="551">
        <f>SUM(E2306)</f>
        <v>39</v>
      </c>
      <c r="F2305" s="551">
        <f>SUM(F2306)</f>
        <v>39</v>
      </c>
      <c r="G2305" s="551">
        <f>SUM(G2306)</f>
        <v>0</v>
      </c>
      <c r="H2305" s="578"/>
      <c r="I2305" s="874"/>
      <c r="J2305" s="874"/>
    </row>
    <row r="2306" spans="1:10" ht="12.75">
      <c r="A2306" s="567"/>
      <c r="B2306" s="568" t="s">
        <v>385</v>
      </c>
      <c r="C2306" s="569" t="s">
        <v>1047</v>
      </c>
      <c r="D2306" s="570">
        <v>100</v>
      </c>
      <c r="E2306" s="570">
        <v>39</v>
      </c>
      <c r="F2306" s="570">
        <v>39</v>
      </c>
      <c r="G2306" s="570"/>
      <c r="H2306" s="571">
        <v>0.05</v>
      </c>
      <c r="I2306" s="874"/>
      <c r="J2306" s="874"/>
    </row>
    <row r="2307" spans="1:10" ht="12.75">
      <c r="A2307" s="548" t="s">
        <v>720</v>
      </c>
      <c r="B2307" s="549" t="s">
        <v>925</v>
      </c>
      <c r="C2307" s="559"/>
      <c r="D2307" s="551">
        <f>D2308</f>
        <v>10</v>
      </c>
      <c r="E2307" s="551">
        <f>E2308</f>
        <v>8</v>
      </c>
      <c r="F2307" s="551">
        <f>F2308</f>
        <v>8</v>
      </c>
      <c r="G2307" s="551">
        <f>G2308</f>
        <v>0</v>
      </c>
      <c r="H2307" s="578"/>
      <c r="I2307" s="874"/>
      <c r="J2307" s="874"/>
    </row>
    <row r="2308" spans="1:10" ht="13.5" thickBot="1">
      <c r="A2308" s="567"/>
      <c r="B2308" s="568" t="s">
        <v>385</v>
      </c>
      <c r="C2308" s="569" t="s">
        <v>1048</v>
      </c>
      <c r="D2308" s="570">
        <v>10</v>
      </c>
      <c r="E2308" s="570">
        <v>8</v>
      </c>
      <c r="F2308" s="570">
        <v>8</v>
      </c>
      <c r="G2308" s="570"/>
      <c r="H2308" s="571">
        <v>0.3</v>
      </c>
      <c r="I2308" s="874"/>
      <c r="J2308" s="874"/>
    </row>
    <row r="2309" spans="1:10" ht="13.5" thickBot="1">
      <c r="A2309" s="541"/>
      <c r="B2309" s="583" t="s">
        <v>166</v>
      </c>
      <c r="C2309" s="601"/>
      <c r="D2309" s="652">
        <f>D2154+D2156+D2159+D2162+D2164+D2166+D2169+D2171+D2174+D2176+D2178+D2180+D2182+D2184+D2186+D2188+D2190+D2192+D2194+D2197+D2199+D2201+D2203+D2205+D2209+D2211+D2213+D2218+D2221+D2226+D2228+D2230+D2232+D2234+D2237+D2240+D2242+D2244+D2248+D2250+D2253+D2255+D2257+D2259+D2261+D2263+D2266+D2268+D2271+D2276+D2278+D2280+D2283+D2285+D2291+D2293+D2295+D2297+D2300+D2305+D2307</f>
        <v>11080</v>
      </c>
      <c r="E2309" s="652">
        <f>E2154+E2156+E2159+E2162+E2164+E2166+E2169+E2171+E2174+E2176+E2178+E2180+E2182+E2184+E2186+E2188+E2190+E2192+E2194+E2197+E2199+E2201+E2203+E2205+E2209+E2211+E2213+E2218+E2221+E2226+E2228+E2230+E2232+E2234+E2237+E2240+E2242+E2244+E2248+E2250+E2253+E2255+E2257+E2259+E2261+E2263+E2266+E2268+E2271+E2276+E2278+E2280+E2283+E2285+E2291+E2293+E2295+E2297+E2300+E2305+E2307</f>
        <v>6900</v>
      </c>
      <c r="F2309" s="652">
        <f>F2154+F2156+F2159+F2162+F2164+F2166+F2169+F2171+F2174+F2176+F2178+F2180+F2182+F2184+F2186+F2188+F2190+F2192+F2194+F2197+F2199+F2201+F2203+F2205+F2209+F2211+F2213+F2218+F2221+F2226+F2228+F2230+F2232+F2234+F2237+F2240+F2242+F2244+F2248+F2250+F2253+F2255+F2257+F2259+F2261+F2263+F2266+F2268+F2271+F2276+F2278+F2280+F2283+F2285+F2291+F2293+F2295+F2297+F2300+F2305+F2307</f>
        <v>6620</v>
      </c>
      <c r="G2309" s="652">
        <f>G2154+G2156+G2159+G2162+G2164+G2166+G2169+G2171+G2174+G2176+G2178+G2180+G2182+G2184+G2186+G2188+G2190+G2192+G2194+G2197+G2199+G2201+G2203+G2205+G2209+G2211+G2213+G2218+G2221+G2226+G2228+G2230+G2232+G2234+G2237+G2240+G2242+G2244+G2248+G2250+G2253+G2255+G2257+G2259+G2261+G2263+G2266+G2268+G2271+G2276+G2278+G2280+G2283+G2285+G2291+G2293+G2295+G2297+G2300+G2305+G2307</f>
        <v>0</v>
      </c>
      <c r="H2309" s="364"/>
      <c r="I2309" s="874"/>
      <c r="J2309" s="874"/>
    </row>
    <row r="2310" spans="1:8" ht="13.5" thickBot="1">
      <c r="A2310" s="541" t="s">
        <v>55</v>
      </c>
      <c r="B2310" s="583" t="s">
        <v>928</v>
      </c>
      <c r="C2310" s="742"/>
      <c r="D2310" s="652">
        <f>D2106+D2152+D2309</f>
        <v>37031</v>
      </c>
      <c r="E2310" s="652">
        <f>E2106+E2152+E2309</f>
        <v>20763</v>
      </c>
      <c r="F2310" s="652">
        <f>F2106+F2152+F2309</f>
        <v>19326</v>
      </c>
      <c r="G2310" s="652">
        <f>G2106+G2152+G2309</f>
        <v>397</v>
      </c>
      <c r="H2310" s="364" t="s">
        <v>5</v>
      </c>
    </row>
    <row r="2311" spans="1:8" ht="12.75">
      <c r="A2311" s="875"/>
      <c r="B2311" s="1384" t="s">
        <v>1049</v>
      </c>
      <c r="C2311" s="1384"/>
      <c r="D2311" s="1384"/>
      <c r="E2311" s="1384"/>
      <c r="F2311" s="1384"/>
      <c r="G2311" s="1384"/>
      <c r="H2311" s="1388"/>
    </row>
    <row r="2312" spans="1:8" ht="12.75">
      <c r="A2312" s="622"/>
      <c r="B2312" s="623" t="s">
        <v>62</v>
      </c>
      <c r="C2312" s="876"/>
      <c r="D2312" s="829"/>
      <c r="E2312" s="829"/>
      <c r="F2312" s="829"/>
      <c r="G2312" s="829"/>
      <c r="H2312" s="830"/>
    </row>
    <row r="2313" spans="1:8" ht="12.75">
      <c r="A2313" s="548" t="s">
        <v>8</v>
      </c>
      <c r="B2313" s="549" t="s">
        <v>22</v>
      </c>
      <c r="C2313" s="559"/>
      <c r="D2313" s="551">
        <f>SUM(D2314:D2314)</f>
        <v>700</v>
      </c>
      <c r="E2313" s="551">
        <f>SUM(E2314:E2314)</f>
        <v>660</v>
      </c>
      <c r="F2313" s="551">
        <f>SUM(F2314:F2314)</f>
        <v>660</v>
      </c>
      <c r="G2313" s="551">
        <f>SUM(G2314:G2314)</f>
        <v>0</v>
      </c>
      <c r="H2313" s="578"/>
    </row>
    <row r="2314" spans="1:8" ht="12.75">
      <c r="A2314" s="554"/>
      <c r="B2314" s="555" t="s">
        <v>385</v>
      </c>
      <c r="C2314" s="556" t="s">
        <v>365</v>
      </c>
      <c r="D2314" s="557">
        <v>700</v>
      </c>
      <c r="E2314" s="557">
        <v>660</v>
      </c>
      <c r="F2314" s="557">
        <v>660</v>
      </c>
      <c r="G2314" s="557"/>
      <c r="H2314" s="558">
        <v>0.45</v>
      </c>
    </row>
    <row r="2315" spans="1:8" ht="12.75">
      <c r="A2315" s="548" t="s">
        <v>9</v>
      </c>
      <c r="B2315" s="549" t="s">
        <v>23</v>
      </c>
      <c r="C2315" s="559"/>
      <c r="D2315" s="551">
        <f>SUM(D2316:D2316)</f>
        <v>200</v>
      </c>
      <c r="E2315" s="551">
        <f>SUM(E2316:E2316)</f>
        <v>190</v>
      </c>
      <c r="F2315" s="551">
        <f>SUM(F2316:F2316)</f>
        <v>190</v>
      </c>
      <c r="G2315" s="551">
        <f>SUM(G2316:G2316)</f>
        <v>0</v>
      </c>
      <c r="H2315" s="578"/>
    </row>
    <row r="2316" spans="1:8" ht="13.5" thickBot="1">
      <c r="A2316" s="554"/>
      <c r="B2316" s="555" t="s">
        <v>385</v>
      </c>
      <c r="C2316" s="556" t="s">
        <v>365</v>
      </c>
      <c r="D2316" s="557">
        <v>200</v>
      </c>
      <c r="E2316" s="557">
        <v>190</v>
      </c>
      <c r="F2316" s="557">
        <v>190</v>
      </c>
      <c r="G2316" s="557"/>
      <c r="H2316" s="558">
        <v>0.4</v>
      </c>
    </row>
    <row r="2317" spans="1:8" ht="13.5" thickBot="1">
      <c r="A2317" s="541"/>
      <c r="B2317" s="583" t="s">
        <v>165</v>
      </c>
      <c r="C2317" s="742"/>
      <c r="D2317" s="602">
        <f>D2313+D2315</f>
        <v>900</v>
      </c>
      <c r="E2317" s="602">
        <f>E2313+E2315</f>
        <v>850</v>
      </c>
      <c r="F2317" s="602">
        <f>F2313+F2315</f>
        <v>850</v>
      </c>
      <c r="G2317" s="602">
        <f>G2313+G2315</f>
        <v>0</v>
      </c>
      <c r="H2317" s="863"/>
    </row>
    <row r="2318" spans="1:8" ht="13.5" thickBot="1">
      <c r="A2318" s="588"/>
      <c r="B2318" s="589" t="s">
        <v>63</v>
      </c>
      <c r="C2318" s="671"/>
      <c r="D2318" s="600"/>
      <c r="E2318" s="600"/>
      <c r="F2318" s="600"/>
      <c r="G2318" s="600"/>
      <c r="H2318" s="838"/>
    </row>
    <row r="2319" spans="1:8" ht="13.5" thickBot="1">
      <c r="A2319" s="541"/>
      <c r="B2319" s="583" t="s">
        <v>167</v>
      </c>
      <c r="C2319" s="665"/>
      <c r="D2319" s="602">
        <v>0</v>
      </c>
      <c r="E2319" s="602">
        <v>0</v>
      </c>
      <c r="F2319" s="602">
        <v>0</v>
      </c>
      <c r="G2319" s="602">
        <v>0</v>
      </c>
      <c r="H2319" s="847"/>
    </row>
    <row r="2320" spans="1:8" ht="13.5" thickBot="1">
      <c r="A2320" s="588"/>
      <c r="B2320" s="589" t="s">
        <v>60</v>
      </c>
      <c r="C2320" s="671"/>
      <c r="D2320" s="600"/>
      <c r="E2320" s="600" t="s">
        <v>5</v>
      </c>
      <c r="F2320" s="600"/>
      <c r="G2320" s="600"/>
      <c r="H2320" s="838"/>
    </row>
    <row r="2321" spans="1:8" s="553" customFormat="1" ht="13.5" thickBot="1">
      <c r="A2321" s="541"/>
      <c r="B2321" s="583" t="s">
        <v>166</v>
      </c>
      <c r="C2321" s="742"/>
      <c r="D2321" s="602">
        <v>0</v>
      </c>
      <c r="E2321" s="602">
        <v>0</v>
      </c>
      <c r="F2321" s="602">
        <v>0</v>
      </c>
      <c r="G2321" s="602">
        <v>0</v>
      </c>
      <c r="H2321" s="863"/>
    </row>
    <row r="2322" spans="1:8" ht="13.5" thickBot="1">
      <c r="A2322" s="541" t="s">
        <v>1050</v>
      </c>
      <c r="B2322" s="583" t="s">
        <v>840</v>
      </c>
      <c r="C2322" s="742"/>
      <c r="D2322" s="652">
        <f>D2317+D2319+D2321</f>
        <v>900</v>
      </c>
      <c r="E2322" s="652">
        <f>E2317+E2319+E2321</f>
        <v>850</v>
      </c>
      <c r="F2322" s="652">
        <f>F2317+F2319+F2321</f>
        <v>850</v>
      </c>
      <c r="G2322" s="652">
        <f>G2317+G2319+G2321</f>
        <v>0</v>
      </c>
      <c r="H2322" s="364" t="s">
        <v>5</v>
      </c>
    </row>
    <row r="2323" spans="1:8" ht="13.5" thickBot="1">
      <c r="A2323" s="541"/>
      <c r="B2323" s="1389" t="s">
        <v>1051</v>
      </c>
      <c r="C2323" s="1389"/>
      <c r="D2323" s="1389"/>
      <c r="E2323" s="1389"/>
      <c r="F2323" s="1389"/>
      <c r="G2323" s="1389"/>
      <c r="H2323" s="1390"/>
    </row>
    <row r="2324" spans="1:8" ht="12.75">
      <c r="A2324" s="543"/>
      <c r="B2324" s="544" t="s">
        <v>62</v>
      </c>
      <c r="C2324" s="653"/>
      <c r="D2324" s="653"/>
      <c r="E2324" s="653"/>
      <c r="F2324" s="653"/>
      <c r="G2324" s="653"/>
      <c r="H2324" s="877"/>
    </row>
    <row r="2325" spans="1:8" ht="12.75">
      <c r="A2325" s="622"/>
      <c r="B2325" s="623" t="s">
        <v>63</v>
      </c>
      <c r="C2325" s="852"/>
      <c r="D2325" s="852"/>
      <c r="E2325" s="852"/>
      <c r="F2325" s="852"/>
      <c r="G2325" s="852"/>
      <c r="H2325" s="878"/>
    </row>
    <row r="2326" spans="1:8" ht="12.75">
      <c r="A2326" s="548" t="s">
        <v>8</v>
      </c>
      <c r="B2326" s="549" t="s">
        <v>50</v>
      </c>
      <c r="C2326" s="559" t="s">
        <v>378</v>
      </c>
      <c r="D2326" s="879">
        <v>320</v>
      </c>
      <c r="E2326" s="879">
        <v>266</v>
      </c>
      <c r="F2326" s="879">
        <v>200</v>
      </c>
      <c r="G2326" s="879">
        <v>0</v>
      </c>
      <c r="H2326" s="685">
        <v>0.2</v>
      </c>
    </row>
    <row r="2327" spans="1:8" ht="13.5" thickBot="1">
      <c r="A2327" s="609"/>
      <c r="B2327" s="573" t="s">
        <v>278</v>
      </c>
      <c r="C2327" s="673" t="s">
        <v>378</v>
      </c>
      <c r="D2327" s="619">
        <v>320</v>
      </c>
      <c r="E2327" s="619">
        <v>266</v>
      </c>
      <c r="F2327" s="619">
        <v>200</v>
      </c>
      <c r="G2327" s="619">
        <v>0</v>
      </c>
      <c r="H2327" s="846">
        <v>0.2</v>
      </c>
    </row>
    <row r="2328" spans="1:8" ht="13.5" thickBot="1">
      <c r="A2328" s="611"/>
      <c r="B2328" s="583" t="s">
        <v>167</v>
      </c>
      <c r="C2328" s="880"/>
      <c r="D2328" s="881">
        <f>D2326</f>
        <v>320</v>
      </c>
      <c r="E2328" s="881">
        <f>E2326</f>
        <v>266</v>
      </c>
      <c r="F2328" s="881">
        <f>F2326</f>
        <v>200</v>
      </c>
      <c r="G2328" s="881">
        <f>G2326</f>
        <v>0</v>
      </c>
      <c r="H2328" s="882"/>
    </row>
    <row r="2329" spans="1:8" ht="13.5" thickBot="1">
      <c r="A2329" s="541" t="s">
        <v>109</v>
      </c>
      <c r="B2329" s="583" t="s">
        <v>1052</v>
      </c>
      <c r="C2329" s="742"/>
      <c r="D2329" s="652">
        <f>D2328</f>
        <v>320</v>
      </c>
      <c r="E2329" s="652">
        <f>E2328</f>
        <v>266</v>
      </c>
      <c r="F2329" s="652">
        <f>F2328</f>
        <v>200</v>
      </c>
      <c r="G2329" s="652">
        <f>G2328</f>
        <v>0</v>
      </c>
      <c r="H2329" s="364" t="s">
        <v>5</v>
      </c>
    </row>
    <row r="2330" spans="1:8" ht="12.75">
      <c r="A2330" s="543"/>
      <c r="B2330" s="1380" t="s">
        <v>1053</v>
      </c>
      <c r="C2330" s="1380"/>
      <c r="D2330" s="1380"/>
      <c r="E2330" s="1380"/>
      <c r="F2330" s="1380"/>
      <c r="G2330" s="1380"/>
      <c r="H2330" s="883"/>
    </row>
    <row r="2331" spans="1:8" ht="12.75">
      <c r="A2331" s="548" t="s">
        <v>8</v>
      </c>
      <c r="B2331" s="549" t="s">
        <v>1054</v>
      </c>
      <c r="C2331" s="851"/>
      <c r="D2331" s="551">
        <f>SUM(D2332:D2334)</f>
        <v>7000</v>
      </c>
      <c r="E2331" s="551">
        <f>SUM(E2332:E2334)</f>
        <v>6638</v>
      </c>
      <c r="F2331" s="551">
        <f>SUM(F2332:F2334)</f>
        <v>36</v>
      </c>
      <c r="G2331" s="551">
        <f>SUM(G2332:G2334)</f>
        <v>6602</v>
      </c>
      <c r="H2331" s="578"/>
    </row>
    <row r="2332" spans="1:8" ht="12.75">
      <c r="A2332" s="554"/>
      <c r="B2332" s="733" t="s">
        <v>355</v>
      </c>
      <c r="C2332" s="556"/>
      <c r="D2332" s="656">
        <v>100</v>
      </c>
      <c r="E2332" s="656">
        <v>36</v>
      </c>
      <c r="F2332" s="656">
        <v>36</v>
      </c>
      <c r="G2332" s="656">
        <v>0</v>
      </c>
      <c r="H2332" s="683" t="s">
        <v>1055</v>
      </c>
    </row>
    <row r="2333" spans="1:8" ht="12.75">
      <c r="A2333" s="554"/>
      <c r="B2333" s="884"/>
      <c r="C2333" s="556"/>
      <c r="D2333" s="656">
        <v>1900</v>
      </c>
      <c r="E2333" s="656">
        <v>1812</v>
      </c>
      <c r="F2333" s="656">
        <v>0</v>
      </c>
      <c r="G2333" s="656">
        <v>1812</v>
      </c>
      <c r="H2333" s="683" t="s">
        <v>1056</v>
      </c>
    </row>
    <row r="2334" spans="1:8" ht="12.75">
      <c r="A2334" s="567"/>
      <c r="B2334" s="885"/>
      <c r="C2334" s="569"/>
      <c r="D2334" s="661">
        <v>5000</v>
      </c>
      <c r="E2334" s="661">
        <v>4790</v>
      </c>
      <c r="F2334" s="661">
        <v>0</v>
      </c>
      <c r="G2334" s="661">
        <v>4790</v>
      </c>
      <c r="H2334" s="636" t="s">
        <v>1057</v>
      </c>
    </row>
    <row r="2335" spans="1:8" ht="12.75">
      <c r="A2335" s="548" t="s">
        <v>9</v>
      </c>
      <c r="B2335" s="549" t="s">
        <v>22</v>
      </c>
      <c r="C2335" s="559"/>
      <c r="D2335" s="680">
        <f>SUM(D2336:D2338)</f>
        <v>1288</v>
      </c>
      <c r="E2335" s="680">
        <f>SUM(E2336:E2338)</f>
        <v>1279</v>
      </c>
      <c r="F2335" s="680">
        <f>SUM(F2336:F2338)</f>
        <v>191</v>
      </c>
      <c r="G2335" s="680">
        <f>SUM(G2336:G2338)</f>
        <v>0</v>
      </c>
      <c r="H2335" s="685"/>
    </row>
    <row r="2336" spans="1:8" ht="12.75">
      <c r="A2336" s="554"/>
      <c r="B2336" s="555" t="s">
        <v>385</v>
      </c>
      <c r="C2336" s="556" t="s">
        <v>365</v>
      </c>
      <c r="D2336" s="656">
        <v>200</v>
      </c>
      <c r="E2336" s="656">
        <v>191</v>
      </c>
      <c r="F2336" s="656">
        <v>191</v>
      </c>
      <c r="G2336" s="656"/>
      <c r="H2336" s="657">
        <v>0.5</v>
      </c>
    </row>
    <row r="2337" spans="1:8" ht="12.75">
      <c r="A2337" s="554"/>
      <c r="B2337" s="573" t="s">
        <v>327</v>
      </c>
      <c r="C2337" s="556" t="s">
        <v>414</v>
      </c>
      <c r="D2337" s="656">
        <v>1019</v>
      </c>
      <c r="E2337" s="656">
        <v>1019</v>
      </c>
      <c r="F2337" s="656"/>
      <c r="G2337" s="656" t="s">
        <v>5</v>
      </c>
      <c r="H2337" s="657">
        <v>4</v>
      </c>
    </row>
    <row r="2338" spans="1:8" ht="12.75">
      <c r="A2338" s="567"/>
      <c r="B2338" s="729"/>
      <c r="C2338" s="569" t="s">
        <v>378</v>
      </c>
      <c r="D2338" s="661">
        <v>69</v>
      </c>
      <c r="E2338" s="661">
        <v>69</v>
      </c>
      <c r="F2338" s="661"/>
      <c r="G2338" s="661"/>
      <c r="H2338" s="662">
        <v>0.1</v>
      </c>
    </row>
    <row r="2339" spans="1:8" ht="12.75">
      <c r="A2339" s="548" t="s">
        <v>333</v>
      </c>
      <c r="B2339" s="549" t="s">
        <v>92</v>
      </c>
      <c r="C2339" s="640"/>
      <c r="D2339" s="551">
        <f>SUM(D2340:D2353)</f>
        <v>29526</v>
      </c>
      <c r="E2339" s="551">
        <f>SUM(E2340:E2353)</f>
        <v>17531</v>
      </c>
      <c r="F2339" s="551">
        <f>SUM(F2340:F2353)</f>
        <v>15807</v>
      </c>
      <c r="G2339" s="551">
        <f>SUM(G2340:G2353)</f>
        <v>202</v>
      </c>
      <c r="H2339" s="578"/>
    </row>
    <row r="2340" spans="1:8" ht="12.75">
      <c r="A2340" s="554"/>
      <c r="B2340" s="555" t="s">
        <v>385</v>
      </c>
      <c r="C2340" s="886" t="s">
        <v>368</v>
      </c>
      <c r="D2340" s="656">
        <v>240</v>
      </c>
      <c r="E2340" s="656">
        <v>230</v>
      </c>
      <c r="F2340" s="656">
        <v>230</v>
      </c>
      <c r="G2340" s="718"/>
      <c r="H2340" s="683">
        <v>0.4</v>
      </c>
    </row>
    <row r="2341" spans="1:8" ht="12.75">
      <c r="A2341" s="554"/>
      <c r="B2341" s="555"/>
      <c r="C2341" s="556" t="s">
        <v>369</v>
      </c>
      <c r="D2341" s="656">
        <v>500</v>
      </c>
      <c r="E2341" s="656">
        <v>471</v>
      </c>
      <c r="F2341" s="656">
        <v>471</v>
      </c>
      <c r="G2341" s="718"/>
      <c r="H2341" s="683">
        <v>0.7</v>
      </c>
    </row>
    <row r="2342" spans="1:8" ht="12.75">
      <c r="A2342" s="554"/>
      <c r="B2342" s="555"/>
      <c r="C2342" s="556" t="s">
        <v>416</v>
      </c>
      <c r="D2342" s="656">
        <v>8000</v>
      </c>
      <c r="E2342" s="656">
        <v>4507</v>
      </c>
      <c r="F2342" s="656">
        <v>4507</v>
      </c>
      <c r="G2342" s="718"/>
      <c r="H2342" s="683">
        <v>2.2</v>
      </c>
    </row>
    <row r="2343" spans="1:8" ht="12.75">
      <c r="A2343" s="554"/>
      <c r="B2343" s="555" t="s">
        <v>278</v>
      </c>
      <c r="C2343" s="556" t="s">
        <v>370</v>
      </c>
      <c r="D2343" s="656">
        <v>102</v>
      </c>
      <c r="E2343" s="656">
        <v>31</v>
      </c>
      <c r="F2343" s="656">
        <v>23</v>
      </c>
      <c r="G2343" s="718">
        <v>0</v>
      </c>
      <c r="H2343" s="683"/>
    </row>
    <row r="2344" spans="1:8" ht="12.75">
      <c r="A2344" s="554"/>
      <c r="B2344" s="555" t="s">
        <v>355</v>
      </c>
      <c r="C2344" s="556" t="s">
        <v>438</v>
      </c>
      <c r="D2344" s="656">
        <v>4166</v>
      </c>
      <c r="E2344" s="656">
        <v>202</v>
      </c>
      <c r="F2344" s="656">
        <v>0</v>
      </c>
      <c r="G2344" s="656">
        <v>202</v>
      </c>
      <c r="H2344" s="657">
        <v>4</v>
      </c>
    </row>
    <row r="2345" spans="1:8" ht="12.75">
      <c r="A2345" s="554"/>
      <c r="B2345" s="555"/>
      <c r="C2345" s="556" t="s">
        <v>369</v>
      </c>
      <c r="D2345" s="656">
        <v>1012</v>
      </c>
      <c r="E2345" s="656">
        <v>742</v>
      </c>
      <c r="F2345" s="656">
        <v>698</v>
      </c>
      <c r="G2345" s="656"/>
      <c r="H2345" s="683">
        <v>1.75</v>
      </c>
    </row>
    <row r="2346" spans="1:8" ht="12.75">
      <c r="A2346" s="554"/>
      <c r="B2346" s="555"/>
      <c r="C2346" s="556" t="s">
        <v>412</v>
      </c>
      <c r="D2346" s="656">
        <v>135</v>
      </c>
      <c r="E2346" s="656">
        <v>75</v>
      </c>
      <c r="F2346" s="656">
        <v>75</v>
      </c>
      <c r="G2346" s="656"/>
      <c r="H2346" s="657">
        <v>1.75</v>
      </c>
    </row>
    <row r="2347" spans="1:8" ht="12.75">
      <c r="A2347" s="554"/>
      <c r="B2347" s="555" t="s">
        <v>324</v>
      </c>
      <c r="C2347" s="556" t="s">
        <v>334</v>
      </c>
      <c r="D2347" s="656">
        <v>2450</v>
      </c>
      <c r="E2347" s="656">
        <v>1470</v>
      </c>
      <c r="F2347" s="656">
        <v>0</v>
      </c>
      <c r="G2347" s="656">
        <v>0</v>
      </c>
      <c r="H2347" s="657">
        <v>0.5</v>
      </c>
    </row>
    <row r="2348" spans="1:8" ht="12.75">
      <c r="A2348" s="554"/>
      <c r="B2348" s="555"/>
      <c r="C2348" s="556" t="s">
        <v>416</v>
      </c>
      <c r="D2348" s="656">
        <v>120</v>
      </c>
      <c r="E2348" s="656">
        <v>120</v>
      </c>
      <c r="F2348" s="656">
        <v>120</v>
      </c>
      <c r="G2348" s="656">
        <v>0</v>
      </c>
      <c r="H2348" s="657">
        <v>1.2</v>
      </c>
    </row>
    <row r="2349" spans="1:8" ht="12.75">
      <c r="A2349" s="554"/>
      <c r="B2349" s="555"/>
      <c r="C2349" s="556" t="s">
        <v>367</v>
      </c>
      <c r="D2349" s="656">
        <v>2000</v>
      </c>
      <c r="E2349" s="656">
        <v>1143</v>
      </c>
      <c r="F2349" s="656">
        <v>1143</v>
      </c>
      <c r="G2349" s="656">
        <v>0</v>
      </c>
      <c r="H2349" s="657">
        <v>0.85</v>
      </c>
    </row>
    <row r="2350" spans="1:8" ht="12.75">
      <c r="A2350" s="554"/>
      <c r="B2350" s="555" t="s">
        <v>303</v>
      </c>
      <c r="C2350" s="556" t="s">
        <v>520</v>
      </c>
      <c r="D2350" s="656">
        <v>2011</v>
      </c>
      <c r="E2350" s="656">
        <v>1527</v>
      </c>
      <c r="F2350" s="656">
        <v>1527</v>
      </c>
      <c r="G2350" s="718"/>
      <c r="H2350" s="683">
        <v>0.6</v>
      </c>
    </row>
    <row r="2351" spans="1:8" ht="12.75">
      <c r="A2351" s="554"/>
      <c r="B2351" s="555"/>
      <c r="C2351" s="556" t="s">
        <v>431</v>
      </c>
      <c r="D2351" s="656">
        <v>1980</v>
      </c>
      <c r="E2351" s="656">
        <v>1605</v>
      </c>
      <c r="F2351" s="656">
        <v>1605</v>
      </c>
      <c r="G2351" s="718"/>
      <c r="H2351" s="683">
        <v>0.9</v>
      </c>
    </row>
    <row r="2352" spans="1:8" ht="12.75">
      <c r="A2352" s="554"/>
      <c r="B2352" s="555"/>
      <c r="C2352" s="556" t="s">
        <v>474</v>
      </c>
      <c r="D2352" s="656">
        <v>810</v>
      </c>
      <c r="E2352" s="656">
        <v>508</v>
      </c>
      <c r="F2352" s="656">
        <v>508</v>
      </c>
      <c r="G2352" s="656"/>
      <c r="H2352" s="657">
        <v>1.2</v>
      </c>
    </row>
    <row r="2353" spans="1:8" ht="12.75">
      <c r="A2353" s="567"/>
      <c r="B2353" s="568"/>
      <c r="C2353" s="569" t="s">
        <v>651</v>
      </c>
      <c r="D2353" s="661">
        <v>6000</v>
      </c>
      <c r="E2353" s="661">
        <v>4900</v>
      </c>
      <c r="F2353" s="661">
        <v>4900</v>
      </c>
      <c r="G2353" s="661"/>
      <c r="H2353" s="636">
        <v>1.3</v>
      </c>
    </row>
    <row r="2354" spans="1:8" ht="12.75">
      <c r="A2354" s="548" t="s">
        <v>335</v>
      </c>
      <c r="B2354" s="549" t="s">
        <v>462</v>
      </c>
      <c r="C2354" s="640"/>
      <c r="D2354" s="551">
        <f>SUM(D2355:D2357)</f>
        <v>11109</v>
      </c>
      <c r="E2354" s="551">
        <f>SUM(E2355:E2357)</f>
        <v>3176</v>
      </c>
      <c r="F2354" s="551">
        <f>SUM(F2355:F2357)</f>
        <v>1002</v>
      </c>
      <c r="G2354" s="551">
        <f>SUM(G2355:G2357)</f>
        <v>2154</v>
      </c>
      <c r="H2354" s="578"/>
    </row>
    <row r="2355" spans="1:8" ht="12.75">
      <c r="A2355" s="554"/>
      <c r="B2355" s="555" t="s">
        <v>327</v>
      </c>
      <c r="C2355" s="556" t="s">
        <v>1058</v>
      </c>
      <c r="D2355" s="656">
        <v>10000</v>
      </c>
      <c r="E2355" s="656">
        <v>2154</v>
      </c>
      <c r="F2355" s="656"/>
      <c r="G2355" s="656">
        <v>2154</v>
      </c>
      <c r="H2355" s="683">
        <v>1.5</v>
      </c>
    </row>
    <row r="2356" spans="1:8" ht="12.75">
      <c r="A2356" s="554"/>
      <c r="B2356" s="555" t="s">
        <v>355</v>
      </c>
      <c r="C2356" s="556" t="s">
        <v>369</v>
      </c>
      <c r="D2356" s="656">
        <v>1022</v>
      </c>
      <c r="E2356" s="656">
        <v>972</v>
      </c>
      <c r="F2356" s="656">
        <v>952</v>
      </c>
      <c r="G2356" s="718"/>
      <c r="H2356" s="683">
        <v>1</v>
      </c>
    </row>
    <row r="2357" spans="1:8" ht="12.75">
      <c r="A2357" s="567"/>
      <c r="B2357" s="568"/>
      <c r="C2357" s="569" t="s">
        <v>416</v>
      </c>
      <c r="D2357" s="661">
        <v>87</v>
      </c>
      <c r="E2357" s="661">
        <v>50</v>
      </c>
      <c r="F2357" s="661">
        <v>50</v>
      </c>
      <c r="G2357" s="887"/>
      <c r="H2357" s="636">
        <v>0.7</v>
      </c>
    </row>
    <row r="2358" spans="1:8" ht="12.75">
      <c r="A2358" s="565" t="s">
        <v>338</v>
      </c>
      <c r="B2358" s="566" t="s">
        <v>71</v>
      </c>
      <c r="C2358" s="695"/>
      <c r="D2358" s="696">
        <f>SUM(D2359:D2362)</f>
        <v>1415</v>
      </c>
      <c r="E2358" s="696">
        <f>SUM(E2359:E2362)</f>
        <v>297</v>
      </c>
      <c r="F2358" s="696">
        <f>SUM(F2359:F2362)</f>
        <v>102</v>
      </c>
      <c r="G2358" s="696">
        <f>SUM(G2359:G2362)</f>
        <v>146</v>
      </c>
      <c r="H2358" s="564"/>
    </row>
    <row r="2359" spans="1:8" ht="12.75">
      <c r="A2359" s="554"/>
      <c r="B2359" s="555" t="s">
        <v>278</v>
      </c>
      <c r="C2359" s="556" t="s">
        <v>227</v>
      </c>
      <c r="D2359" s="751">
        <v>5</v>
      </c>
      <c r="E2359" s="656">
        <v>5</v>
      </c>
      <c r="F2359" s="656">
        <v>0</v>
      </c>
      <c r="G2359" s="656">
        <v>5</v>
      </c>
      <c r="H2359" s="657">
        <v>3</v>
      </c>
    </row>
    <row r="2360" spans="1:8" ht="12.75">
      <c r="A2360" s="554"/>
      <c r="B2360" s="599" t="s">
        <v>355</v>
      </c>
      <c r="C2360" s="556" t="s">
        <v>578</v>
      </c>
      <c r="D2360" s="751">
        <v>270</v>
      </c>
      <c r="E2360" s="656">
        <v>141</v>
      </c>
      <c r="F2360" s="656"/>
      <c r="G2360" s="656">
        <v>141</v>
      </c>
      <c r="H2360" s="657" t="s">
        <v>1059</v>
      </c>
    </row>
    <row r="2361" spans="1:8" ht="12.75">
      <c r="A2361" s="554"/>
      <c r="B2361" s="599" t="s">
        <v>324</v>
      </c>
      <c r="C2361" s="556" t="s">
        <v>504</v>
      </c>
      <c r="D2361" s="751">
        <v>1000</v>
      </c>
      <c r="E2361" s="656">
        <v>49</v>
      </c>
      <c r="F2361" s="656">
        <v>0</v>
      </c>
      <c r="G2361" s="656">
        <v>0</v>
      </c>
      <c r="H2361" s="657">
        <v>0.35</v>
      </c>
    </row>
    <row r="2362" spans="1:8" ht="12.75">
      <c r="A2362" s="572"/>
      <c r="B2362" s="573" t="s">
        <v>303</v>
      </c>
      <c r="C2362" s="574" t="s">
        <v>545</v>
      </c>
      <c r="D2362" s="634">
        <v>140</v>
      </c>
      <c r="E2362" s="658">
        <v>102</v>
      </c>
      <c r="F2362" s="658">
        <v>102</v>
      </c>
      <c r="G2362" s="658"/>
      <c r="H2362" s="659">
        <v>0.65</v>
      </c>
    </row>
    <row r="2363" spans="1:8" ht="12.75">
      <c r="A2363" s="548" t="s">
        <v>340</v>
      </c>
      <c r="B2363" s="549" t="s">
        <v>106</v>
      </c>
      <c r="C2363" s="559"/>
      <c r="D2363" s="680">
        <f>SUM(D2364:D2366)</f>
        <v>7997</v>
      </c>
      <c r="E2363" s="680">
        <f>SUM(E2364:E2366)</f>
        <v>4059</v>
      </c>
      <c r="F2363" s="680">
        <f>SUM(F2364:F2366)</f>
        <v>545</v>
      </c>
      <c r="G2363" s="680">
        <f>SUM(G2364:G2366)</f>
        <v>3514</v>
      </c>
      <c r="H2363" s="685"/>
    </row>
    <row r="2364" spans="1:8" ht="12.75">
      <c r="A2364" s="554"/>
      <c r="B2364" s="555" t="s">
        <v>385</v>
      </c>
      <c r="C2364" s="556" t="s">
        <v>438</v>
      </c>
      <c r="D2364" s="656">
        <v>7400</v>
      </c>
      <c r="E2364" s="656">
        <v>3514</v>
      </c>
      <c r="F2364" s="656"/>
      <c r="G2364" s="656">
        <v>3514</v>
      </c>
      <c r="H2364" s="657">
        <v>3</v>
      </c>
    </row>
    <row r="2365" spans="1:8" ht="12.75">
      <c r="A2365" s="554"/>
      <c r="B2365" s="555" t="s">
        <v>324</v>
      </c>
      <c r="C2365" s="556" t="s">
        <v>577</v>
      </c>
      <c r="D2365" s="656">
        <v>597</v>
      </c>
      <c r="E2365" s="656">
        <v>504</v>
      </c>
      <c r="F2365" s="656">
        <v>504</v>
      </c>
      <c r="G2365" s="656">
        <v>0</v>
      </c>
      <c r="H2365" s="657" t="s">
        <v>1060</v>
      </c>
    </row>
    <row r="2366" spans="1:8" ht="12.75">
      <c r="A2366" s="567"/>
      <c r="B2366" s="568"/>
      <c r="C2366" s="569" t="s">
        <v>1061</v>
      </c>
      <c r="D2366" s="661">
        <v>0</v>
      </c>
      <c r="E2366" s="661">
        <v>41</v>
      </c>
      <c r="F2366" s="661">
        <v>41</v>
      </c>
      <c r="G2366" s="661">
        <v>0</v>
      </c>
      <c r="H2366" s="662" t="s">
        <v>1062</v>
      </c>
    </row>
    <row r="2367" spans="1:8" ht="12.75">
      <c r="A2367" s="565" t="s">
        <v>376</v>
      </c>
      <c r="B2367" s="566" t="s">
        <v>36</v>
      </c>
      <c r="C2367" s="695"/>
      <c r="D2367" s="800">
        <f>SUM(D2368:D2407)</f>
        <v>53715</v>
      </c>
      <c r="E2367" s="800">
        <f>SUM(E2368:E2407)</f>
        <v>37608</v>
      </c>
      <c r="F2367" s="800">
        <f>SUM(F2368:F2407)</f>
        <v>25411</v>
      </c>
      <c r="G2367" s="800">
        <f>SUM(G2368:G2407)</f>
        <v>3747</v>
      </c>
      <c r="H2367" s="564"/>
    </row>
    <row r="2368" spans="1:8" ht="12.75">
      <c r="A2368" s="554"/>
      <c r="B2368" s="555" t="s">
        <v>385</v>
      </c>
      <c r="C2368" s="556" t="s">
        <v>373</v>
      </c>
      <c r="D2368" s="751">
        <v>500</v>
      </c>
      <c r="E2368" s="656">
        <v>443</v>
      </c>
      <c r="F2368" s="656">
        <v>443</v>
      </c>
      <c r="G2368" s="656"/>
      <c r="H2368" s="657" t="s">
        <v>555</v>
      </c>
    </row>
    <row r="2369" spans="1:8" ht="12.75">
      <c r="A2369" s="554"/>
      <c r="B2369" s="555"/>
      <c r="C2369" s="556" t="s">
        <v>356</v>
      </c>
      <c r="D2369" s="751">
        <v>2600</v>
      </c>
      <c r="E2369" s="656">
        <v>690</v>
      </c>
      <c r="F2369" s="656"/>
      <c r="G2369" s="656"/>
      <c r="H2369" s="657">
        <v>0.25</v>
      </c>
    </row>
    <row r="2370" spans="1:8" ht="12.75">
      <c r="A2370" s="554"/>
      <c r="B2370" s="555"/>
      <c r="C2370" s="556" t="s">
        <v>368</v>
      </c>
      <c r="D2370" s="751">
        <v>2500</v>
      </c>
      <c r="E2370" s="656">
        <v>2100</v>
      </c>
      <c r="F2370" s="656"/>
      <c r="G2370" s="656"/>
      <c r="H2370" s="657">
        <v>0.7</v>
      </c>
    </row>
    <row r="2371" spans="1:8" ht="12.75">
      <c r="A2371" s="554"/>
      <c r="B2371" s="555"/>
      <c r="C2371" s="556" t="s">
        <v>365</v>
      </c>
      <c r="D2371" s="751">
        <v>2000</v>
      </c>
      <c r="E2371" s="656">
        <v>330</v>
      </c>
      <c r="F2371" s="656"/>
      <c r="G2371" s="656"/>
      <c r="H2371" s="657">
        <v>0.2</v>
      </c>
    </row>
    <row r="2372" spans="1:8" ht="12.75">
      <c r="A2372" s="554"/>
      <c r="B2372" s="555"/>
      <c r="C2372" s="556" t="s">
        <v>408</v>
      </c>
      <c r="D2372" s="751">
        <v>433</v>
      </c>
      <c r="E2372" s="656">
        <v>403</v>
      </c>
      <c r="F2372" s="656">
        <v>403</v>
      </c>
      <c r="G2372" s="656"/>
      <c r="H2372" s="657">
        <v>0.5</v>
      </c>
    </row>
    <row r="2373" spans="1:8" ht="12.75">
      <c r="A2373" s="554"/>
      <c r="B2373" s="555"/>
      <c r="C2373" s="556" t="s">
        <v>367</v>
      </c>
      <c r="D2373" s="751">
        <v>317</v>
      </c>
      <c r="E2373" s="656">
        <v>313</v>
      </c>
      <c r="F2373" s="656">
        <v>313</v>
      </c>
      <c r="G2373" s="656"/>
      <c r="H2373" s="657">
        <v>0.5</v>
      </c>
    </row>
    <row r="2374" spans="1:8" ht="12.75">
      <c r="A2374" s="554"/>
      <c r="B2374" s="555"/>
      <c r="C2374" s="556" t="s">
        <v>485</v>
      </c>
      <c r="D2374" s="751">
        <v>653</v>
      </c>
      <c r="E2374" s="656">
        <v>653</v>
      </c>
      <c r="F2374" s="656"/>
      <c r="G2374" s="656"/>
      <c r="H2374" s="657">
        <v>1.2</v>
      </c>
    </row>
    <row r="2375" spans="1:8" ht="12.75">
      <c r="A2375" s="554"/>
      <c r="B2375" s="555"/>
      <c r="C2375" s="556" t="s">
        <v>485</v>
      </c>
      <c r="D2375" s="751">
        <v>540</v>
      </c>
      <c r="E2375" s="656">
        <v>270</v>
      </c>
      <c r="F2375" s="656"/>
      <c r="G2375" s="656"/>
      <c r="H2375" s="657">
        <v>1.8</v>
      </c>
    </row>
    <row r="2376" spans="1:8" ht="12.75">
      <c r="A2376" s="554"/>
      <c r="B2376" s="555"/>
      <c r="C2376" s="556" t="s">
        <v>485</v>
      </c>
      <c r="D2376" s="751">
        <v>1634</v>
      </c>
      <c r="E2376" s="656">
        <v>615</v>
      </c>
      <c r="F2376" s="656">
        <v>615</v>
      </c>
      <c r="G2376" s="656"/>
      <c r="H2376" s="657">
        <v>1.05</v>
      </c>
    </row>
    <row r="2377" spans="1:8" ht="12.75">
      <c r="A2377" s="554"/>
      <c r="B2377" s="555"/>
      <c r="C2377" s="556" t="s">
        <v>412</v>
      </c>
      <c r="D2377" s="751">
        <v>3845</v>
      </c>
      <c r="E2377" s="656">
        <v>3750</v>
      </c>
      <c r="F2377" s="656">
        <v>3750</v>
      </c>
      <c r="G2377" s="656"/>
      <c r="H2377" s="657">
        <v>0.7</v>
      </c>
    </row>
    <row r="2378" spans="1:8" ht="12.75">
      <c r="A2378" s="554"/>
      <c r="B2378" s="555"/>
      <c r="C2378" s="556" t="s">
        <v>373</v>
      </c>
      <c r="D2378" s="751">
        <v>674</v>
      </c>
      <c r="E2378" s="656">
        <v>400</v>
      </c>
      <c r="F2378" s="656">
        <v>400</v>
      </c>
      <c r="G2378" s="656"/>
      <c r="H2378" s="657">
        <v>0.7</v>
      </c>
    </row>
    <row r="2379" spans="1:8" ht="12.75">
      <c r="A2379" s="554"/>
      <c r="B2379" s="555"/>
      <c r="C2379" s="556" t="s">
        <v>485</v>
      </c>
      <c r="D2379" s="751">
        <v>5000</v>
      </c>
      <c r="E2379" s="656">
        <v>3578</v>
      </c>
      <c r="F2379" s="656">
        <v>3578</v>
      </c>
      <c r="G2379" s="656"/>
      <c r="H2379" s="657">
        <v>1.8</v>
      </c>
    </row>
    <row r="2380" spans="1:8" ht="12.75">
      <c r="A2380" s="554"/>
      <c r="B2380" s="555"/>
      <c r="C2380" s="556" t="s">
        <v>486</v>
      </c>
      <c r="D2380" s="751">
        <v>1580</v>
      </c>
      <c r="E2380" s="656">
        <v>730</v>
      </c>
      <c r="F2380" s="656">
        <v>361</v>
      </c>
      <c r="G2380" s="656"/>
      <c r="H2380" s="657">
        <v>1.3</v>
      </c>
    </row>
    <row r="2381" spans="1:8" ht="12.75">
      <c r="A2381" s="554"/>
      <c r="B2381" s="555"/>
      <c r="C2381" s="556" t="s">
        <v>485</v>
      </c>
      <c r="D2381" s="751">
        <v>1900</v>
      </c>
      <c r="E2381" s="656">
        <v>1073</v>
      </c>
      <c r="F2381" s="656">
        <v>1073</v>
      </c>
      <c r="G2381" s="656"/>
      <c r="H2381" s="657">
        <v>1.6</v>
      </c>
    </row>
    <row r="2382" spans="1:8" ht="12.75">
      <c r="A2382" s="554"/>
      <c r="B2382" s="555" t="s">
        <v>327</v>
      </c>
      <c r="C2382" s="556" t="s">
        <v>414</v>
      </c>
      <c r="D2382" s="751">
        <v>1541</v>
      </c>
      <c r="E2382" s="656">
        <v>1541</v>
      </c>
      <c r="F2382" s="656"/>
      <c r="G2382" s="656"/>
      <c r="H2382" s="657">
        <v>2</v>
      </c>
    </row>
    <row r="2383" spans="1:8" ht="12.75">
      <c r="A2383" s="554"/>
      <c r="B2383" s="555"/>
      <c r="C2383" s="556" t="s">
        <v>336</v>
      </c>
      <c r="D2383" s="751">
        <v>800</v>
      </c>
      <c r="E2383" s="656">
        <v>800</v>
      </c>
      <c r="F2383" s="656"/>
      <c r="G2383" s="656"/>
      <c r="H2383" s="657">
        <v>0.6</v>
      </c>
    </row>
    <row r="2384" spans="1:8" ht="12.75">
      <c r="A2384" s="554"/>
      <c r="B2384" s="555" t="s">
        <v>278</v>
      </c>
      <c r="C2384" s="556" t="s">
        <v>486</v>
      </c>
      <c r="D2384" s="751">
        <v>1999</v>
      </c>
      <c r="E2384" s="656">
        <v>1542</v>
      </c>
      <c r="F2384" s="656">
        <v>1279</v>
      </c>
      <c r="G2384" s="656">
        <v>0</v>
      </c>
      <c r="H2384" s="657"/>
    </row>
    <row r="2385" spans="1:8" ht="12.75">
      <c r="A2385" s="554"/>
      <c r="B2385" s="555"/>
      <c r="C2385" s="556" t="s">
        <v>230</v>
      </c>
      <c r="D2385" s="751">
        <v>4</v>
      </c>
      <c r="E2385" s="656">
        <v>4</v>
      </c>
      <c r="F2385" s="656">
        <v>0</v>
      </c>
      <c r="G2385" s="656">
        <v>4</v>
      </c>
      <c r="H2385" s="657">
        <v>3</v>
      </c>
    </row>
    <row r="2386" spans="1:8" ht="12.75">
      <c r="A2386" s="554"/>
      <c r="B2386" s="555" t="s">
        <v>355</v>
      </c>
      <c r="C2386" s="556" t="s">
        <v>330</v>
      </c>
      <c r="D2386" s="751">
        <v>2520</v>
      </c>
      <c r="E2386" s="656">
        <v>1470</v>
      </c>
      <c r="F2386" s="656"/>
      <c r="G2386" s="656">
        <v>1470</v>
      </c>
      <c r="H2386" s="657">
        <v>0.2</v>
      </c>
    </row>
    <row r="2387" spans="1:8" ht="12.75">
      <c r="A2387" s="554"/>
      <c r="B2387" s="555"/>
      <c r="C2387" s="556" t="s">
        <v>438</v>
      </c>
      <c r="D2387" s="751">
        <v>2000</v>
      </c>
      <c r="E2387" s="656">
        <v>862</v>
      </c>
      <c r="F2387" s="656">
        <v>700</v>
      </c>
      <c r="G2387" s="656">
        <v>0</v>
      </c>
      <c r="H2387" s="657">
        <v>0</v>
      </c>
    </row>
    <row r="2388" spans="1:8" ht="12.75">
      <c r="A2388" s="554"/>
      <c r="B2388" s="555"/>
      <c r="C2388" s="556" t="s">
        <v>380</v>
      </c>
      <c r="D2388" s="751">
        <v>2000</v>
      </c>
      <c r="E2388" s="656">
        <v>1875</v>
      </c>
      <c r="F2388" s="656"/>
      <c r="G2388" s="656">
        <v>1875</v>
      </c>
      <c r="H2388" s="657">
        <v>0.3</v>
      </c>
    </row>
    <row r="2389" spans="1:8" ht="12.75">
      <c r="A2389" s="554"/>
      <c r="B2389" s="555"/>
      <c r="C2389" s="556" t="s">
        <v>405</v>
      </c>
      <c r="D2389" s="751">
        <v>713</v>
      </c>
      <c r="E2389" s="656">
        <v>633</v>
      </c>
      <c r="F2389" s="656">
        <v>633</v>
      </c>
      <c r="G2389" s="656"/>
      <c r="H2389" s="657">
        <v>0</v>
      </c>
    </row>
    <row r="2390" spans="1:8" ht="12.75">
      <c r="A2390" s="554"/>
      <c r="B2390" s="555"/>
      <c r="C2390" s="556" t="s">
        <v>367</v>
      </c>
      <c r="D2390" s="751">
        <v>1800</v>
      </c>
      <c r="E2390" s="656">
        <v>1800</v>
      </c>
      <c r="F2390" s="656">
        <v>1800</v>
      </c>
      <c r="G2390" s="656"/>
      <c r="H2390" s="657">
        <v>0.8</v>
      </c>
    </row>
    <row r="2391" spans="1:8" ht="12.75">
      <c r="A2391" s="554"/>
      <c r="B2391" s="555"/>
      <c r="C2391" s="556" t="s">
        <v>589</v>
      </c>
      <c r="D2391" s="751">
        <v>136</v>
      </c>
      <c r="E2391" s="656">
        <v>113</v>
      </c>
      <c r="F2391" s="656">
        <v>113</v>
      </c>
      <c r="G2391" s="656"/>
      <c r="H2391" s="657">
        <v>0.8</v>
      </c>
    </row>
    <row r="2392" spans="1:8" ht="12.75">
      <c r="A2392" s="554"/>
      <c r="B2392" s="555"/>
      <c r="C2392" s="556" t="s">
        <v>369</v>
      </c>
      <c r="D2392" s="751">
        <v>1290</v>
      </c>
      <c r="E2392" s="656">
        <v>435</v>
      </c>
      <c r="F2392" s="656">
        <v>398</v>
      </c>
      <c r="G2392" s="656"/>
      <c r="H2392" s="657">
        <v>1</v>
      </c>
    </row>
    <row r="2393" spans="1:8" ht="12.75">
      <c r="A2393" s="554"/>
      <c r="B2393" s="555"/>
      <c r="C2393" s="556" t="s">
        <v>578</v>
      </c>
      <c r="D2393" s="751">
        <v>80</v>
      </c>
      <c r="E2393" s="656">
        <v>55</v>
      </c>
      <c r="F2393" s="656"/>
      <c r="G2393" s="656">
        <v>55</v>
      </c>
      <c r="H2393" s="657">
        <v>4</v>
      </c>
    </row>
    <row r="2394" spans="1:8" ht="12.75">
      <c r="A2394" s="554"/>
      <c r="B2394" s="555"/>
      <c r="C2394" s="556" t="s">
        <v>578</v>
      </c>
      <c r="D2394" s="751">
        <v>30</v>
      </c>
      <c r="E2394" s="656">
        <v>30</v>
      </c>
      <c r="F2394" s="656"/>
      <c r="G2394" s="656">
        <v>30</v>
      </c>
      <c r="H2394" s="657">
        <v>3</v>
      </c>
    </row>
    <row r="2395" spans="1:8" ht="12.75">
      <c r="A2395" s="554"/>
      <c r="B2395" s="555"/>
      <c r="C2395" s="556" t="s">
        <v>1063</v>
      </c>
      <c r="D2395" s="751">
        <v>20</v>
      </c>
      <c r="E2395" s="656">
        <v>5</v>
      </c>
      <c r="F2395" s="656">
        <v>5</v>
      </c>
      <c r="G2395" s="656"/>
      <c r="H2395" s="657" t="s">
        <v>1063</v>
      </c>
    </row>
    <row r="2396" spans="1:8" ht="12.75">
      <c r="A2396" s="554"/>
      <c r="B2396" s="555"/>
      <c r="C2396" s="556" t="s">
        <v>1063</v>
      </c>
      <c r="D2396" s="751">
        <v>742</v>
      </c>
      <c r="E2396" s="656">
        <v>742</v>
      </c>
      <c r="F2396" s="656">
        <v>742</v>
      </c>
      <c r="G2396" s="656"/>
      <c r="H2396" s="657" t="s">
        <v>1063</v>
      </c>
    </row>
    <row r="2397" spans="1:8" ht="12.75">
      <c r="A2397" s="554"/>
      <c r="B2397" s="555"/>
      <c r="C2397" s="556" t="s">
        <v>1064</v>
      </c>
      <c r="D2397" s="751">
        <v>40</v>
      </c>
      <c r="E2397" s="656">
        <v>40</v>
      </c>
      <c r="F2397" s="656">
        <v>10</v>
      </c>
      <c r="G2397" s="656">
        <v>30</v>
      </c>
      <c r="H2397" s="657" t="s">
        <v>1064</v>
      </c>
    </row>
    <row r="2398" spans="1:8" ht="12.75">
      <c r="A2398" s="554"/>
      <c r="B2398" s="555"/>
      <c r="C2398" s="556" t="s">
        <v>1064</v>
      </c>
      <c r="D2398" s="751">
        <v>283</v>
      </c>
      <c r="E2398" s="656">
        <v>283</v>
      </c>
      <c r="F2398" s="656"/>
      <c r="G2398" s="656">
        <v>283</v>
      </c>
      <c r="H2398" s="657" t="s">
        <v>1064</v>
      </c>
    </row>
    <row r="2399" spans="1:8" ht="12.75">
      <c r="A2399" s="554"/>
      <c r="B2399" s="555"/>
      <c r="C2399" s="556" t="s">
        <v>381</v>
      </c>
      <c r="D2399" s="751">
        <v>6300</v>
      </c>
      <c r="E2399" s="656">
        <v>5950</v>
      </c>
      <c r="F2399" s="656">
        <v>5950</v>
      </c>
      <c r="G2399" s="656"/>
      <c r="H2399" s="657">
        <v>0.2</v>
      </c>
    </row>
    <row r="2400" spans="1:8" ht="12.75">
      <c r="A2400" s="554"/>
      <c r="B2400" s="555"/>
      <c r="C2400" s="556" t="s">
        <v>375</v>
      </c>
      <c r="D2400" s="751">
        <v>572</v>
      </c>
      <c r="E2400" s="656">
        <v>450</v>
      </c>
      <c r="F2400" s="656">
        <v>450</v>
      </c>
      <c r="G2400" s="656"/>
      <c r="H2400" s="657">
        <v>0.7</v>
      </c>
    </row>
    <row r="2401" spans="1:8" ht="12.75">
      <c r="A2401" s="554"/>
      <c r="B2401" s="555" t="s">
        <v>324</v>
      </c>
      <c r="C2401" s="556" t="s">
        <v>428</v>
      </c>
      <c r="D2401" s="751">
        <v>500</v>
      </c>
      <c r="E2401" s="656">
        <v>375</v>
      </c>
      <c r="F2401" s="656">
        <v>0</v>
      </c>
      <c r="G2401" s="656">
        <v>0</v>
      </c>
      <c r="H2401" s="657">
        <v>0.45</v>
      </c>
    </row>
    <row r="2402" spans="1:8" ht="12.75">
      <c r="A2402" s="554"/>
      <c r="B2402" s="555"/>
      <c r="C2402" s="556" t="s">
        <v>356</v>
      </c>
      <c r="D2402" s="751">
        <v>930</v>
      </c>
      <c r="E2402" s="656">
        <v>860</v>
      </c>
      <c r="F2402" s="656">
        <v>0</v>
      </c>
      <c r="G2402" s="656">
        <v>0</v>
      </c>
      <c r="H2402" s="657">
        <v>0.32</v>
      </c>
    </row>
    <row r="2403" spans="1:8" ht="12.75">
      <c r="A2403" s="554"/>
      <c r="B2403" s="555"/>
      <c r="C2403" s="556" t="s">
        <v>1065</v>
      </c>
      <c r="D2403" s="751">
        <v>0</v>
      </c>
      <c r="E2403" s="656">
        <v>543</v>
      </c>
      <c r="F2403" s="656">
        <v>543</v>
      </c>
      <c r="G2403" s="656">
        <v>0</v>
      </c>
      <c r="H2403" s="657" t="s">
        <v>544</v>
      </c>
    </row>
    <row r="2404" spans="1:8" ht="12.75">
      <c r="A2404" s="554"/>
      <c r="B2404" s="555"/>
      <c r="C2404" s="556" t="s">
        <v>1061</v>
      </c>
      <c r="D2404" s="751">
        <v>0</v>
      </c>
      <c r="E2404" s="656">
        <v>27</v>
      </c>
      <c r="F2404" s="656">
        <v>27</v>
      </c>
      <c r="G2404" s="656">
        <v>0</v>
      </c>
      <c r="H2404" s="657" t="s">
        <v>1062</v>
      </c>
    </row>
    <row r="2405" spans="1:8" ht="12.75">
      <c r="A2405" s="554"/>
      <c r="B2405" s="555" t="s">
        <v>303</v>
      </c>
      <c r="C2405" s="556" t="s">
        <v>474</v>
      </c>
      <c r="D2405" s="751">
        <v>150</v>
      </c>
      <c r="E2405" s="656">
        <v>63</v>
      </c>
      <c r="F2405" s="656">
        <v>63</v>
      </c>
      <c r="G2405" s="656"/>
      <c r="H2405" s="657">
        <v>1.25</v>
      </c>
    </row>
    <row r="2406" spans="1:8" ht="12.75">
      <c r="A2406" s="554"/>
      <c r="B2406" s="555"/>
      <c r="C2406" s="556" t="s">
        <v>474</v>
      </c>
      <c r="D2406" s="751">
        <v>889</v>
      </c>
      <c r="E2406" s="751">
        <v>512</v>
      </c>
      <c r="F2406" s="751">
        <v>512</v>
      </c>
      <c r="G2406" s="656"/>
      <c r="H2406" s="683">
        <v>0.7</v>
      </c>
    </row>
    <row r="2407" spans="1:8" ht="12.75">
      <c r="A2407" s="572"/>
      <c r="B2407" s="573"/>
      <c r="C2407" s="574" t="s">
        <v>665</v>
      </c>
      <c r="D2407" s="634">
        <v>4200</v>
      </c>
      <c r="E2407" s="634">
        <v>1250</v>
      </c>
      <c r="F2407" s="634">
        <v>1250</v>
      </c>
      <c r="G2407" s="757"/>
      <c r="H2407" s="635">
        <v>1.5</v>
      </c>
    </row>
    <row r="2408" spans="1:8" ht="12.75">
      <c r="A2408" s="548" t="s">
        <v>377</v>
      </c>
      <c r="B2408" s="549" t="s">
        <v>110</v>
      </c>
      <c r="C2408" s="559"/>
      <c r="D2408" s="632">
        <f>SUM(D2409)</f>
        <v>70</v>
      </c>
      <c r="E2408" s="632">
        <f>SUM(E2409)</f>
        <v>20</v>
      </c>
      <c r="F2408" s="632">
        <f>SUM(F2409)</f>
        <v>0</v>
      </c>
      <c r="G2408" s="632">
        <f>SUM(G2409)</f>
        <v>20</v>
      </c>
      <c r="H2408" s="681"/>
    </row>
    <row r="2409" spans="1:8" ht="12.75">
      <c r="A2409" s="567"/>
      <c r="B2409" s="568" t="s">
        <v>355</v>
      </c>
      <c r="C2409" s="569" t="s">
        <v>410</v>
      </c>
      <c r="D2409" s="274">
        <v>70</v>
      </c>
      <c r="E2409" s="661">
        <v>20</v>
      </c>
      <c r="F2409" s="661"/>
      <c r="G2409" s="661">
        <v>20</v>
      </c>
      <c r="H2409" s="636">
        <v>3</v>
      </c>
    </row>
    <row r="2410" spans="1:8" ht="12.75">
      <c r="A2410" s="548" t="s">
        <v>12</v>
      </c>
      <c r="B2410" s="549" t="s">
        <v>25</v>
      </c>
      <c r="C2410" s="640"/>
      <c r="D2410" s="799">
        <f>SUM(D2411:D2515)</f>
        <v>221229</v>
      </c>
      <c r="E2410" s="799">
        <f>SUM(E2411:E2515)</f>
        <v>125584</v>
      </c>
      <c r="F2410" s="799">
        <f>SUM(F2411:F2515)</f>
        <v>83749</v>
      </c>
      <c r="G2410" s="799">
        <f>SUM(G2411:G2515)</f>
        <v>17606</v>
      </c>
      <c r="H2410" s="578"/>
    </row>
    <row r="2411" spans="1:8" ht="12.75">
      <c r="A2411" s="554"/>
      <c r="B2411" s="555" t="s">
        <v>385</v>
      </c>
      <c r="C2411" s="556" t="s">
        <v>362</v>
      </c>
      <c r="D2411" s="751">
        <v>1000</v>
      </c>
      <c r="E2411" s="656">
        <v>709</v>
      </c>
      <c r="F2411" s="656">
        <v>709</v>
      </c>
      <c r="G2411" s="656"/>
      <c r="H2411" s="657" t="s">
        <v>776</v>
      </c>
    </row>
    <row r="2412" spans="1:8" ht="12.75">
      <c r="A2412" s="554"/>
      <c r="B2412" s="555"/>
      <c r="C2412" s="556" t="s">
        <v>369</v>
      </c>
      <c r="D2412" s="751">
        <v>4800</v>
      </c>
      <c r="E2412" s="656">
        <v>3117</v>
      </c>
      <c r="F2412" s="656">
        <v>3117</v>
      </c>
      <c r="G2412" s="656"/>
      <c r="H2412" s="657" t="s">
        <v>1066</v>
      </c>
    </row>
    <row r="2413" spans="1:8" ht="12.75">
      <c r="A2413" s="554"/>
      <c r="B2413" s="555"/>
      <c r="C2413" s="556" t="s">
        <v>486</v>
      </c>
      <c r="D2413" s="751">
        <v>7000</v>
      </c>
      <c r="E2413" s="656">
        <v>3895</v>
      </c>
      <c r="F2413" s="656">
        <v>3895</v>
      </c>
      <c r="G2413" s="656"/>
      <c r="H2413" s="657" t="s">
        <v>1067</v>
      </c>
    </row>
    <row r="2414" spans="1:8" ht="12.75">
      <c r="A2414" s="554"/>
      <c r="B2414" s="555"/>
      <c r="C2414" s="556" t="s">
        <v>470</v>
      </c>
      <c r="D2414" s="751">
        <v>2250</v>
      </c>
      <c r="E2414" s="656">
        <v>290</v>
      </c>
      <c r="F2414" s="656">
        <v>290</v>
      </c>
      <c r="G2414" s="656"/>
      <c r="H2414" s="657">
        <v>1.7</v>
      </c>
    </row>
    <row r="2415" spans="1:8" ht="12.75">
      <c r="A2415" s="554"/>
      <c r="B2415" s="555"/>
      <c r="C2415" s="556" t="s">
        <v>356</v>
      </c>
      <c r="D2415" s="751">
        <v>270</v>
      </c>
      <c r="E2415" s="656">
        <v>260</v>
      </c>
      <c r="F2415" s="656">
        <v>260</v>
      </c>
      <c r="G2415" s="656"/>
      <c r="H2415" s="657">
        <v>0.4</v>
      </c>
    </row>
    <row r="2416" spans="1:8" ht="12.75">
      <c r="A2416" s="554"/>
      <c r="B2416" s="555"/>
      <c r="C2416" s="556" t="s">
        <v>371</v>
      </c>
      <c r="D2416" s="751">
        <v>2500</v>
      </c>
      <c r="E2416" s="656">
        <v>1132</v>
      </c>
      <c r="F2416" s="656">
        <v>1132</v>
      </c>
      <c r="G2416" s="656"/>
      <c r="H2416" s="657">
        <v>1.8</v>
      </c>
    </row>
    <row r="2417" spans="1:8" ht="12.75">
      <c r="A2417" s="554"/>
      <c r="B2417" s="555"/>
      <c r="C2417" s="556" t="s">
        <v>365</v>
      </c>
      <c r="D2417" s="751">
        <v>720</v>
      </c>
      <c r="E2417" s="656">
        <v>112</v>
      </c>
      <c r="F2417" s="656">
        <v>112</v>
      </c>
      <c r="G2417" s="656"/>
      <c r="H2417" s="657">
        <v>0.4</v>
      </c>
    </row>
    <row r="2418" spans="1:8" ht="12.75">
      <c r="A2418" s="554"/>
      <c r="B2418" s="555"/>
      <c r="C2418" s="556" t="s">
        <v>368</v>
      </c>
      <c r="D2418" s="751">
        <v>500</v>
      </c>
      <c r="E2418" s="656">
        <v>313</v>
      </c>
      <c r="F2418" s="656">
        <v>313</v>
      </c>
      <c r="G2418" s="656"/>
      <c r="H2418" s="657">
        <v>0.9</v>
      </c>
    </row>
    <row r="2419" spans="1:8" ht="12.75">
      <c r="A2419" s="554"/>
      <c r="B2419" s="555"/>
      <c r="C2419" s="556" t="s">
        <v>370</v>
      </c>
      <c r="D2419" s="751">
        <v>200</v>
      </c>
      <c r="E2419" s="656">
        <v>6</v>
      </c>
      <c r="F2419" s="656">
        <v>3</v>
      </c>
      <c r="G2419" s="656"/>
      <c r="H2419" s="657" t="s">
        <v>1068</v>
      </c>
    </row>
    <row r="2420" spans="1:8" ht="12.75">
      <c r="A2420" s="554"/>
      <c r="B2420" s="555"/>
      <c r="C2420" s="556" t="s">
        <v>542</v>
      </c>
      <c r="D2420" s="751">
        <v>3000</v>
      </c>
      <c r="E2420" s="656">
        <v>1</v>
      </c>
      <c r="F2420" s="656">
        <v>1</v>
      </c>
      <c r="G2420" s="656"/>
      <c r="H2420" s="657">
        <v>2.4</v>
      </c>
    </row>
    <row r="2421" spans="1:8" ht="12.75">
      <c r="A2421" s="554"/>
      <c r="B2421" s="555"/>
      <c r="C2421" s="556" t="s">
        <v>361</v>
      </c>
      <c r="D2421" s="751">
        <v>500</v>
      </c>
      <c r="E2421" s="656">
        <v>151</v>
      </c>
      <c r="F2421" s="656">
        <v>151</v>
      </c>
      <c r="G2421" s="656"/>
      <c r="H2421" s="657">
        <v>0.6</v>
      </c>
    </row>
    <row r="2422" spans="1:8" ht="12.75">
      <c r="A2422" s="554"/>
      <c r="B2422" s="555"/>
      <c r="C2422" s="556" t="s">
        <v>448</v>
      </c>
      <c r="D2422" s="751">
        <v>200</v>
      </c>
      <c r="E2422" s="656">
        <v>176</v>
      </c>
      <c r="F2422" s="656">
        <v>165</v>
      </c>
      <c r="G2422" s="656"/>
      <c r="H2422" s="657">
        <v>0.25</v>
      </c>
    </row>
    <row r="2423" spans="1:8" ht="12.75">
      <c r="A2423" s="554"/>
      <c r="B2423" s="555"/>
      <c r="C2423" s="556" t="s">
        <v>428</v>
      </c>
      <c r="D2423" s="751">
        <v>668</v>
      </c>
      <c r="E2423" s="656">
        <v>554</v>
      </c>
      <c r="F2423" s="656">
        <v>554</v>
      </c>
      <c r="G2423" s="656"/>
      <c r="H2423" s="657">
        <v>0.25</v>
      </c>
    </row>
    <row r="2424" spans="1:8" ht="12.75">
      <c r="A2424" s="554"/>
      <c r="B2424" s="555"/>
      <c r="C2424" s="556" t="s">
        <v>437</v>
      </c>
      <c r="D2424" s="751">
        <v>480</v>
      </c>
      <c r="E2424" s="656">
        <v>24</v>
      </c>
      <c r="F2424" s="656">
        <v>24</v>
      </c>
      <c r="G2424" s="656"/>
      <c r="H2424" s="657">
        <v>0.25</v>
      </c>
    </row>
    <row r="2425" spans="1:8" ht="12.75">
      <c r="A2425" s="554"/>
      <c r="B2425" s="555"/>
      <c r="C2425" s="556" t="s">
        <v>405</v>
      </c>
      <c r="D2425" s="751">
        <v>38</v>
      </c>
      <c r="E2425" s="656">
        <v>38</v>
      </c>
      <c r="F2425" s="656">
        <v>38</v>
      </c>
      <c r="G2425" s="656"/>
      <c r="H2425" s="657">
        <v>0.5</v>
      </c>
    </row>
    <row r="2426" spans="1:8" ht="12.75">
      <c r="A2426" s="554"/>
      <c r="B2426" s="555"/>
      <c r="C2426" s="556" t="s">
        <v>371</v>
      </c>
      <c r="D2426" s="751">
        <v>612</v>
      </c>
      <c r="E2426" s="656">
        <v>487</v>
      </c>
      <c r="F2426" s="656">
        <v>487</v>
      </c>
      <c r="G2426" s="656"/>
      <c r="H2426" s="657">
        <v>1.3</v>
      </c>
    </row>
    <row r="2427" spans="1:8" ht="12.75">
      <c r="A2427" s="554"/>
      <c r="B2427" s="555"/>
      <c r="C2427" s="556" t="s">
        <v>1069</v>
      </c>
      <c r="D2427" s="751">
        <v>505</v>
      </c>
      <c r="E2427" s="656">
        <v>482</v>
      </c>
      <c r="F2427" s="656">
        <v>482</v>
      </c>
      <c r="G2427" s="656"/>
      <c r="H2427" s="657">
        <v>1.3</v>
      </c>
    </row>
    <row r="2428" spans="1:8" ht="12.75">
      <c r="A2428" s="554"/>
      <c r="B2428" s="555"/>
      <c r="C2428" s="556" t="s">
        <v>356</v>
      </c>
      <c r="D2428" s="751">
        <v>2210</v>
      </c>
      <c r="E2428" s="656">
        <v>373</v>
      </c>
      <c r="F2428" s="656">
        <v>373</v>
      </c>
      <c r="G2428" s="656"/>
      <c r="H2428" s="657" t="s">
        <v>555</v>
      </c>
    </row>
    <row r="2429" spans="1:8" ht="12.75">
      <c r="A2429" s="554"/>
      <c r="B2429" s="555"/>
      <c r="C2429" s="556" t="s">
        <v>367</v>
      </c>
      <c r="D2429" s="751">
        <v>2184</v>
      </c>
      <c r="E2429" s="656">
        <v>730</v>
      </c>
      <c r="F2429" s="656">
        <v>730</v>
      </c>
      <c r="G2429" s="656"/>
      <c r="H2429" s="657" t="s">
        <v>387</v>
      </c>
    </row>
    <row r="2430" spans="1:8" ht="12.75">
      <c r="A2430" s="554"/>
      <c r="B2430" s="555"/>
      <c r="C2430" s="556" t="s">
        <v>332</v>
      </c>
      <c r="D2430" s="751">
        <v>2000</v>
      </c>
      <c r="E2430" s="656">
        <v>95</v>
      </c>
      <c r="F2430" s="656">
        <v>95</v>
      </c>
      <c r="G2430" s="656"/>
      <c r="H2430" s="657">
        <v>1.9</v>
      </c>
    </row>
    <row r="2431" spans="1:8" ht="12.75">
      <c r="A2431" s="554"/>
      <c r="B2431" s="555"/>
      <c r="C2431" s="556" t="s">
        <v>369</v>
      </c>
      <c r="D2431" s="751">
        <v>5000</v>
      </c>
      <c r="E2431" s="656">
        <v>2090</v>
      </c>
      <c r="F2431" s="656">
        <v>2090</v>
      </c>
      <c r="G2431" s="656"/>
      <c r="H2431" s="657">
        <v>1</v>
      </c>
    </row>
    <row r="2432" spans="1:8" ht="12.75">
      <c r="A2432" s="554"/>
      <c r="B2432" s="555"/>
      <c r="C2432" s="556" t="s">
        <v>369</v>
      </c>
      <c r="D2432" s="751">
        <v>1200</v>
      </c>
      <c r="E2432" s="656">
        <v>600</v>
      </c>
      <c r="F2432" s="656">
        <v>600</v>
      </c>
      <c r="G2432" s="656"/>
      <c r="H2432" s="657">
        <v>1.5</v>
      </c>
    </row>
    <row r="2433" spans="1:8" ht="12.75">
      <c r="A2433" s="554"/>
      <c r="B2433" s="555"/>
      <c r="C2433" s="556" t="s">
        <v>363</v>
      </c>
      <c r="D2433" s="751">
        <v>1800</v>
      </c>
      <c r="E2433" s="656">
        <v>1700</v>
      </c>
      <c r="F2433" s="656"/>
      <c r="G2433" s="656">
        <v>1700</v>
      </c>
      <c r="H2433" s="657">
        <v>0.3</v>
      </c>
    </row>
    <row r="2434" spans="1:8" ht="12.75">
      <c r="A2434" s="554"/>
      <c r="B2434" s="555"/>
      <c r="C2434" s="556" t="s">
        <v>381</v>
      </c>
      <c r="D2434" s="751">
        <v>2600</v>
      </c>
      <c r="E2434" s="656">
        <v>1920</v>
      </c>
      <c r="F2434" s="656"/>
      <c r="G2434" s="656">
        <v>1920</v>
      </c>
      <c r="H2434" s="657">
        <v>0.25</v>
      </c>
    </row>
    <row r="2435" spans="1:8" ht="12.75">
      <c r="A2435" s="554"/>
      <c r="B2435" s="555"/>
      <c r="C2435" s="556" t="s">
        <v>486</v>
      </c>
      <c r="D2435" s="751">
        <v>5000</v>
      </c>
      <c r="E2435" s="656">
        <v>1130</v>
      </c>
      <c r="F2435" s="656">
        <v>1130</v>
      </c>
      <c r="G2435" s="656"/>
      <c r="H2435" s="657">
        <v>1.9</v>
      </c>
    </row>
    <row r="2436" spans="1:8" ht="12.75">
      <c r="A2436" s="554"/>
      <c r="B2436" s="555"/>
      <c r="C2436" s="556" t="s">
        <v>483</v>
      </c>
      <c r="D2436" s="751">
        <v>5203</v>
      </c>
      <c r="E2436" s="656">
        <v>4584</v>
      </c>
      <c r="F2436" s="656">
        <v>4584</v>
      </c>
      <c r="G2436" s="656"/>
      <c r="H2436" s="657">
        <v>1.4</v>
      </c>
    </row>
    <row r="2437" spans="1:8" ht="12.75">
      <c r="A2437" s="554"/>
      <c r="B2437" s="555"/>
      <c r="C2437" s="556" t="s">
        <v>370</v>
      </c>
      <c r="D2437" s="751">
        <v>3820</v>
      </c>
      <c r="E2437" s="656">
        <v>3501</v>
      </c>
      <c r="F2437" s="656">
        <v>3501</v>
      </c>
      <c r="G2437" s="656"/>
      <c r="H2437" s="657">
        <v>1.3</v>
      </c>
    </row>
    <row r="2438" spans="1:8" ht="12.75">
      <c r="A2438" s="554"/>
      <c r="B2438" s="555"/>
      <c r="C2438" s="556" t="s">
        <v>483</v>
      </c>
      <c r="D2438" s="751">
        <v>10000</v>
      </c>
      <c r="E2438" s="656">
        <v>4353</v>
      </c>
      <c r="F2438" s="656">
        <v>4353</v>
      </c>
      <c r="G2438" s="656"/>
      <c r="H2438" s="657">
        <v>2</v>
      </c>
    </row>
    <row r="2439" spans="1:8" ht="12.75">
      <c r="A2439" s="554"/>
      <c r="B2439" s="555"/>
      <c r="C2439" s="556" t="s">
        <v>1070</v>
      </c>
      <c r="D2439" s="751">
        <v>3600</v>
      </c>
      <c r="E2439" s="656">
        <v>1502</v>
      </c>
      <c r="F2439" s="656">
        <v>1502</v>
      </c>
      <c r="G2439" s="656"/>
      <c r="H2439" s="657">
        <v>2.6</v>
      </c>
    </row>
    <row r="2440" spans="1:8" ht="12.75">
      <c r="A2440" s="554"/>
      <c r="B2440" s="555"/>
      <c r="C2440" s="556" t="s">
        <v>1071</v>
      </c>
      <c r="D2440" s="751">
        <v>1900</v>
      </c>
      <c r="E2440" s="656">
        <v>1020</v>
      </c>
      <c r="F2440" s="656">
        <v>1020</v>
      </c>
      <c r="G2440" s="656"/>
      <c r="H2440" s="657">
        <v>3.3</v>
      </c>
    </row>
    <row r="2441" spans="1:8" ht="12.75">
      <c r="A2441" s="554"/>
      <c r="B2441" s="555"/>
      <c r="C2441" s="556" t="s">
        <v>1072</v>
      </c>
      <c r="D2441" s="751">
        <v>2120</v>
      </c>
      <c r="E2441" s="656">
        <v>423</v>
      </c>
      <c r="F2441" s="656">
        <v>423</v>
      </c>
      <c r="G2441" s="656"/>
      <c r="H2441" s="657">
        <v>2.6</v>
      </c>
    </row>
    <row r="2442" spans="1:8" ht="12.75">
      <c r="A2442" s="554"/>
      <c r="B2442" s="555"/>
      <c r="C2442" s="556" t="s">
        <v>381</v>
      </c>
      <c r="D2442" s="751">
        <v>1760</v>
      </c>
      <c r="E2442" s="656">
        <v>968</v>
      </c>
      <c r="F2442" s="656">
        <v>968</v>
      </c>
      <c r="G2442" s="656"/>
      <c r="H2442" s="657">
        <v>0.25</v>
      </c>
    </row>
    <row r="2443" spans="1:8" ht="12.75">
      <c r="A2443" s="554"/>
      <c r="B2443" s="555"/>
      <c r="C2443" s="556" t="s">
        <v>362</v>
      </c>
      <c r="D2443" s="751">
        <v>1200</v>
      </c>
      <c r="E2443" s="656">
        <v>774</v>
      </c>
      <c r="F2443" s="656">
        <v>326</v>
      </c>
      <c r="G2443" s="656"/>
      <c r="H2443" s="657">
        <v>0.3</v>
      </c>
    </row>
    <row r="2444" spans="1:8" ht="12.75">
      <c r="A2444" s="554"/>
      <c r="B2444" s="555"/>
      <c r="C2444" s="556" t="s">
        <v>374</v>
      </c>
      <c r="D2444" s="751">
        <v>850</v>
      </c>
      <c r="E2444" s="656">
        <v>427</v>
      </c>
      <c r="F2444" s="656">
        <v>427</v>
      </c>
      <c r="G2444" s="656"/>
      <c r="H2444" s="657">
        <v>0.2</v>
      </c>
    </row>
    <row r="2445" spans="1:8" ht="12.75">
      <c r="A2445" s="554"/>
      <c r="B2445" s="555" t="s">
        <v>327</v>
      </c>
      <c r="C2445" s="556" t="s">
        <v>331</v>
      </c>
      <c r="D2445" s="751"/>
      <c r="E2445" s="656">
        <v>4660</v>
      </c>
      <c r="F2445" s="656">
        <v>4660</v>
      </c>
      <c r="G2445" s="656"/>
      <c r="H2445" s="657">
        <v>1.6</v>
      </c>
    </row>
    <row r="2446" spans="1:8" ht="12.75">
      <c r="A2446" s="554"/>
      <c r="B2446" s="555"/>
      <c r="C2446" s="556" t="s">
        <v>362</v>
      </c>
      <c r="D2446" s="751"/>
      <c r="E2446" s="656">
        <v>1050</v>
      </c>
      <c r="F2446" s="656">
        <v>1050</v>
      </c>
      <c r="G2446" s="656"/>
      <c r="H2446" s="657">
        <v>0.4</v>
      </c>
    </row>
    <row r="2447" spans="1:8" ht="12.75">
      <c r="A2447" s="554"/>
      <c r="B2447" s="555"/>
      <c r="C2447" s="556" t="s">
        <v>360</v>
      </c>
      <c r="D2447" s="751">
        <v>50</v>
      </c>
      <c r="E2447" s="656">
        <v>50</v>
      </c>
      <c r="F2447" s="656">
        <v>50</v>
      </c>
      <c r="G2447" s="656"/>
      <c r="H2447" s="657">
        <v>2</v>
      </c>
    </row>
    <row r="2448" spans="1:8" ht="12.75">
      <c r="A2448" s="554"/>
      <c r="B2448" s="555"/>
      <c r="C2448" s="556" t="s">
        <v>325</v>
      </c>
      <c r="D2448" s="751">
        <v>50</v>
      </c>
      <c r="E2448" s="656">
        <v>50</v>
      </c>
      <c r="F2448" s="656">
        <v>50</v>
      </c>
      <c r="G2448" s="656"/>
      <c r="H2448" s="657">
        <v>3</v>
      </c>
    </row>
    <row r="2449" spans="1:8" ht="12.75">
      <c r="A2449" s="554"/>
      <c r="B2449" s="555"/>
      <c r="C2449" s="556" t="s">
        <v>414</v>
      </c>
      <c r="D2449" s="751">
        <v>24</v>
      </c>
      <c r="E2449" s="656">
        <v>24</v>
      </c>
      <c r="F2449" s="656">
        <v>24</v>
      </c>
      <c r="G2449" s="656"/>
      <c r="H2449" s="657" t="s">
        <v>1073</v>
      </c>
    </row>
    <row r="2450" spans="1:8" ht="12.75">
      <c r="A2450" s="554"/>
      <c r="B2450" s="555"/>
      <c r="C2450" s="556" t="s">
        <v>378</v>
      </c>
      <c r="D2450" s="751">
        <v>228</v>
      </c>
      <c r="E2450" s="656">
        <v>228</v>
      </c>
      <c r="F2450" s="656"/>
      <c r="G2450" s="656"/>
      <c r="H2450" s="657">
        <v>0.2</v>
      </c>
    </row>
    <row r="2451" spans="1:8" ht="12.75">
      <c r="A2451" s="554"/>
      <c r="B2451" s="555" t="s">
        <v>278</v>
      </c>
      <c r="C2451" s="556" t="s">
        <v>367</v>
      </c>
      <c r="D2451" s="751">
        <v>4560</v>
      </c>
      <c r="E2451" s="656">
        <v>1600</v>
      </c>
      <c r="F2451" s="656">
        <v>1600</v>
      </c>
      <c r="G2451" s="656">
        <v>0</v>
      </c>
      <c r="H2451" s="657"/>
    </row>
    <row r="2452" spans="1:8" ht="12.75">
      <c r="A2452" s="554"/>
      <c r="B2452" s="555"/>
      <c r="C2452" s="556" t="s">
        <v>361</v>
      </c>
      <c r="D2452" s="751">
        <v>1510</v>
      </c>
      <c r="E2452" s="656">
        <v>1018</v>
      </c>
      <c r="F2452" s="656">
        <v>1018</v>
      </c>
      <c r="G2452" s="656">
        <v>0</v>
      </c>
      <c r="H2452" s="657"/>
    </row>
    <row r="2453" spans="1:8" ht="12.75">
      <c r="A2453" s="554"/>
      <c r="B2453" s="555"/>
      <c r="C2453" s="556" t="s">
        <v>230</v>
      </c>
      <c r="D2453" s="751">
        <v>6</v>
      </c>
      <c r="E2453" s="656">
        <v>6</v>
      </c>
      <c r="F2453" s="656">
        <v>0</v>
      </c>
      <c r="G2453" s="656">
        <v>6</v>
      </c>
      <c r="H2453" s="657">
        <v>5</v>
      </c>
    </row>
    <row r="2454" spans="1:8" ht="12.75">
      <c r="A2454" s="554"/>
      <c r="B2454" s="555"/>
      <c r="C2454" s="556" t="s">
        <v>581</v>
      </c>
      <c r="D2454" s="751">
        <v>9</v>
      </c>
      <c r="E2454" s="656">
        <v>9</v>
      </c>
      <c r="F2454" s="656">
        <v>0</v>
      </c>
      <c r="G2454" s="656">
        <v>9</v>
      </c>
      <c r="H2454" s="657">
        <v>6</v>
      </c>
    </row>
    <row r="2455" spans="1:8" ht="12.75">
      <c r="A2455" s="554"/>
      <c r="B2455" s="555"/>
      <c r="C2455" s="556" t="s">
        <v>486</v>
      </c>
      <c r="D2455" s="751">
        <v>2000</v>
      </c>
      <c r="E2455" s="656">
        <v>343</v>
      </c>
      <c r="F2455" s="656">
        <v>323</v>
      </c>
      <c r="G2455" s="656">
        <v>0</v>
      </c>
      <c r="H2455" s="657"/>
    </row>
    <row r="2456" spans="1:8" ht="12.75">
      <c r="A2456" s="554"/>
      <c r="B2456" s="555" t="s">
        <v>355</v>
      </c>
      <c r="C2456" s="556" t="s">
        <v>337</v>
      </c>
      <c r="D2456" s="751">
        <v>703</v>
      </c>
      <c r="E2456" s="656">
        <v>659</v>
      </c>
      <c r="F2456" s="656">
        <v>659</v>
      </c>
      <c r="G2456" s="656"/>
      <c r="H2456" s="657">
        <v>0.9</v>
      </c>
    </row>
    <row r="2457" spans="1:8" ht="12.75">
      <c r="A2457" s="554"/>
      <c r="B2457" s="555"/>
      <c r="C2457" s="556" t="s">
        <v>405</v>
      </c>
      <c r="D2457" s="751">
        <v>2478</v>
      </c>
      <c r="E2457" s="656">
        <v>2476</v>
      </c>
      <c r="F2457" s="656">
        <v>2476</v>
      </c>
      <c r="G2457" s="656"/>
      <c r="H2457" s="657">
        <v>0.7</v>
      </c>
    </row>
    <row r="2458" spans="1:8" ht="12.75">
      <c r="A2458" s="554"/>
      <c r="B2458" s="555"/>
      <c r="C2458" s="556" t="s">
        <v>361</v>
      </c>
      <c r="D2458" s="751">
        <v>3060</v>
      </c>
      <c r="E2458" s="656">
        <v>2638</v>
      </c>
      <c r="F2458" s="656">
        <v>2638</v>
      </c>
      <c r="G2458" s="656"/>
      <c r="H2458" s="657">
        <v>1.5</v>
      </c>
    </row>
    <row r="2459" spans="1:8" ht="12.75">
      <c r="A2459" s="554"/>
      <c r="B2459" s="555"/>
      <c r="C2459" s="556" t="s">
        <v>332</v>
      </c>
      <c r="D2459" s="751">
        <v>1912</v>
      </c>
      <c r="E2459" s="656">
        <v>1643</v>
      </c>
      <c r="F2459" s="656">
        <v>1643</v>
      </c>
      <c r="G2459" s="656"/>
      <c r="H2459" s="657">
        <v>1.75</v>
      </c>
    </row>
    <row r="2460" spans="1:8" ht="12.75">
      <c r="A2460" s="554"/>
      <c r="B2460" s="555"/>
      <c r="C2460" s="556" t="s">
        <v>485</v>
      </c>
      <c r="D2460" s="751">
        <v>1503</v>
      </c>
      <c r="E2460" s="656">
        <v>1185</v>
      </c>
      <c r="F2460" s="656">
        <v>355</v>
      </c>
      <c r="G2460" s="656">
        <v>830</v>
      </c>
      <c r="H2460" s="657">
        <v>1.75</v>
      </c>
    </row>
    <row r="2461" spans="1:8" ht="12.75">
      <c r="A2461" s="554"/>
      <c r="B2461" s="555"/>
      <c r="C2461" s="556" t="s">
        <v>429</v>
      </c>
      <c r="D2461" s="751">
        <v>1500</v>
      </c>
      <c r="E2461" s="656">
        <v>685</v>
      </c>
      <c r="F2461" s="656">
        <v>500</v>
      </c>
      <c r="G2461" s="656"/>
      <c r="H2461" s="657">
        <v>0</v>
      </c>
    </row>
    <row r="2462" spans="1:8" ht="12.75">
      <c r="A2462" s="554"/>
      <c r="B2462" s="555"/>
      <c r="C2462" s="556" t="s">
        <v>1074</v>
      </c>
      <c r="D2462" s="751">
        <v>759</v>
      </c>
      <c r="E2462" s="656">
        <v>729</v>
      </c>
      <c r="F2462" s="656"/>
      <c r="G2462" s="656">
        <v>729</v>
      </c>
      <c r="H2462" s="657">
        <v>3.5</v>
      </c>
    </row>
    <row r="2463" spans="1:8" ht="12.75">
      <c r="A2463" s="554"/>
      <c r="B2463" s="555"/>
      <c r="C2463" s="556" t="s">
        <v>743</v>
      </c>
      <c r="D2463" s="751">
        <v>2856</v>
      </c>
      <c r="E2463" s="656">
        <v>2797</v>
      </c>
      <c r="F2463" s="656"/>
      <c r="G2463" s="656">
        <v>2797</v>
      </c>
      <c r="H2463" s="657">
        <v>4.5</v>
      </c>
    </row>
    <row r="2464" spans="1:8" ht="12.75">
      <c r="A2464" s="554"/>
      <c r="B2464" s="555"/>
      <c r="C2464" s="556" t="s">
        <v>365</v>
      </c>
      <c r="D2464" s="751">
        <v>3247</v>
      </c>
      <c r="E2464" s="656">
        <v>3068</v>
      </c>
      <c r="F2464" s="656">
        <v>698</v>
      </c>
      <c r="G2464" s="656">
        <v>2370</v>
      </c>
      <c r="H2464" s="657">
        <v>0.4</v>
      </c>
    </row>
    <row r="2465" spans="1:8" ht="12.75">
      <c r="A2465" s="554"/>
      <c r="B2465" s="555"/>
      <c r="C2465" s="556" t="s">
        <v>356</v>
      </c>
      <c r="D2465" s="751">
        <v>166</v>
      </c>
      <c r="E2465" s="656">
        <v>166</v>
      </c>
      <c r="F2465" s="656">
        <v>166</v>
      </c>
      <c r="G2465" s="656"/>
      <c r="H2465" s="683">
        <v>1</v>
      </c>
    </row>
    <row r="2466" spans="1:8" ht="12.75">
      <c r="A2466" s="554"/>
      <c r="B2466" s="555"/>
      <c r="C2466" s="556" t="s">
        <v>367</v>
      </c>
      <c r="D2466" s="751">
        <v>1370</v>
      </c>
      <c r="E2466" s="656">
        <v>1211</v>
      </c>
      <c r="F2466" s="656">
        <v>1211</v>
      </c>
      <c r="G2466" s="656"/>
      <c r="H2466" s="657">
        <v>1</v>
      </c>
    </row>
    <row r="2467" spans="1:8" ht="12.75">
      <c r="A2467" s="554"/>
      <c r="B2467" s="555"/>
      <c r="C2467" s="556" t="s">
        <v>368</v>
      </c>
      <c r="D2467" s="751">
        <v>2744</v>
      </c>
      <c r="E2467" s="656">
        <v>2605</v>
      </c>
      <c r="F2467" s="656">
        <v>2015</v>
      </c>
      <c r="G2467" s="656">
        <v>590</v>
      </c>
      <c r="H2467" s="657">
        <v>0.9</v>
      </c>
    </row>
    <row r="2468" spans="1:8" ht="12.75">
      <c r="A2468" s="554"/>
      <c r="B2468" s="555"/>
      <c r="C2468" s="556" t="s">
        <v>369</v>
      </c>
      <c r="D2468" s="751">
        <v>1230</v>
      </c>
      <c r="E2468" s="656">
        <v>855</v>
      </c>
      <c r="F2468" s="656">
        <v>825</v>
      </c>
      <c r="G2468" s="656">
        <v>30</v>
      </c>
      <c r="H2468" s="657">
        <v>1.25</v>
      </c>
    </row>
    <row r="2469" spans="1:8" ht="12.75">
      <c r="A2469" s="554"/>
      <c r="B2469" s="555"/>
      <c r="C2469" s="556"/>
      <c r="D2469" s="751">
        <v>2642</v>
      </c>
      <c r="E2469" s="656">
        <v>2416</v>
      </c>
      <c r="F2469" s="656">
        <v>2416</v>
      </c>
      <c r="G2469" s="656"/>
      <c r="H2469" s="657">
        <v>1.25</v>
      </c>
    </row>
    <row r="2470" spans="1:8" ht="12.75">
      <c r="A2470" s="554"/>
      <c r="B2470" s="555"/>
      <c r="C2470" s="556" t="s">
        <v>722</v>
      </c>
      <c r="D2470" s="751">
        <v>85</v>
      </c>
      <c r="E2470" s="656">
        <v>77</v>
      </c>
      <c r="F2470" s="656"/>
      <c r="G2470" s="656">
        <v>77</v>
      </c>
      <c r="H2470" s="657">
        <v>3.5</v>
      </c>
    </row>
    <row r="2471" spans="1:8" ht="12.75">
      <c r="A2471" s="554"/>
      <c r="B2471" s="555"/>
      <c r="C2471" s="556" t="s">
        <v>578</v>
      </c>
      <c r="D2471" s="751">
        <v>320</v>
      </c>
      <c r="E2471" s="656">
        <v>257</v>
      </c>
      <c r="F2471" s="656">
        <v>58</v>
      </c>
      <c r="G2471" s="656">
        <v>199</v>
      </c>
      <c r="H2471" s="657">
        <v>3</v>
      </c>
    </row>
    <row r="2472" spans="1:8" ht="12.75">
      <c r="A2472" s="554"/>
      <c r="B2472" s="555"/>
      <c r="C2472" s="556" t="s">
        <v>451</v>
      </c>
      <c r="D2472" s="751">
        <v>731</v>
      </c>
      <c r="E2472" s="656">
        <v>703</v>
      </c>
      <c r="F2472" s="656"/>
      <c r="G2472" s="656">
        <v>703</v>
      </c>
      <c r="H2472" s="657">
        <v>3.5</v>
      </c>
    </row>
    <row r="2473" spans="1:8" ht="12.75">
      <c r="A2473" s="554"/>
      <c r="B2473" s="555"/>
      <c r="C2473" s="556" t="s">
        <v>571</v>
      </c>
      <c r="D2473" s="751">
        <v>2284</v>
      </c>
      <c r="E2473" s="656">
        <v>2251</v>
      </c>
      <c r="F2473" s="656">
        <v>1661</v>
      </c>
      <c r="G2473" s="656">
        <v>590</v>
      </c>
      <c r="H2473" s="683">
        <v>0.8951577076854731</v>
      </c>
    </row>
    <row r="2474" spans="1:8" ht="12.75">
      <c r="A2474" s="554"/>
      <c r="B2474" s="555"/>
      <c r="C2474" s="556" t="s">
        <v>504</v>
      </c>
      <c r="D2474" s="751">
        <v>200</v>
      </c>
      <c r="E2474" s="656">
        <v>34</v>
      </c>
      <c r="F2474" s="656">
        <v>34</v>
      </c>
      <c r="G2474" s="656"/>
      <c r="H2474" s="683">
        <v>0.4</v>
      </c>
    </row>
    <row r="2475" spans="1:8" ht="12.75">
      <c r="A2475" s="554"/>
      <c r="B2475" s="555"/>
      <c r="C2475" s="556" t="s">
        <v>373</v>
      </c>
      <c r="D2475" s="751">
        <v>1240</v>
      </c>
      <c r="E2475" s="656">
        <v>670</v>
      </c>
      <c r="F2475" s="656">
        <v>670</v>
      </c>
      <c r="G2475" s="656"/>
      <c r="H2475" s="683">
        <v>0.9</v>
      </c>
    </row>
    <row r="2476" spans="1:8" ht="12.75">
      <c r="A2476" s="554"/>
      <c r="B2476" s="555"/>
      <c r="C2476" s="556" t="s">
        <v>412</v>
      </c>
      <c r="D2476" s="751">
        <v>1100</v>
      </c>
      <c r="E2476" s="656">
        <v>110</v>
      </c>
      <c r="F2476" s="656"/>
      <c r="G2476" s="656">
        <v>110</v>
      </c>
      <c r="H2476" s="657">
        <v>1.5</v>
      </c>
    </row>
    <row r="2477" spans="1:8" ht="12.75">
      <c r="A2477" s="554"/>
      <c r="B2477" s="555"/>
      <c r="C2477" s="556" t="s">
        <v>507</v>
      </c>
      <c r="D2477" s="751">
        <v>198</v>
      </c>
      <c r="E2477" s="656">
        <v>198</v>
      </c>
      <c r="F2477" s="656"/>
      <c r="G2477" s="656"/>
      <c r="H2477" s="657">
        <v>0.5</v>
      </c>
    </row>
    <row r="2478" spans="1:8" ht="12.75">
      <c r="A2478" s="554"/>
      <c r="B2478" s="555"/>
      <c r="C2478" s="556" t="s">
        <v>1069</v>
      </c>
      <c r="D2478" s="751">
        <v>7458</v>
      </c>
      <c r="E2478" s="656">
        <v>2787</v>
      </c>
      <c r="F2478" s="656">
        <v>2787</v>
      </c>
      <c r="G2478" s="656"/>
      <c r="H2478" s="683">
        <v>2.25</v>
      </c>
    </row>
    <row r="2479" spans="1:8" ht="12.75">
      <c r="A2479" s="554"/>
      <c r="B2479" s="555"/>
      <c r="C2479" s="556" t="s">
        <v>1075</v>
      </c>
      <c r="D2479" s="751">
        <v>125</v>
      </c>
      <c r="E2479" s="656">
        <v>83</v>
      </c>
      <c r="F2479" s="656">
        <v>83</v>
      </c>
      <c r="G2479" s="656"/>
      <c r="H2479" s="683">
        <v>0.75</v>
      </c>
    </row>
    <row r="2480" spans="1:8" ht="12.75">
      <c r="A2480" s="554"/>
      <c r="B2480" s="555"/>
      <c r="C2480" s="556" t="s">
        <v>1076</v>
      </c>
      <c r="D2480" s="751">
        <v>100</v>
      </c>
      <c r="E2480" s="656">
        <v>79</v>
      </c>
      <c r="F2480" s="656">
        <v>79</v>
      </c>
      <c r="G2480" s="656"/>
      <c r="H2480" s="657">
        <v>2.5</v>
      </c>
    </row>
    <row r="2481" spans="1:8" ht="12.75">
      <c r="A2481" s="554"/>
      <c r="B2481" s="555"/>
      <c r="C2481" s="556" t="s">
        <v>1077</v>
      </c>
      <c r="D2481" s="751">
        <v>610</v>
      </c>
      <c r="E2481" s="656">
        <v>500</v>
      </c>
      <c r="F2481" s="656">
        <v>500</v>
      </c>
      <c r="G2481" s="656"/>
      <c r="H2481" s="657">
        <v>1</v>
      </c>
    </row>
    <row r="2482" spans="1:8" ht="12.75">
      <c r="A2482" s="554"/>
      <c r="B2482" s="555"/>
      <c r="C2482" s="556" t="s">
        <v>1063</v>
      </c>
      <c r="D2482" s="751">
        <v>1000</v>
      </c>
      <c r="E2482" s="656">
        <v>663</v>
      </c>
      <c r="F2482" s="656">
        <v>663</v>
      </c>
      <c r="G2482" s="656"/>
      <c r="H2482" s="657" t="s">
        <v>1063</v>
      </c>
    </row>
    <row r="2483" spans="1:8" ht="12.75">
      <c r="A2483" s="554"/>
      <c r="B2483" s="555"/>
      <c r="C2483" s="556" t="s">
        <v>1078</v>
      </c>
      <c r="D2483" s="751">
        <v>2000</v>
      </c>
      <c r="E2483" s="656">
        <v>1905</v>
      </c>
      <c r="F2483" s="656">
        <v>1905</v>
      </c>
      <c r="G2483" s="656"/>
      <c r="H2483" s="657" t="s">
        <v>1078</v>
      </c>
    </row>
    <row r="2484" spans="1:8" ht="12.75">
      <c r="A2484" s="554"/>
      <c r="B2484" s="555"/>
      <c r="C2484" s="556" t="s">
        <v>1057</v>
      </c>
      <c r="D2484" s="751">
        <v>5200</v>
      </c>
      <c r="E2484" s="656">
        <v>4946</v>
      </c>
      <c r="F2484" s="656"/>
      <c r="G2484" s="656">
        <v>4946</v>
      </c>
      <c r="H2484" s="657" t="s">
        <v>1057</v>
      </c>
    </row>
    <row r="2485" spans="1:8" ht="12.75">
      <c r="A2485" s="554"/>
      <c r="B2485" s="555" t="s">
        <v>324</v>
      </c>
      <c r="C2485" s="556" t="s">
        <v>1079</v>
      </c>
      <c r="D2485" s="751">
        <v>520</v>
      </c>
      <c r="E2485" s="656">
        <v>490</v>
      </c>
      <c r="F2485" s="656">
        <v>490</v>
      </c>
      <c r="G2485" s="656">
        <v>0</v>
      </c>
      <c r="H2485" s="657" t="s">
        <v>1080</v>
      </c>
    </row>
    <row r="2486" spans="1:8" ht="12.75">
      <c r="A2486" s="554"/>
      <c r="B2486" s="555"/>
      <c r="C2486" s="556" t="s">
        <v>334</v>
      </c>
      <c r="D2486" s="751">
        <v>1830</v>
      </c>
      <c r="E2486" s="656">
        <v>1661</v>
      </c>
      <c r="F2486" s="656">
        <v>0</v>
      </c>
      <c r="G2486" s="656">
        <v>0</v>
      </c>
      <c r="H2486" s="657">
        <v>0.5</v>
      </c>
    </row>
    <row r="2487" spans="1:8" ht="12.75">
      <c r="A2487" s="554"/>
      <c r="B2487" s="555"/>
      <c r="C2487" s="556" t="s">
        <v>428</v>
      </c>
      <c r="D2487" s="751">
        <v>2400</v>
      </c>
      <c r="E2487" s="656">
        <v>1817</v>
      </c>
      <c r="F2487" s="656">
        <v>500</v>
      </c>
      <c r="G2487" s="656">
        <v>0</v>
      </c>
      <c r="H2487" s="657">
        <v>1</v>
      </c>
    </row>
    <row r="2488" spans="1:8" ht="12.75">
      <c r="A2488" s="554"/>
      <c r="B2488" s="555"/>
      <c r="C2488" s="556" t="s">
        <v>405</v>
      </c>
      <c r="D2488" s="751">
        <v>1300</v>
      </c>
      <c r="E2488" s="656">
        <v>1034</v>
      </c>
      <c r="F2488" s="656">
        <v>500</v>
      </c>
      <c r="G2488" s="656">
        <v>0</v>
      </c>
      <c r="H2488" s="657">
        <v>1.2</v>
      </c>
    </row>
    <row r="2489" spans="1:8" ht="12.75">
      <c r="A2489" s="554"/>
      <c r="B2489" s="555"/>
      <c r="C2489" s="556" t="s">
        <v>408</v>
      </c>
      <c r="D2489" s="751">
        <v>930</v>
      </c>
      <c r="E2489" s="656">
        <v>870</v>
      </c>
      <c r="F2489" s="656">
        <v>0</v>
      </c>
      <c r="G2489" s="656">
        <v>0</v>
      </c>
      <c r="H2489" s="657">
        <v>1.44</v>
      </c>
    </row>
    <row r="2490" spans="1:8" ht="12.75">
      <c r="A2490" s="554"/>
      <c r="B2490" s="555"/>
      <c r="C2490" s="556" t="s">
        <v>362</v>
      </c>
      <c r="D2490" s="751">
        <v>2000</v>
      </c>
      <c r="E2490" s="656">
        <v>510</v>
      </c>
      <c r="F2490" s="656">
        <v>0</v>
      </c>
      <c r="G2490" s="656">
        <v>0</v>
      </c>
      <c r="H2490" s="657">
        <v>0.3</v>
      </c>
    </row>
    <row r="2491" spans="1:8" ht="12.75">
      <c r="A2491" s="554"/>
      <c r="B2491" s="555"/>
      <c r="C2491" s="556" t="s">
        <v>365</v>
      </c>
      <c r="D2491" s="751">
        <v>7000</v>
      </c>
      <c r="E2491" s="656">
        <v>3298</v>
      </c>
      <c r="F2491" s="656">
        <v>0</v>
      </c>
      <c r="G2491" s="656">
        <v>0</v>
      </c>
      <c r="H2491" s="657">
        <v>0.45</v>
      </c>
    </row>
    <row r="2492" spans="1:8" ht="12.75">
      <c r="A2492" s="554"/>
      <c r="B2492" s="555"/>
      <c r="C2492" s="556" t="s">
        <v>367</v>
      </c>
      <c r="D2492" s="751">
        <v>320</v>
      </c>
      <c r="E2492" s="656">
        <v>290</v>
      </c>
      <c r="F2492" s="656">
        <v>0</v>
      </c>
      <c r="G2492" s="656">
        <v>0</v>
      </c>
      <c r="H2492" s="657">
        <v>0.76</v>
      </c>
    </row>
    <row r="2493" spans="1:8" ht="12.75">
      <c r="A2493" s="554"/>
      <c r="B2493" s="555"/>
      <c r="C2493" s="556" t="s">
        <v>368</v>
      </c>
      <c r="D2493" s="751">
        <v>4850</v>
      </c>
      <c r="E2493" s="656">
        <v>2230</v>
      </c>
      <c r="F2493" s="656">
        <v>1380</v>
      </c>
      <c r="G2493" s="656">
        <v>0</v>
      </c>
      <c r="H2493" s="657" t="s">
        <v>1081</v>
      </c>
    </row>
    <row r="2494" spans="1:8" ht="12.75">
      <c r="A2494" s="554"/>
      <c r="B2494" s="555"/>
      <c r="C2494" s="556" t="s">
        <v>486</v>
      </c>
      <c r="D2494" s="751">
        <v>9200</v>
      </c>
      <c r="E2494" s="656">
        <v>512</v>
      </c>
      <c r="F2494" s="656">
        <v>512</v>
      </c>
      <c r="G2494" s="656">
        <v>0</v>
      </c>
      <c r="H2494" s="657">
        <v>1.5</v>
      </c>
    </row>
    <row r="2495" spans="1:8" ht="12.75">
      <c r="A2495" s="554"/>
      <c r="B2495" s="555"/>
      <c r="C2495" s="556" t="s">
        <v>483</v>
      </c>
      <c r="D2495" s="751">
        <v>2730</v>
      </c>
      <c r="E2495" s="656">
        <v>96</v>
      </c>
      <c r="F2495" s="656">
        <v>0</v>
      </c>
      <c r="G2495" s="656">
        <v>0</v>
      </c>
      <c r="H2495" s="657">
        <v>0.9</v>
      </c>
    </row>
    <row r="2496" spans="1:8" ht="12.75">
      <c r="A2496" s="554"/>
      <c r="B2496" s="555"/>
      <c r="C2496" s="556" t="s">
        <v>371</v>
      </c>
      <c r="D2496" s="751">
        <v>2010</v>
      </c>
      <c r="E2496" s="656">
        <v>1505</v>
      </c>
      <c r="F2496" s="656">
        <v>0</v>
      </c>
      <c r="G2496" s="656">
        <v>0</v>
      </c>
      <c r="H2496" s="657">
        <v>1</v>
      </c>
    </row>
    <row r="2497" spans="1:8" ht="12.75">
      <c r="A2497" s="554"/>
      <c r="B2497" s="555"/>
      <c r="C2497" s="556" t="s">
        <v>516</v>
      </c>
      <c r="D2497" s="751">
        <v>41</v>
      </c>
      <c r="E2497" s="656">
        <v>26</v>
      </c>
      <c r="F2497" s="656">
        <v>0</v>
      </c>
      <c r="G2497" s="656">
        <v>0</v>
      </c>
      <c r="H2497" s="657">
        <v>1.4</v>
      </c>
    </row>
    <row r="2498" spans="1:8" ht="12.75">
      <c r="A2498" s="554"/>
      <c r="B2498" s="555"/>
      <c r="C2498" s="556" t="s">
        <v>437</v>
      </c>
      <c r="D2498" s="751">
        <v>5500</v>
      </c>
      <c r="E2498" s="656">
        <v>2880</v>
      </c>
      <c r="F2498" s="656">
        <v>0</v>
      </c>
      <c r="G2498" s="656">
        <v>0</v>
      </c>
      <c r="H2498" s="657" t="s">
        <v>1082</v>
      </c>
    </row>
    <row r="2499" spans="1:8" ht="12.75">
      <c r="A2499" s="554"/>
      <c r="B2499" s="555"/>
      <c r="C2499" s="556" t="s">
        <v>504</v>
      </c>
      <c r="D2499" s="751">
        <v>2500</v>
      </c>
      <c r="E2499" s="656">
        <v>2300</v>
      </c>
      <c r="F2499" s="656">
        <v>0</v>
      </c>
      <c r="G2499" s="656">
        <v>0</v>
      </c>
      <c r="H2499" s="657">
        <v>1.05</v>
      </c>
    </row>
    <row r="2500" spans="1:8" ht="12.75">
      <c r="A2500" s="554"/>
      <c r="B2500" s="555"/>
      <c r="C2500" s="556" t="s">
        <v>373</v>
      </c>
      <c r="D2500" s="751">
        <v>11750</v>
      </c>
      <c r="E2500" s="656">
        <v>7915</v>
      </c>
      <c r="F2500" s="656">
        <v>5892</v>
      </c>
      <c r="G2500" s="656">
        <v>0</v>
      </c>
      <c r="H2500" s="657" t="s">
        <v>1083</v>
      </c>
    </row>
    <row r="2501" spans="1:8" ht="12.75">
      <c r="A2501" s="554"/>
      <c r="B2501" s="555"/>
      <c r="C2501" s="556" t="s">
        <v>412</v>
      </c>
      <c r="D2501" s="751">
        <v>1500</v>
      </c>
      <c r="E2501" s="656">
        <v>145</v>
      </c>
      <c r="F2501" s="656">
        <v>145</v>
      </c>
      <c r="G2501" s="656">
        <v>0</v>
      </c>
      <c r="H2501" s="657">
        <v>1.1</v>
      </c>
    </row>
    <row r="2502" spans="1:8" ht="12.75">
      <c r="A2502" s="554"/>
      <c r="B2502" s="555"/>
      <c r="C2502" s="556" t="s">
        <v>580</v>
      </c>
      <c r="D2502" s="751">
        <v>3250</v>
      </c>
      <c r="E2502" s="656">
        <v>1725</v>
      </c>
      <c r="F2502" s="656">
        <v>1725</v>
      </c>
      <c r="G2502" s="656">
        <v>0</v>
      </c>
      <c r="H2502" s="657">
        <v>0.65</v>
      </c>
    </row>
    <row r="2503" spans="1:8" ht="12.75">
      <c r="A2503" s="554"/>
      <c r="B2503" s="555"/>
      <c r="C2503" s="556" t="s">
        <v>470</v>
      </c>
      <c r="D2503" s="751">
        <v>6000</v>
      </c>
      <c r="E2503" s="656">
        <v>125</v>
      </c>
      <c r="F2503" s="656">
        <v>0</v>
      </c>
      <c r="G2503" s="656">
        <v>0</v>
      </c>
      <c r="H2503" s="657">
        <v>0.55</v>
      </c>
    </row>
    <row r="2504" spans="1:8" ht="12.75">
      <c r="A2504" s="554"/>
      <c r="B2504" s="555"/>
      <c r="C2504" s="556" t="s">
        <v>375</v>
      </c>
      <c r="D2504" s="751">
        <v>3500</v>
      </c>
      <c r="E2504" s="656">
        <v>3500</v>
      </c>
      <c r="F2504" s="656">
        <v>0</v>
      </c>
      <c r="G2504" s="656">
        <v>0</v>
      </c>
      <c r="H2504" s="657">
        <v>0.95</v>
      </c>
    </row>
    <row r="2505" spans="1:8" ht="12.75">
      <c r="A2505" s="554"/>
      <c r="B2505" s="555"/>
      <c r="C2505" s="556" t="s">
        <v>226</v>
      </c>
      <c r="D2505" s="751">
        <v>1000</v>
      </c>
      <c r="E2505" s="656">
        <v>1000</v>
      </c>
      <c r="F2505" s="656">
        <v>0</v>
      </c>
      <c r="G2505" s="656">
        <v>0</v>
      </c>
      <c r="H2505" s="657">
        <v>1.1</v>
      </c>
    </row>
    <row r="2506" spans="1:8" ht="12.75">
      <c r="A2506" s="554"/>
      <c r="B2506" s="555"/>
      <c r="C2506" s="556" t="s">
        <v>233</v>
      </c>
      <c r="D2506" s="751">
        <v>4000</v>
      </c>
      <c r="E2506" s="656">
        <v>0</v>
      </c>
      <c r="F2506" s="656">
        <v>2000</v>
      </c>
      <c r="G2506" s="656">
        <v>0</v>
      </c>
      <c r="H2506" s="657">
        <v>0</v>
      </c>
    </row>
    <row r="2507" spans="1:8" ht="12.75">
      <c r="A2507" s="554"/>
      <c r="B2507" s="555"/>
      <c r="C2507" s="556" t="s">
        <v>228</v>
      </c>
      <c r="D2507" s="751">
        <v>950</v>
      </c>
      <c r="E2507" s="656">
        <v>141</v>
      </c>
      <c r="F2507" s="656">
        <v>0</v>
      </c>
      <c r="G2507" s="656">
        <v>0</v>
      </c>
      <c r="H2507" s="657">
        <v>2.7</v>
      </c>
    </row>
    <row r="2508" spans="1:8" ht="12.75">
      <c r="A2508" s="554"/>
      <c r="B2508" s="555"/>
      <c r="C2508" s="556" t="s">
        <v>229</v>
      </c>
      <c r="D2508" s="751">
        <v>1500</v>
      </c>
      <c r="E2508" s="656">
        <v>640</v>
      </c>
      <c r="F2508" s="656">
        <v>0</v>
      </c>
      <c r="G2508" s="656">
        <v>0</v>
      </c>
      <c r="H2508" s="657">
        <v>3.1</v>
      </c>
    </row>
    <row r="2509" spans="1:8" ht="12.75">
      <c r="A2509" s="554"/>
      <c r="B2509" s="555"/>
      <c r="C2509" s="556" t="s">
        <v>230</v>
      </c>
      <c r="D2509" s="751">
        <v>1700</v>
      </c>
      <c r="E2509" s="656">
        <v>830</v>
      </c>
      <c r="F2509" s="656">
        <v>0</v>
      </c>
      <c r="G2509" s="656">
        <v>0</v>
      </c>
      <c r="H2509" s="657">
        <v>3.4</v>
      </c>
    </row>
    <row r="2510" spans="1:8" ht="12.75">
      <c r="A2510" s="554"/>
      <c r="B2510" s="555"/>
      <c r="C2510" s="556" t="s">
        <v>859</v>
      </c>
      <c r="D2510" s="751">
        <v>1200</v>
      </c>
      <c r="E2510" s="656">
        <v>740</v>
      </c>
      <c r="F2510" s="656">
        <v>0</v>
      </c>
      <c r="G2510" s="656">
        <v>0</v>
      </c>
      <c r="H2510" s="657">
        <v>3.6</v>
      </c>
    </row>
    <row r="2511" spans="1:8" ht="12.75">
      <c r="A2511" s="554"/>
      <c r="B2511" s="555"/>
      <c r="C2511" s="556" t="s">
        <v>1084</v>
      </c>
      <c r="D2511" s="751">
        <v>2000</v>
      </c>
      <c r="E2511" s="656">
        <v>295</v>
      </c>
      <c r="F2511" s="656">
        <v>295</v>
      </c>
      <c r="G2511" s="656">
        <v>0</v>
      </c>
      <c r="H2511" s="657">
        <v>1.4</v>
      </c>
    </row>
    <row r="2512" spans="1:8" ht="12.75">
      <c r="A2512" s="554"/>
      <c r="B2512" s="555" t="s">
        <v>303</v>
      </c>
      <c r="C2512" s="556" t="s">
        <v>520</v>
      </c>
      <c r="D2512" s="557">
        <v>830</v>
      </c>
      <c r="E2512" s="656">
        <v>738</v>
      </c>
      <c r="F2512" s="656">
        <v>738</v>
      </c>
      <c r="G2512" s="656"/>
      <c r="H2512" s="657">
        <v>0.4</v>
      </c>
    </row>
    <row r="2513" spans="1:8" ht="12.75">
      <c r="A2513" s="554"/>
      <c r="B2513" s="555"/>
      <c r="C2513" s="556" t="s">
        <v>431</v>
      </c>
      <c r="D2513" s="557">
        <v>1650</v>
      </c>
      <c r="E2513" s="656">
        <v>886</v>
      </c>
      <c r="F2513" s="656">
        <v>886</v>
      </c>
      <c r="G2513" s="656"/>
      <c r="H2513" s="657">
        <v>0.6</v>
      </c>
    </row>
    <row r="2514" spans="1:8" ht="12.75">
      <c r="A2514" s="554"/>
      <c r="B2514" s="555"/>
      <c r="C2514" s="556" t="s">
        <v>474</v>
      </c>
      <c r="D2514" s="656">
        <v>200</v>
      </c>
      <c r="E2514" s="656">
        <v>114</v>
      </c>
      <c r="F2514" s="656">
        <v>114</v>
      </c>
      <c r="G2514" s="656"/>
      <c r="H2514" s="657">
        <v>0.9</v>
      </c>
    </row>
    <row r="2515" spans="1:8" ht="12.75">
      <c r="A2515" s="572"/>
      <c r="B2515" s="573"/>
      <c r="C2515" s="574" t="s">
        <v>546</v>
      </c>
      <c r="D2515" s="658">
        <v>2120</v>
      </c>
      <c r="E2515" s="658">
        <v>1900</v>
      </c>
      <c r="F2515" s="658">
        <v>1900</v>
      </c>
      <c r="G2515" s="658"/>
      <c r="H2515" s="659">
        <v>0.9</v>
      </c>
    </row>
    <row r="2516" spans="1:8" ht="12.75">
      <c r="A2516" s="548" t="s">
        <v>447</v>
      </c>
      <c r="B2516" s="549" t="s">
        <v>26</v>
      </c>
      <c r="C2516" s="559"/>
      <c r="D2516" s="680">
        <f>SUM(D2517:D2522)</f>
        <v>3935</v>
      </c>
      <c r="E2516" s="680">
        <f>SUM(E2517:E2522)</f>
        <v>1652</v>
      </c>
      <c r="F2516" s="680">
        <f>SUM(F2517:F2522)</f>
        <v>90</v>
      </c>
      <c r="G2516" s="680">
        <f>SUM(G2517:G2522)</f>
        <v>707</v>
      </c>
      <c r="H2516" s="685"/>
    </row>
    <row r="2517" spans="1:8" ht="12.75">
      <c r="A2517" s="565"/>
      <c r="B2517" s="561" t="s">
        <v>385</v>
      </c>
      <c r="C2517" s="562" t="s">
        <v>374</v>
      </c>
      <c r="D2517" s="702">
        <v>600</v>
      </c>
      <c r="E2517" s="702">
        <v>187</v>
      </c>
      <c r="F2517" s="702">
        <v>90</v>
      </c>
      <c r="G2517" s="702"/>
      <c r="H2517" s="664">
        <v>0.3</v>
      </c>
    </row>
    <row r="2518" spans="1:8" ht="12.75">
      <c r="A2518" s="565"/>
      <c r="B2518" s="566"/>
      <c r="C2518" s="562" t="s">
        <v>362</v>
      </c>
      <c r="D2518" s="702">
        <v>1000</v>
      </c>
      <c r="E2518" s="702">
        <v>393</v>
      </c>
      <c r="F2518" s="702"/>
      <c r="G2518" s="702"/>
      <c r="H2518" s="664" t="s">
        <v>776</v>
      </c>
    </row>
    <row r="2519" spans="1:8" ht="12.75">
      <c r="A2519" s="554"/>
      <c r="B2519" s="555" t="s">
        <v>278</v>
      </c>
      <c r="C2519" s="556" t="s">
        <v>233</v>
      </c>
      <c r="D2519" s="656">
        <v>5</v>
      </c>
      <c r="E2519" s="656">
        <v>5</v>
      </c>
      <c r="F2519" s="656">
        <v>0</v>
      </c>
      <c r="G2519" s="656">
        <v>5</v>
      </c>
      <c r="H2519" s="657">
        <v>4</v>
      </c>
    </row>
    <row r="2520" spans="1:8" ht="12.75">
      <c r="A2520" s="572"/>
      <c r="B2520" s="573" t="s">
        <v>355</v>
      </c>
      <c r="C2520" s="574" t="s">
        <v>496</v>
      </c>
      <c r="D2520" s="658">
        <v>130</v>
      </c>
      <c r="E2520" s="658">
        <v>46</v>
      </c>
      <c r="F2520" s="658"/>
      <c r="G2520" s="658">
        <v>46</v>
      </c>
      <c r="H2520" s="659">
        <v>2.5</v>
      </c>
    </row>
    <row r="2521" spans="1:8" ht="12.75">
      <c r="A2521" s="572"/>
      <c r="B2521" s="573"/>
      <c r="C2521" s="574" t="s">
        <v>496</v>
      </c>
      <c r="D2521" s="658">
        <v>1200</v>
      </c>
      <c r="E2521" s="658">
        <v>656</v>
      </c>
      <c r="F2521" s="658"/>
      <c r="G2521" s="658">
        <v>656</v>
      </c>
      <c r="H2521" s="659">
        <v>3</v>
      </c>
    </row>
    <row r="2522" spans="1:8" ht="13.5" thickBot="1">
      <c r="A2522" s="572"/>
      <c r="B2522" s="573" t="s">
        <v>324</v>
      </c>
      <c r="C2522" s="574" t="s">
        <v>408</v>
      </c>
      <c r="D2522" s="658">
        <v>1000</v>
      </c>
      <c r="E2522" s="658">
        <v>365</v>
      </c>
      <c r="F2522" s="658">
        <v>0</v>
      </c>
      <c r="G2522" s="658">
        <v>0</v>
      </c>
      <c r="H2522" s="659">
        <v>0.45</v>
      </c>
    </row>
    <row r="2523" spans="1:8" ht="13.5" thickBot="1">
      <c r="A2523" s="541" t="s">
        <v>164</v>
      </c>
      <c r="B2523" s="583" t="s">
        <v>1085</v>
      </c>
      <c r="C2523" s="665"/>
      <c r="D2523" s="652">
        <f>D2331+D2335+D2339+D2354+D2358+D2363+D2367+D2408+D2410+D2516</f>
        <v>337284</v>
      </c>
      <c r="E2523" s="652">
        <f>E2331+E2335+E2339+E2354+E2358+E2363+E2367+E2408+E2410+E2516</f>
        <v>197844</v>
      </c>
      <c r="F2523" s="652">
        <f>F2331+F2335+F2339+F2354+F2358+F2363+F2367+F2408+F2410+F2516</f>
        <v>126933</v>
      </c>
      <c r="G2523" s="652">
        <f>G2331+G2335+G2339+G2354+G2358+G2363+G2367+G2408+G2410+G2516</f>
        <v>34698</v>
      </c>
      <c r="H2523" s="888"/>
    </row>
    <row r="2524" spans="1:8" ht="13.5" thickBot="1">
      <c r="A2524" s="541"/>
      <c r="B2524" s="1389" t="s">
        <v>1086</v>
      </c>
      <c r="C2524" s="1389"/>
      <c r="D2524" s="1389"/>
      <c r="E2524" s="1389"/>
      <c r="F2524" s="1389"/>
      <c r="G2524" s="1389"/>
      <c r="H2524" s="364"/>
    </row>
    <row r="2525" spans="1:8" ht="12.75">
      <c r="A2525" s="543"/>
      <c r="B2525" s="1380" t="s">
        <v>1087</v>
      </c>
      <c r="C2525" s="1380"/>
      <c r="D2525" s="1380"/>
      <c r="E2525" s="1380"/>
      <c r="F2525" s="1380"/>
      <c r="G2525" s="1380"/>
      <c r="H2525" s="883"/>
    </row>
    <row r="2526" spans="1:8" ht="12.75">
      <c r="A2526" s="622"/>
      <c r="B2526" s="623" t="s">
        <v>62</v>
      </c>
      <c r="C2526" s="624"/>
      <c r="D2526" s="889"/>
      <c r="E2526" s="890"/>
      <c r="F2526" s="890"/>
      <c r="G2526" s="890"/>
      <c r="H2526" s="891"/>
    </row>
    <row r="2527" spans="1:8" ht="13.5" thickBot="1">
      <c r="A2527" s="647"/>
      <c r="B2527" s="848" t="s">
        <v>1088</v>
      </c>
      <c r="C2527" s="855"/>
      <c r="D2527" s="668">
        <v>0</v>
      </c>
      <c r="E2527" s="892">
        <v>0</v>
      </c>
      <c r="F2527" s="892">
        <v>0</v>
      </c>
      <c r="G2527" s="892">
        <v>0</v>
      </c>
      <c r="H2527" s="893"/>
    </row>
    <row r="2528" spans="1:8" ht="13.5" thickBot="1">
      <c r="A2528" s="543"/>
      <c r="B2528" s="544" t="s">
        <v>63</v>
      </c>
      <c r="C2528" s="545"/>
      <c r="D2528" s="894"/>
      <c r="E2528" s="546"/>
      <c r="F2528" s="546"/>
      <c r="G2528" s="546"/>
      <c r="H2528" s="547"/>
    </row>
    <row r="2529" spans="1:8" ht="13.5" thickBot="1">
      <c r="A2529" s="604"/>
      <c r="B2529" s="605" t="s">
        <v>1089</v>
      </c>
      <c r="C2529" s="606"/>
      <c r="D2529" s="630">
        <v>0</v>
      </c>
      <c r="E2529" s="630">
        <v>0</v>
      </c>
      <c r="F2529" s="630">
        <v>0</v>
      </c>
      <c r="G2529" s="630">
        <v>0</v>
      </c>
      <c r="H2529" s="895"/>
    </row>
    <row r="2530" spans="1:8" ht="13.5" thickBot="1">
      <c r="A2530" s="541"/>
      <c r="B2530" s="583" t="s">
        <v>1090</v>
      </c>
      <c r="C2530" s="584"/>
      <c r="D2530" s="652">
        <v>0</v>
      </c>
      <c r="E2530" s="652">
        <v>0</v>
      </c>
      <c r="F2530" s="652">
        <v>0</v>
      </c>
      <c r="G2530" s="652">
        <v>0</v>
      </c>
      <c r="H2530" s="542"/>
    </row>
    <row r="2531" spans="1:8" ht="12.75" customHeight="1">
      <c r="A2531" s="572"/>
      <c r="B2531" s="1381" t="s">
        <v>1091</v>
      </c>
      <c r="C2531" s="1382"/>
      <c r="D2531" s="1382"/>
      <c r="E2531" s="1382"/>
      <c r="F2531" s="1382"/>
      <c r="G2531" s="1383"/>
      <c r="H2531" s="635"/>
    </row>
    <row r="2532" spans="1:8" ht="12.75" customHeight="1">
      <c r="A2532" s="622"/>
      <c r="B2532" s="623" t="s">
        <v>62</v>
      </c>
      <c r="C2532" s="624"/>
      <c r="D2532" s="889"/>
      <c r="E2532" s="890"/>
      <c r="F2532" s="890"/>
      <c r="G2532" s="890"/>
      <c r="H2532" s="891"/>
    </row>
    <row r="2533" spans="1:8" ht="15" customHeight="1">
      <c r="A2533" s="548" t="s">
        <v>8</v>
      </c>
      <c r="B2533" s="549" t="s">
        <v>1092</v>
      </c>
      <c r="C2533" s="559"/>
      <c r="D2533" s="632">
        <f>SUM(D2534)</f>
        <v>45</v>
      </c>
      <c r="E2533" s="632">
        <f>SUM(E2534)</f>
        <v>5</v>
      </c>
      <c r="F2533" s="632">
        <f>SUM(F2534)</f>
        <v>5</v>
      </c>
      <c r="G2533" s="632">
        <f>SUM(G2534)</f>
        <v>0</v>
      </c>
      <c r="H2533" s="685"/>
    </row>
    <row r="2534" spans="1:8" ht="12.75">
      <c r="A2534" s="572"/>
      <c r="B2534" s="573" t="s">
        <v>385</v>
      </c>
      <c r="C2534" s="574" t="s">
        <v>1093</v>
      </c>
      <c r="D2534" s="634">
        <v>45</v>
      </c>
      <c r="E2534" s="658">
        <v>5</v>
      </c>
      <c r="F2534" s="658">
        <v>5</v>
      </c>
      <c r="G2534" s="658"/>
      <c r="H2534" s="659">
        <v>1.5</v>
      </c>
    </row>
    <row r="2535" spans="1:8" ht="25.5">
      <c r="A2535" s="548" t="s">
        <v>9</v>
      </c>
      <c r="B2535" s="549" t="s">
        <v>1094</v>
      </c>
      <c r="C2535" s="559"/>
      <c r="D2535" s="632">
        <f>SUM(D2536:D2537)</f>
        <v>100</v>
      </c>
      <c r="E2535" s="632">
        <f>SUM(E2536:E2537)</f>
        <v>71</v>
      </c>
      <c r="F2535" s="632">
        <f>SUM(F2536:F2537)</f>
        <v>71</v>
      </c>
      <c r="G2535" s="632">
        <f>SUM(G2536:G2537)</f>
        <v>0</v>
      </c>
      <c r="H2535" s="685"/>
    </row>
    <row r="2536" spans="1:8" ht="12.75">
      <c r="A2536" s="554"/>
      <c r="B2536" s="555" t="s">
        <v>385</v>
      </c>
      <c r="C2536" s="556" t="s">
        <v>1095</v>
      </c>
      <c r="D2536" s="751">
        <v>50</v>
      </c>
      <c r="E2536" s="656">
        <v>35</v>
      </c>
      <c r="F2536" s="656">
        <v>35</v>
      </c>
      <c r="G2536" s="656"/>
      <c r="H2536" s="657">
        <v>1.1</v>
      </c>
    </row>
    <row r="2537" spans="1:8" ht="12.75">
      <c r="A2537" s="572"/>
      <c r="B2537" s="641"/>
      <c r="C2537" s="574" t="s">
        <v>1096</v>
      </c>
      <c r="D2537" s="634">
        <v>50</v>
      </c>
      <c r="E2537" s="658">
        <v>36</v>
      </c>
      <c r="F2537" s="658">
        <v>36</v>
      </c>
      <c r="G2537" s="658"/>
      <c r="H2537" s="659">
        <v>1.25</v>
      </c>
    </row>
    <row r="2538" spans="1:8" ht="12.75" customHeight="1">
      <c r="A2538" s="548" t="s">
        <v>333</v>
      </c>
      <c r="B2538" s="549" t="s">
        <v>26</v>
      </c>
      <c r="C2538" s="559"/>
      <c r="D2538" s="632">
        <f>SUM(D2539:D2541)</f>
        <v>2024</v>
      </c>
      <c r="E2538" s="632">
        <f>SUM(E2539:E2541)</f>
        <v>777</v>
      </c>
      <c r="F2538" s="632">
        <f>SUM(F2539:F2541)</f>
        <v>102</v>
      </c>
      <c r="G2538" s="632">
        <f>SUM(G2539:G2541)</f>
        <v>0</v>
      </c>
      <c r="H2538" s="685"/>
    </row>
    <row r="2539" spans="1:8" ht="12.75" customHeight="1">
      <c r="A2539" s="554"/>
      <c r="B2539" s="555" t="s">
        <v>324</v>
      </c>
      <c r="C2539" s="556" t="s">
        <v>1097</v>
      </c>
      <c r="D2539" s="751">
        <v>184</v>
      </c>
      <c r="E2539" s="656">
        <v>102</v>
      </c>
      <c r="F2539" s="656">
        <v>102</v>
      </c>
      <c r="G2539" s="656">
        <v>0</v>
      </c>
      <c r="H2539" s="657">
        <v>1.2</v>
      </c>
    </row>
    <row r="2540" spans="1:8" ht="12.75" customHeight="1">
      <c r="A2540" s="554"/>
      <c r="B2540" s="697"/>
      <c r="C2540" s="556" t="s">
        <v>1098</v>
      </c>
      <c r="D2540" s="751">
        <v>820</v>
      </c>
      <c r="E2540" s="656">
        <v>553</v>
      </c>
      <c r="F2540" s="656">
        <v>0</v>
      </c>
      <c r="G2540" s="656">
        <v>0</v>
      </c>
      <c r="H2540" s="657">
        <v>0.65</v>
      </c>
    </row>
    <row r="2541" spans="1:8" ht="12.75" customHeight="1">
      <c r="A2541" s="567"/>
      <c r="B2541" s="735"/>
      <c r="C2541" s="569" t="s">
        <v>437</v>
      </c>
      <c r="D2541" s="274">
        <v>1020</v>
      </c>
      <c r="E2541" s="661">
        <v>122</v>
      </c>
      <c r="F2541" s="661">
        <v>0</v>
      </c>
      <c r="G2541" s="661">
        <v>0</v>
      </c>
      <c r="H2541" s="662">
        <v>0.4</v>
      </c>
    </row>
    <row r="2542" spans="1:8" ht="12.75" customHeight="1">
      <c r="A2542" s="548" t="s">
        <v>335</v>
      </c>
      <c r="B2542" s="549" t="s">
        <v>23</v>
      </c>
      <c r="C2542" s="559"/>
      <c r="D2542" s="632">
        <f>SUM(D2543:D2543)</f>
        <v>17</v>
      </c>
      <c r="E2542" s="632">
        <f>SUM(E2543:E2543)</f>
        <v>7</v>
      </c>
      <c r="F2542" s="632">
        <f>SUM(F2543:F2543)</f>
        <v>7</v>
      </c>
      <c r="G2542" s="632">
        <f>SUM(G2543:G2543)</f>
        <v>0</v>
      </c>
      <c r="H2542" s="685"/>
    </row>
    <row r="2543" spans="1:8" ht="12.75" customHeight="1" thickBot="1">
      <c r="A2543" s="588"/>
      <c r="B2543" s="599" t="s">
        <v>324</v>
      </c>
      <c r="C2543" s="590" t="s">
        <v>1099</v>
      </c>
      <c r="D2543" s="745">
        <v>17</v>
      </c>
      <c r="E2543" s="719">
        <v>7</v>
      </c>
      <c r="F2543" s="719">
        <v>7</v>
      </c>
      <c r="G2543" s="719">
        <v>0</v>
      </c>
      <c r="H2543" s="687">
        <v>3.3</v>
      </c>
    </row>
    <row r="2544" spans="1:8" ht="12.75" customHeight="1" thickBot="1">
      <c r="A2544" s="541"/>
      <c r="B2544" s="583" t="s">
        <v>1100</v>
      </c>
      <c r="C2544" s="584"/>
      <c r="D2544" s="652">
        <f>D2533+D2535+D2538+D2542</f>
        <v>2186</v>
      </c>
      <c r="E2544" s="652">
        <f>E2533+E2535+E2538+E2542</f>
        <v>860</v>
      </c>
      <c r="F2544" s="652">
        <f>F2533+F2535+F2538+F2542</f>
        <v>185</v>
      </c>
      <c r="G2544" s="652">
        <f>G2533+G2535+G2538+G2542</f>
        <v>0</v>
      </c>
      <c r="H2544" s="542"/>
    </row>
    <row r="2545" spans="1:8" ht="12.75" customHeight="1">
      <c r="A2545" s="543"/>
      <c r="B2545" s="544" t="s">
        <v>63</v>
      </c>
      <c r="C2545" s="545"/>
      <c r="D2545" s="894"/>
      <c r="E2545" s="546"/>
      <c r="F2545" s="546"/>
      <c r="G2545" s="546"/>
      <c r="H2545" s="547"/>
    </row>
    <row r="2546" spans="1:8" ht="12.75" customHeight="1">
      <c r="A2546" s="548" t="s">
        <v>8</v>
      </c>
      <c r="B2546" s="549" t="s">
        <v>1101</v>
      </c>
      <c r="C2546" s="559"/>
      <c r="D2546" s="632">
        <f>SUM(D2547:D2548)</f>
        <v>0</v>
      </c>
      <c r="E2546" s="632">
        <f>SUM(E2547:E2548)</f>
        <v>85</v>
      </c>
      <c r="F2546" s="632">
        <f>SUM(F2547:F2548)</f>
        <v>85</v>
      </c>
      <c r="G2546" s="632">
        <f>SUM(G2547:G2548)</f>
        <v>0</v>
      </c>
      <c r="H2546" s="685"/>
    </row>
    <row r="2547" spans="1:8" ht="12.75" customHeight="1">
      <c r="A2547" s="588"/>
      <c r="B2547" s="599" t="s">
        <v>324</v>
      </c>
      <c r="C2547" s="590" t="s">
        <v>360</v>
      </c>
      <c r="D2547" s="745">
        <v>0</v>
      </c>
      <c r="E2547" s="719">
        <v>51</v>
      </c>
      <c r="F2547" s="719">
        <v>51</v>
      </c>
      <c r="G2547" s="719">
        <v>0</v>
      </c>
      <c r="H2547" s="687" t="s">
        <v>631</v>
      </c>
    </row>
    <row r="2548" spans="1:8" ht="12.75" customHeight="1">
      <c r="A2548" s="567"/>
      <c r="B2548" s="568"/>
      <c r="C2548" s="569" t="s">
        <v>334</v>
      </c>
      <c r="D2548" s="274">
        <v>0</v>
      </c>
      <c r="E2548" s="661">
        <v>34</v>
      </c>
      <c r="F2548" s="661">
        <v>34</v>
      </c>
      <c r="G2548" s="661">
        <v>0</v>
      </c>
      <c r="H2548" s="662" t="s">
        <v>631</v>
      </c>
    </row>
    <row r="2549" spans="1:8" ht="12.75" customHeight="1">
      <c r="A2549" s="565" t="s">
        <v>9</v>
      </c>
      <c r="B2549" s="566" t="s">
        <v>49</v>
      </c>
      <c r="C2549" s="562"/>
      <c r="D2549" s="797">
        <f>SUM(D2550:D2551)</f>
        <v>180</v>
      </c>
      <c r="E2549" s="797">
        <f>SUM(E2550:E2551)</f>
        <v>272</v>
      </c>
      <c r="F2549" s="797">
        <f>SUM(F2550:F2551)</f>
        <v>272</v>
      </c>
      <c r="G2549" s="797">
        <f>SUM(G2550:G2551)</f>
        <v>0</v>
      </c>
      <c r="H2549" s="664"/>
    </row>
    <row r="2550" spans="1:8" ht="12.75" customHeight="1">
      <c r="A2550" s="554"/>
      <c r="B2550" s="555" t="s">
        <v>324</v>
      </c>
      <c r="C2550" s="556" t="s">
        <v>438</v>
      </c>
      <c r="D2550" s="751">
        <v>0</v>
      </c>
      <c r="E2550" s="656">
        <v>155</v>
      </c>
      <c r="F2550" s="656">
        <v>155</v>
      </c>
      <c r="G2550" s="656">
        <v>0</v>
      </c>
      <c r="H2550" s="657" t="s">
        <v>612</v>
      </c>
    </row>
    <row r="2551" spans="1:8" ht="12.75" customHeight="1">
      <c r="A2551" s="572"/>
      <c r="B2551" s="573"/>
      <c r="C2551" s="574" t="s">
        <v>361</v>
      </c>
      <c r="D2551" s="634">
        <v>180</v>
      </c>
      <c r="E2551" s="658">
        <v>117</v>
      </c>
      <c r="F2551" s="658">
        <v>117</v>
      </c>
      <c r="G2551" s="658">
        <v>0</v>
      </c>
      <c r="H2551" s="659" t="s">
        <v>444</v>
      </c>
    </row>
    <row r="2552" spans="1:8" ht="12.75" customHeight="1">
      <c r="A2552" s="548" t="s">
        <v>333</v>
      </c>
      <c r="B2552" s="549" t="s">
        <v>64</v>
      </c>
      <c r="C2552" s="559"/>
      <c r="D2552" s="632">
        <f>SUM(D2553)</f>
        <v>0</v>
      </c>
      <c r="E2552" s="632">
        <f>SUM(E2553)</f>
        <v>195</v>
      </c>
      <c r="F2552" s="632">
        <f>SUM(F2553)</f>
        <v>195</v>
      </c>
      <c r="G2552" s="632">
        <f>SUM(G2553)</f>
        <v>0</v>
      </c>
      <c r="H2552" s="685"/>
    </row>
    <row r="2553" spans="1:8" ht="12.75" customHeight="1">
      <c r="A2553" s="567"/>
      <c r="B2553" s="568" t="s">
        <v>324</v>
      </c>
      <c r="C2553" s="569" t="s">
        <v>367</v>
      </c>
      <c r="D2553" s="274">
        <v>0</v>
      </c>
      <c r="E2553" s="661">
        <v>195</v>
      </c>
      <c r="F2553" s="661">
        <v>195</v>
      </c>
      <c r="G2553" s="661">
        <v>0</v>
      </c>
      <c r="H2553" s="662">
        <v>0</v>
      </c>
    </row>
    <row r="2554" spans="1:8" ht="12.75">
      <c r="A2554" s="548" t="s">
        <v>335</v>
      </c>
      <c r="B2554" s="549" t="s">
        <v>1102</v>
      </c>
      <c r="C2554" s="559"/>
      <c r="D2554" s="632">
        <f>SUM(D2555)</f>
        <v>15</v>
      </c>
      <c r="E2554" s="632">
        <f>SUM(E2555)</f>
        <v>12</v>
      </c>
      <c r="F2554" s="632">
        <f>SUM(F2555)</f>
        <v>12</v>
      </c>
      <c r="G2554" s="632">
        <f>SUM(G2555)</f>
        <v>0</v>
      </c>
      <c r="H2554" s="685"/>
    </row>
    <row r="2555" spans="1:8" ht="13.5" thickBot="1">
      <c r="A2555" s="567"/>
      <c r="B2555" s="568" t="s">
        <v>385</v>
      </c>
      <c r="C2555" s="569" t="s">
        <v>1103</v>
      </c>
      <c r="D2555" s="274">
        <v>15</v>
      </c>
      <c r="E2555" s="661">
        <v>12</v>
      </c>
      <c r="F2555" s="661">
        <v>12</v>
      </c>
      <c r="G2555" s="661"/>
      <c r="H2555" s="662">
        <v>2.5</v>
      </c>
    </row>
    <row r="2556" spans="1:8" ht="12.75" customHeight="1" thickBot="1">
      <c r="A2556" s="541"/>
      <c r="B2556" s="583" t="s">
        <v>1089</v>
      </c>
      <c r="C2556" s="584"/>
      <c r="D2556" s="652">
        <f>D2546+D2549+D2552+D2554</f>
        <v>195</v>
      </c>
      <c r="E2556" s="652">
        <f>E2546+E2549+E2552+E2554</f>
        <v>564</v>
      </c>
      <c r="F2556" s="652">
        <f>F2546+F2549+F2552+F2554</f>
        <v>564</v>
      </c>
      <c r="G2556" s="652">
        <f>G2546+G2549+G2552+G2554</f>
        <v>0</v>
      </c>
      <c r="H2556" s="542"/>
    </row>
    <row r="2557" spans="1:8" ht="12.75" customHeight="1" thickBot="1">
      <c r="A2557" s="543"/>
      <c r="B2557" s="544" t="s">
        <v>60</v>
      </c>
      <c r="C2557" s="545"/>
      <c r="D2557" s="894"/>
      <c r="E2557" s="546"/>
      <c r="F2557" s="546"/>
      <c r="G2557" s="546"/>
      <c r="H2557" s="547"/>
    </row>
    <row r="2558" spans="1:8" ht="13.5" customHeight="1" thickBot="1">
      <c r="A2558" s="541"/>
      <c r="B2558" s="583" t="s">
        <v>166</v>
      </c>
      <c r="C2558" s="665"/>
      <c r="D2558" s="585">
        <v>0</v>
      </c>
      <c r="E2558" s="585">
        <v>0</v>
      </c>
      <c r="F2558" s="585">
        <v>0</v>
      </c>
      <c r="G2558" s="585">
        <v>0</v>
      </c>
      <c r="H2558" s="847"/>
    </row>
    <row r="2559" spans="1:8" ht="13.5" customHeight="1" thickBot="1">
      <c r="A2559" s="541"/>
      <c r="B2559" s="583" t="s">
        <v>1090</v>
      </c>
      <c r="C2559" s="665"/>
      <c r="D2559" s="585">
        <f>D2544+D2556+D2558</f>
        <v>2381</v>
      </c>
      <c r="E2559" s="585">
        <f>E2544+E2556+E2558</f>
        <v>1424</v>
      </c>
      <c r="F2559" s="585">
        <f>F2544+F2556+F2558</f>
        <v>749</v>
      </c>
      <c r="G2559" s="585">
        <f>G2544+G2556+G2558</f>
        <v>0</v>
      </c>
      <c r="H2559" s="847"/>
    </row>
    <row r="2560" spans="1:8" ht="13.5" customHeight="1">
      <c r="A2560" s="588"/>
      <c r="B2560" s="1385" t="s">
        <v>1104</v>
      </c>
      <c r="C2560" s="1386"/>
      <c r="D2560" s="1386"/>
      <c r="E2560" s="1386"/>
      <c r="F2560" s="1386"/>
      <c r="G2560" s="1386"/>
      <c r="H2560" s="639"/>
    </row>
    <row r="2561" spans="1:8" ht="13.5" customHeight="1">
      <c r="A2561" s="622"/>
      <c r="B2561" s="623" t="s">
        <v>63</v>
      </c>
      <c r="C2561" s="876"/>
      <c r="D2561" s="829"/>
      <c r="E2561" s="829"/>
      <c r="F2561" s="829"/>
      <c r="G2561" s="829"/>
      <c r="H2561" s="830"/>
    </row>
    <row r="2562" spans="1:8" ht="13.5" customHeight="1">
      <c r="A2562" s="548" t="s">
        <v>8</v>
      </c>
      <c r="B2562" s="549" t="s">
        <v>1101</v>
      </c>
      <c r="C2562" s="559"/>
      <c r="D2562" s="551">
        <f>SUM(D2563:D2564)</f>
        <v>75</v>
      </c>
      <c r="E2562" s="551">
        <f>SUM(E2563:E2564)</f>
        <v>43</v>
      </c>
      <c r="F2562" s="551">
        <f>SUM(F2563:F2564)</f>
        <v>43</v>
      </c>
      <c r="G2562" s="551">
        <f>SUM(G2563:G2564)</f>
        <v>0</v>
      </c>
      <c r="H2562" s="578"/>
    </row>
    <row r="2563" spans="1:8" ht="13.5" customHeight="1">
      <c r="A2563" s="598"/>
      <c r="B2563" s="599" t="s">
        <v>355</v>
      </c>
      <c r="C2563" s="590" t="s">
        <v>361</v>
      </c>
      <c r="D2563" s="600">
        <v>15</v>
      </c>
      <c r="E2563" s="600">
        <v>10</v>
      </c>
      <c r="F2563" s="600">
        <v>10</v>
      </c>
      <c r="G2563" s="600"/>
      <c r="H2563" s="592">
        <v>2.25</v>
      </c>
    </row>
    <row r="2564" spans="1:8" ht="13.5" customHeight="1">
      <c r="A2564" s="567"/>
      <c r="B2564" s="568"/>
      <c r="C2564" s="569" t="s">
        <v>1105</v>
      </c>
      <c r="D2564" s="570">
        <v>60</v>
      </c>
      <c r="E2564" s="570">
        <v>33</v>
      </c>
      <c r="F2564" s="570">
        <v>33</v>
      </c>
      <c r="G2564" s="570"/>
      <c r="H2564" s="571">
        <v>0.4</v>
      </c>
    </row>
    <row r="2565" spans="1:8" ht="13.5" customHeight="1">
      <c r="A2565" s="548" t="s">
        <v>9</v>
      </c>
      <c r="B2565" s="549" t="s">
        <v>1106</v>
      </c>
      <c r="C2565" s="559"/>
      <c r="D2565" s="896">
        <f>D2566</f>
        <v>150</v>
      </c>
      <c r="E2565" s="896">
        <f>E2566</f>
        <v>147</v>
      </c>
      <c r="F2565" s="896">
        <f>F2566</f>
        <v>147</v>
      </c>
      <c r="G2565" s="896">
        <f>G2566</f>
        <v>0</v>
      </c>
      <c r="H2565" s="578"/>
    </row>
    <row r="2566" spans="1:8" ht="13.5" customHeight="1">
      <c r="A2566" s="567"/>
      <c r="B2566" s="568" t="s">
        <v>355</v>
      </c>
      <c r="C2566" s="569" t="s">
        <v>1107</v>
      </c>
      <c r="D2566" s="570">
        <v>150</v>
      </c>
      <c r="E2566" s="570">
        <v>147</v>
      </c>
      <c r="F2566" s="570">
        <v>147</v>
      </c>
      <c r="G2566" s="570"/>
      <c r="H2566" s="571">
        <v>2</v>
      </c>
    </row>
    <row r="2567" spans="1:8" ht="12.75">
      <c r="A2567" s="548" t="s">
        <v>333</v>
      </c>
      <c r="B2567" s="549" t="s">
        <v>1108</v>
      </c>
      <c r="C2567" s="559"/>
      <c r="D2567" s="551">
        <f>D2568</f>
        <v>1200</v>
      </c>
      <c r="E2567" s="551">
        <f>E2568</f>
        <v>980</v>
      </c>
      <c r="F2567" s="551">
        <f>F2568</f>
        <v>0</v>
      </c>
      <c r="G2567" s="551">
        <f>G2568</f>
        <v>0</v>
      </c>
      <c r="H2567" s="578"/>
    </row>
    <row r="2568" spans="1:8" ht="13.5" customHeight="1">
      <c r="A2568" s="567"/>
      <c r="B2568" s="568" t="s">
        <v>278</v>
      </c>
      <c r="C2568" s="569" t="s">
        <v>1109</v>
      </c>
      <c r="D2568" s="661">
        <v>1200</v>
      </c>
      <c r="E2568" s="661">
        <v>980</v>
      </c>
      <c r="F2568" s="661">
        <v>0</v>
      </c>
      <c r="G2568" s="661">
        <v>0</v>
      </c>
      <c r="H2568" s="662">
        <v>0.1</v>
      </c>
    </row>
    <row r="2569" spans="1:8" ht="26.25" customHeight="1">
      <c r="A2569" s="565" t="s">
        <v>335</v>
      </c>
      <c r="B2569" s="566" t="s">
        <v>1110</v>
      </c>
      <c r="C2569" s="695"/>
      <c r="D2569" s="897">
        <f>SUM(D2570:D2571)</f>
        <v>3982</v>
      </c>
      <c r="E2569" s="897">
        <f>SUM(E2570:E2571)</f>
        <v>2442</v>
      </c>
      <c r="F2569" s="897">
        <f>SUM(F2570:F2571)</f>
        <v>1180</v>
      </c>
      <c r="G2569" s="897">
        <f>SUM(G2570:G2571)</f>
        <v>0</v>
      </c>
      <c r="H2569" s="564"/>
    </row>
    <row r="2570" spans="1:8" ht="13.5" customHeight="1">
      <c r="A2570" s="554"/>
      <c r="B2570" s="555" t="s">
        <v>324</v>
      </c>
      <c r="C2570" s="556" t="s">
        <v>1109</v>
      </c>
      <c r="D2570" s="557">
        <v>1262</v>
      </c>
      <c r="E2570" s="557">
        <v>1262</v>
      </c>
      <c r="F2570" s="557">
        <v>0</v>
      </c>
      <c r="G2570" s="557">
        <v>0</v>
      </c>
      <c r="H2570" s="558" t="s">
        <v>535</v>
      </c>
    </row>
    <row r="2571" spans="1:8" ht="13.5" customHeight="1">
      <c r="A2571" s="567"/>
      <c r="B2571" s="568"/>
      <c r="C2571" s="569" t="s">
        <v>1111</v>
      </c>
      <c r="D2571" s="570">
        <v>2720</v>
      </c>
      <c r="E2571" s="570">
        <v>1180</v>
      </c>
      <c r="F2571" s="570">
        <v>1180</v>
      </c>
      <c r="G2571" s="570">
        <v>0</v>
      </c>
      <c r="H2571" s="571" t="s">
        <v>1112</v>
      </c>
    </row>
    <row r="2572" spans="1:8" ht="24" customHeight="1">
      <c r="A2572" s="565" t="s">
        <v>338</v>
      </c>
      <c r="B2572" s="566" t="s">
        <v>1113</v>
      </c>
      <c r="C2572" s="741"/>
      <c r="D2572" s="897">
        <f>SUM(D2573:D2574)</f>
        <v>1495</v>
      </c>
      <c r="E2572" s="897">
        <f>SUM(E2573:E2574)</f>
        <v>789</v>
      </c>
      <c r="F2572" s="897">
        <f>SUM(F2573:F2574)</f>
        <v>234</v>
      </c>
      <c r="G2572" s="897">
        <f>SUM(G2573:G2574)</f>
        <v>0</v>
      </c>
      <c r="H2572" s="898"/>
    </row>
    <row r="2573" spans="1:8" ht="13.5" customHeight="1">
      <c r="A2573" s="554"/>
      <c r="B2573" s="555" t="s">
        <v>324</v>
      </c>
      <c r="C2573" s="556" t="s">
        <v>1109</v>
      </c>
      <c r="D2573" s="557">
        <v>555</v>
      </c>
      <c r="E2573" s="557">
        <v>555</v>
      </c>
      <c r="F2573" s="557">
        <v>0</v>
      </c>
      <c r="G2573" s="557">
        <v>0</v>
      </c>
      <c r="H2573" s="558" t="s">
        <v>535</v>
      </c>
    </row>
    <row r="2574" spans="1:8" ht="13.5" customHeight="1">
      <c r="A2574" s="567"/>
      <c r="B2574" s="729"/>
      <c r="C2574" s="569" t="s">
        <v>1111</v>
      </c>
      <c r="D2574" s="570">
        <v>940</v>
      </c>
      <c r="E2574" s="570">
        <v>234</v>
      </c>
      <c r="F2574" s="570">
        <v>234</v>
      </c>
      <c r="G2574" s="570">
        <v>0</v>
      </c>
      <c r="H2574" s="571" t="s">
        <v>1112</v>
      </c>
    </row>
    <row r="2575" spans="1:8" ht="26.25" customHeight="1">
      <c r="A2575" s="565" t="s">
        <v>340</v>
      </c>
      <c r="B2575" s="566" t="s">
        <v>1114</v>
      </c>
      <c r="C2575" s="741"/>
      <c r="D2575" s="897">
        <f>SUM(D2576:D2576)</f>
        <v>760</v>
      </c>
      <c r="E2575" s="897">
        <f>SUM(E2576:E2576)</f>
        <v>163</v>
      </c>
      <c r="F2575" s="897">
        <f>SUM(F2576:F2576)</f>
        <v>163</v>
      </c>
      <c r="G2575" s="897">
        <f>SUM(G2576:G2576)</f>
        <v>0</v>
      </c>
      <c r="H2575" s="898"/>
    </row>
    <row r="2576" spans="1:8" ht="13.5" customHeight="1">
      <c r="A2576" s="572"/>
      <c r="B2576" s="573" t="s">
        <v>324</v>
      </c>
      <c r="C2576" s="574" t="s">
        <v>1111</v>
      </c>
      <c r="D2576" s="575">
        <v>760</v>
      </c>
      <c r="E2576" s="575">
        <v>163</v>
      </c>
      <c r="F2576" s="575">
        <v>163</v>
      </c>
      <c r="G2576" s="575">
        <v>0</v>
      </c>
      <c r="H2576" s="576" t="s">
        <v>1112</v>
      </c>
    </row>
    <row r="2577" spans="1:8" ht="24.75" customHeight="1">
      <c r="A2577" s="548" t="s">
        <v>376</v>
      </c>
      <c r="B2577" s="549" t="s">
        <v>1115</v>
      </c>
      <c r="C2577" s="851"/>
      <c r="D2577" s="642">
        <f>SUM(D2578)</f>
        <v>410</v>
      </c>
      <c r="E2577" s="642">
        <f>SUM(E2578)</f>
        <v>173</v>
      </c>
      <c r="F2577" s="642">
        <f>SUM(F2578)</f>
        <v>173</v>
      </c>
      <c r="G2577" s="642">
        <f>SUM(G2578)</f>
        <v>0</v>
      </c>
      <c r="H2577" s="643"/>
    </row>
    <row r="2578" spans="1:8" ht="13.5" customHeight="1">
      <c r="A2578" s="567"/>
      <c r="B2578" s="568" t="s">
        <v>324</v>
      </c>
      <c r="C2578" s="569" t="s">
        <v>1111</v>
      </c>
      <c r="D2578" s="570">
        <v>410</v>
      </c>
      <c r="E2578" s="570">
        <v>173</v>
      </c>
      <c r="F2578" s="570">
        <v>173</v>
      </c>
      <c r="G2578" s="570">
        <v>0</v>
      </c>
      <c r="H2578" s="571" t="s">
        <v>1112</v>
      </c>
    </row>
    <row r="2579" spans="1:8" ht="30" customHeight="1">
      <c r="A2579" s="565" t="s">
        <v>377</v>
      </c>
      <c r="B2579" s="566" t="s">
        <v>1116</v>
      </c>
      <c r="C2579" s="562"/>
      <c r="D2579" s="696">
        <f>SUM(D2580:D2581)</f>
        <v>3992</v>
      </c>
      <c r="E2579" s="696">
        <f>SUM(E2580:E2581)</f>
        <v>2808</v>
      </c>
      <c r="F2579" s="696">
        <f>SUM(F2580:F2581)</f>
        <v>946</v>
      </c>
      <c r="G2579" s="696">
        <f>SUM(G2580:G2581)</f>
        <v>0</v>
      </c>
      <c r="H2579" s="564"/>
    </row>
    <row r="2580" spans="1:8" ht="13.5" customHeight="1">
      <c r="A2580" s="554"/>
      <c r="B2580" s="555" t="s">
        <v>324</v>
      </c>
      <c r="C2580" s="556" t="s">
        <v>1109</v>
      </c>
      <c r="D2580" s="557">
        <v>1862</v>
      </c>
      <c r="E2580" s="557">
        <v>1862</v>
      </c>
      <c r="F2580" s="557">
        <v>0</v>
      </c>
      <c r="G2580" s="557">
        <v>0</v>
      </c>
      <c r="H2580" s="558" t="s">
        <v>535</v>
      </c>
    </row>
    <row r="2581" spans="1:8" ht="13.5" customHeight="1">
      <c r="A2581" s="567"/>
      <c r="B2581" s="568"/>
      <c r="C2581" s="569" t="s">
        <v>1111</v>
      </c>
      <c r="D2581" s="570">
        <v>2130</v>
      </c>
      <c r="E2581" s="570">
        <v>946</v>
      </c>
      <c r="F2581" s="570">
        <v>946</v>
      </c>
      <c r="G2581" s="570">
        <v>0</v>
      </c>
      <c r="H2581" s="571" t="s">
        <v>1112</v>
      </c>
    </row>
    <row r="2582" spans="1:8" ht="25.5" customHeight="1">
      <c r="A2582" s="565" t="s">
        <v>12</v>
      </c>
      <c r="B2582" s="566" t="s">
        <v>1117</v>
      </c>
      <c r="C2582" s="562"/>
      <c r="D2582" s="696">
        <f>SUM(D2583:D2584)</f>
        <v>9488</v>
      </c>
      <c r="E2582" s="696">
        <f>SUM(E2583:E2584)</f>
        <v>6084</v>
      </c>
      <c r="F2582" s="696">
        <f>SUM(F2583:F2584)</f>
        <v>2756</v>
      </c>
      <c r="G2582" s="696">
        <f>SUM(G2583:G2584)</f>
        <v>0</v>
      </c>
      <c r="H2582" s="564"/>
    </row>
    <row r="2583" spans="1:8" ht="13.5" customHeight="1">
      <c r="A2583" s="554"/>
      <c r="B2583" s="555" t="s">
        <v>324</v>
      </c>
      <c r="C2583" s="556" t="s">
        <v>1109</v>
      </c>
      <c r="D2583" s="557">
        <v>3328</v>
      </c>
      <c r="E2583" s="557">
        <v>3328</v>
      </c>
      <c r="F2583" s="557">
        <v>0</v>
      </c>
      <c r="G2583" s="557">
        <v>0</v>
      </c>
      <c r="H2583" s="558" t="s">
        <v>535</v>
      </c>
    </row>
    <row r="2584" spans="1:8" ht="13.5" customHeight="1">
      <c r="A2584" s="554"/>
      <c r="B2584" s="555"/>
      <c r="C2584" s="556" t="s">
        <v>1111</v>
      </c>
      <c r="D2584" s="557">
        <v>6160</v>
      </c>
      <c r="E2584" s="557">
        <v>2756</v>
      </c>
      <c r="F2584" s="557">
        <v>2756</v>
      </c>
      <c r="G2584" s="557">
        <v>0</v>
      </c>
      <c r="H2584" s="558" t="s">
        <v>1112</v>
      </c>
    </row>
    <row r="2585" spans="1:8" ht="13.5" customHeight="1">
      <c r="A2585" s="548" t="s">
        <v>447</v>
      </c>
      <c r="B2585" s="549" t="s">
        <v>154</v>
      </c>
      <c r="C2585" s="559"/>
      <c r="D2585" s="551">
        <f>SUM(D2586:D2587)</f>
        <v>220</v>
      </c>
      <c r="E2585" s="551">
        <f>SUM(E2586:E2587)</f>
        <v>173</v>
      </c>
      <c r="F2585" s="551">
        <f>SUM(F2586:F2587)</f>
        <v>173</v>
      </c>
      <c r="G2585" s="551">
        <f>SUM(G2586:G2587)</f>
        <v>0</v>
      </c>
      <c r="H2585" s="578"/>
    </row>
    <row r="2586" spans="1:8" ht="13.5" customHeight="1">
      <c r="A2586" s="572"/>
      <c r="B2586" s="573" t="s">
        <v>324</v>
      </c>
      <c r="C2586" s="574" t="s">
        <v>506</v>
      </c>
      <c r="D2586" s="575">
        <v>120</v>
      </c>
      <c r="E2586" s="575">
        <v>80</v>
      </c>
      <c r="F2586" s="575">
        <v>80</v>
      </c>
      <c r="G2586" s="575">
        <v>0</v>
      </c>
      <c r="H2586" s="576">
        <v>1</v>
      </c>
    </row>
    <row r="2587" spans="1:8" ht="13.5" customHeight="1" thickBot="1">
      <c r="A2587" s="609"/>
      <c r="B2587" s="617" t="s">
        <v>303</v>
      </c>
      <c r="C2587" s="618" t="s">
        <v>1118</v>
      </c>
      <c r="D2587" s="619">
        <v>100</v>
      </c>
      <c r="E2587" s="619">
        <v>93</v>
      </c>
      <c r="F2587" s="619">
        <v>93</v>
      </c>
      <c r="G2587" s="619"/>
      <c r="H2587" s="620">
        <v>2.3</v>
      </c>
    </row>
    <row r="2588" spans="1:8" ht="13.5" customHeight="1" thickBot="1">
      <c r="A2588" s="541" t="s">
        <v>5</v>
      </c>
      <c r="B2588" s="583" t="s">
        <v>167</v>
      </c>
      <c r="C2588" s="584"/>
      <c r="D2588" s="652">
        <f>D2562+D2565+D2567+D2569+D2572+D2577+D2579+D2582+D2585+D2575</f>
        <v>21772</v>
      </c>
      <c r="E2588" s="652">
        <f>E2562+E2565+E2567+E2569+E2572+E2577+E2579+E2582+E2585+E2575</f>
        <v>13802</v>
      </c>
      <c r="F2588" s="652">
        <f>F2562+F2565+F2567+F2569+F2572+F2577+F2579+F2582+F2585+F2575</f>
        <v>5815</v>
      </c>
      <c r="G2588" s="652">
        <f>G2562+G2565+G2567+G2569+G2572+G2577+G2579+G2582+G2585+G2575</f>
        <v>0</v>
      </c>
      <c r="H2588" s="542" t="s">
        <v>5</v>
      </c>
    </row>
    <row r="2589" spans="1:8" ht="13.5" customHeight="1">
      <c r="A2589" s="543"/>
      <c r="B2589" s="544" t="s">
        <v>60</v>
      </c>
      <c r="C2589" s="842"/>
      <c r="D2589" s="654"/>
      <c r="E2589" s="654"/>
      <c r="F2589" s="654"/>
      <c r="G2589" s="654"/>
      <c r="H2589" s="655"/>
    </row>
    <row r="2590" spans="1:8" ht="13.5" customHeight="1">
      <c r="A2590" s="588" t="s">
        <v>8</v>
      </c>
      <c r="B2590" s="589" t="s">
        <v>87</v>
      </c>
      <c r="C2590" s="845"/>
      <c r="D2590" s="638">
        <f>SUM(D2591:D2595)</f>
        <v>2360</v>
      </c>
      <c r="E2590" s="638">
        <f>SUM(E2591:E2595)</f>
        <v>1431</v>
      </c>
      <c r="F2590" s="638">
        <f>SUM(F2591:F2595)</f>
        <v>435</v>
      </c>
      <c r="G2590" s="638">
        <f>SUM(G2591:G2595)</f>
        <v>306</v>
      </c>
      <c r="H2590" s="628"/>
    </row>
    <row r="2591" spans="1:8" ht="13.5" customHeight="1">
      <c r="A2591" s="554"/>
      <c r="B2591" s="555" t="s">
        <v>355</v>
      </c>
      <c r="C2591" s="708" t="s">
        <v>1119</v>
      </c>
      <c r="D2591" s="751">
        <v>1020</v>
      </c>
      <c r="E2591" s="751">
        <v>306</v>
      </c>
      <c r="F2591" s="751">
        <v>0</v>
      </c>
      <c r="G2591" s="751">
        <v>306</v>
      </c>
      <c r="H2591" s="683">
        <v>1.75</v>
      </c>
    </row>
    <row r="2592" spans="1:8" ht="13.5" customHeight="1">
      <c r="A2592" s="554"/>
      <c r="B2592" s="555"/>
      <c r="C2592" s="708" t="s">
        <v>1120</v>
      </c>
      <c r="D2592" s="751">
        <v>200</v>
      </c>
      <c r="E2592" s="751">
        <v>113</v>
      </c>
      <c r="F2592" s="751">
        <v>113</v>
      </c>
      <c r="G2592" s="751"/>
      <c r="H2592" s="683">
        <v>0.4</v>
      </c>
    </row>
    <row r="2593" spans="1:8" ht="13.5" customHeight="1">
      <c r="A2593" s="554"/>
      <c r="B2593" s="581"/>
      <c r="C2593" s="708" t="s">
        <v>1121</v>
      </c>
      <c r="D2593" s="751">
        <v>150</v>
      </c>
      <c r="E2593" s="751">
        <v>132</v>
      </c>
      <c r="F2593" s="751">
        <v>132</v>
      </c>
      <c r="G2593" s="751"/>
      <c r="H2593" s="683">
        <v>0.6</v>
      </c>
    </row>
    <row r="2594" spans="1:8" ht="13.5" customHeight="1">
      <c r="A2594" s="554"/>
      <c r="B2594" s="581"/>
      <c r="C2594" s="708" t="s">
        <v>1107</v>
      </c>
      <c r="D2594" s="751">
        <v>190</v>
      </c>
      <c r="E2594" s="751">
        <v>190</v>
      </c>
      <c r="F2594" s="751">
        <v>190</v>
      </c>
      <c r="G2594" s="751"/>
      <c r="H2594" s="683">
        <v>2</v>
      </c>
    </row>
    <row r="2595" spans="1:8" ht="13.5" customHeight="1" thickBot="1">
      <c r="A2595" s="609"/>
      <c r="B2595" s="617" t="s">
        <v>324</v>
      </c>
      <c r="C2595" s="673" t="s">
        <v>363</v>
      </c>
      <c r="D2595" s="619">
        <v>800</v>
      </c>
      <c r="E2595" s="619">
        <v>690</v>
      </c>
      <c r="F2595" s="619">
        <v>0</v>
      </c>
      <c r="G2595" s="619">
        <v>0</v>
      </c>
      <c r="H2595" s="846">
        <v>0</v>
      </c>
    </row>
    <row r="2596" spans="1:8" ht="13.5" customHeight="1" thickBot="1">
      <c r="A2596" s="541"/>
      <c r="B2596" s="583" t="s">
        <v>166</v>
      </c>
      <c r="C2596" s="665"/>
      <c r="D2596" s="585">
        <f>D2590</f>
        <v>2360</v>
      </c>
      <c r="E2596" s="585">
        <f>E2590</f>
        <v>1431</v>
      </c>
      <c r="F2596" s="585">
        <f>F2590</f>
        <v>435</v>
      </c>
      <c r="G2596" s="585">
        <f>G2590</f>
        <v>306</v>
      </c>
      <c r="H2596" s="847"/>
    </row>
    <row r="2597" spans="1:8" ht="13.5" customHeight="1" thickBot="1">
      <c r="A2597" s="541" t="s">
        <v>1122</v>
      </c>
      <c r="B2597" s="583" t="s">
        <v>100</v>
      </c>
      <c r="C2597" s="665"/>
      <c r="D2597" s="585">
        <f>D2588+D2596</f>
        <v>24132</v>
      </c>
      <c r="E2597" s="585">
        <f>E2588+E2596</f>
        <v>15233</v>
      </c>
      <c r="F2597" s="585">
        <f>F2588+F2596</f>
        <v>6250</v>
      </c>
      <c r="G2597" s="585">
        <f>G2588+G2596</f>
        <v>306</v>
      </c>
      <c r="H2597" s="847"/>
    </row>
    <row r="2598" spans="1:8" ht="13.5" customHeight="1">
      <c r="A2598" s="543"/>
      <c r="B2598" s="1380" t="s">
        <v>1123</v>
      </c>
      <c r="C2598" s="1380"/>
      <c r="D2598" s="1380"/>
      <c r="E2598" s="1380"/>
      <c r="F2598" s="1380"/>
      <c r="G2598" s="1380"/>
      <c r="H2598" s="883"/>
    </row>
    <row r="2599" spans="1:8" ht="13.5" customHeight="1">
      <c r="A2599" s="622"/>
      <c r="B2599" s="623" t="s">
        <v>1124</v>
      </c>
      <c r="C2599" s="676" t="s">
        <v>1125</v>
      </c>
      <c r="D2599" s="899">
        <f>D61+D84+D114+D825+D1840+D2106+D2317+D2523+D2527+D2544</f>
        <v>1575922</v>
      </c>
      <c r="E2599" s="899">
        <f>E61+E84+E114+E825+E1840+E2106+E2317+E2523+E2527+E2544</f>
        <v>968744</v>
      </c>
      <c r="F2599" s="899">
        <f>F61+F84+F114+F825+F1840+F2106+F2317+F2523+F2527+F2544</f>
        <v>652675</v>
      </c>
      <c r="G2599" s="899">
        <f>G61+G84+G114+G825+G1840+G2106+G2317+G2523+G2527+G2544</f>
        <v>155008</v>
      </c>
      <c r="H2599" s="678" t="s">
        <v>1125</v>
      </c>
    </row>
    <row r="2600" spans="1:8" ht="13.5" customHeight="1">
      <c r="A2600" s="622"/>
      <c r="B2600" s="623" t="s">
        <v>1126</v>
      </c>
      <c r="C2600" s="676" t="s">
        <v>1125</v>
      </c>
      <c r="D2600" s="899">
        <f>D76+D88+D122+D1469+D1857+D2152+D2319+D2529+D2556+D2588+D2329</f>
        <v>193454</v>
      </c>
      <c r="E2600" s="899">
        <f>E76+E88+E122+E1469+E1857+E2152+E2319+E2529+E2556+E2588+E2329</f>
        <v>117085</v>
      </c>
      <c r="F2600" s="899">
        <f>F76+F88+F122+F1469+F1857+F2152+F2319+F2529+F2556+F2588+F2329</f>
        <v>92262</v>
      </c>
      <c r="G2600" s="899">
        <f>G76+G88+G122+G1469+G1857+G2152+G2319+G2529+G2556+G2588+G2329</f>
        <v>11364</v>
      </c>
      <c r="H2600" s="678" t="s">
        <v>1125</v>
      </c>
    </row>
    <row r="2601" spans="1:8" ht="12.75">
      <c r="A2601" s="622"/>
      <c r="B2601" s="623" t="s">
        <v>1127</v>
      </c>
      <c r="C2601" s="676" t="s">
        <v>1125</v>
      </c>
      <c r="D2601" s="899">
        <f>D80+D90+D126+D1770+D1998+D2309+D2321+D2558+D2596</f>
        <v>65249</v>
      </c>
      <c r="E2601" s="899">
        <f>E80+E90+E126+E1770+E1998+E2309+E2321+E2558+E2596</f>
        <v>45766</v>
      </c>
      <c r="F2601" s="899">
        <f>F80+F90+F126+F1770+F1998+F2309+F2321+F2558+F2596</f>
        <v>43667</v>
      </c>
      <c r="G2601" s="899">
        <f>G80+G90+G126+G1770+G1998+G2309+G2321+G2558+G2596</f>
        <v>365</v>
      </c>
      <c r="H2601" s="678" t="s">
        <v>1125</v>
      </c>
    </row>
    <row r="2602" spans="1:8" ht="13.5" thickBot="1">
      <c r="A2602" s="900"/>
      <c r="B2602" s="901" t="s">
        <v>100</v>
      </c>
      <c r="C2602" s="902" t="s">
        <v>1125</v>
      </c>
      <c r="D2602" s="903">
        <f>SUM(D2599:D2601)</f>
        <v>1834625</v>
      </c>
      <c r="E2602" s="903">
        <f>SUM(E2599:E2601)</f>
        <v>1131595</v>
      </c>
      <c r="F2602" s="903">
        <f>SUM(F2599:F2601)</f>
        <v>788604</v>
      </c>
      <c r="G2602" s="903">
        <f>SUM(G2599:G2601)</f>
        <v>166737</v>
      </c>
      <c r="H2602" s="904" t="s">
        <v>1125</v>
      </c>
    </row>
    <row r="2603" spans="1:8" ht="12.75">
      <c r="A2603" s="725"/>
      <c r="B2603" s="726"/>
      <c r="C2603" s="725"/>
      <c r="D2603" s="905"/>
      <c r="E2603" s="905"/>
      <c r="F2603" s="905"/>
      <c r="G2603" s="905"/>
      <c r="H2603" s="906"/>
    </row>
    <row r="2604" spans="1:8" ht="12.75">
      <c r="A2604" s="907"/>
      <c r="B2604" s="908"/>
      <c r="C2604" s="909"/>
      <c r="D2604" s="837"/>
      <c r="E2604" s="1387"/>
      <c r="F2604" s="1387"/>
      <c r="G2604" s="906"/>
      <c r="H2604" s="837"/>
    </row>
    <row r="2605" ht="12.75">
      <c r="H2605" s="535"/>
    </row>
    <row r="2606" spans="2:8" ht="11.25" customHeight="1">
      <c r="B2606" s="726"/>
      <c r="H2606" s="535"/>
    </row>
    <row r="2607" spans="2:8" ht="15" customHeight="1">
      <c r="B2607" s="726"/>
      <c r="H2607" s="535"/>
    </row>
    <row r="2608" spans="2:8" ht="12.75" customHeight="1">
      <c r="B2608" s="912"/>
      <c r="H2608" s="535"/>
    </row>
    <row r="2609" spans="4:8" ht="12.75">
      <c r="D2609" s="913"/>
      <c r="E2609" s="913"/>
      <c r="F2609" s="913"/>
      <c r="G2609" s="913"/>
      <c r="H2609" s="535"/>
    </row>
    <row r="2610" ht="12.75">
      <c r="H2610" s="535"/>
    </row>
    <row r="2611" ht="12.75">
      <c r="H2611" s="535"/>
    </row>
    <row r="2612" ht="12.75">
      <c r="H2612" s="535"/>
    </row>
    <row r="2613" ht="12.75">
      <c r="H2613" s="535"/>
    </row>
    <row r="2614" ht="12.75">
      <c r="H2614" s="535"/>
    </row>
    <row r="2615" ht="12.75">
      <c r="H2615" s="535"/>
    </row>
    <row r="2616" ht="12.75">
      <c r="H2616" s="535"/>
    </row>
    <row r="2617" ht="12.75">
      <c r="H2617" s="535"/>
    </row>
    <row r="2618" ht="12.75">
      <c r="H2618" s="535"/>
    </row>
    <row r="2619" ht="12.75">
      <c r="H2619" s="535"/>
    </row>
    <row r="2620" ht="12.75">
      <c r="H2620" s="535"/>
    </row>
    <row r="2621" ht="12.75">
      <c r="H2621" s="535"/>
    </row>
    <row r="2622" ht="12.75">
      <c r="H2622" s="535"/>
    </row>
    <row r="2623" ht="12.75">
      <c r="H2623" s="535"/>
    </row>
    <row r="2624" ht="12.75">
      <c r="H2624" s="535"/>
    </row>
    <row r="2625" ht="12.75">
      <c r="H2625" s="535"/>
    </row>
    <row r="2626" ht="12.75">
      <c r="H2626" s="535"/>
    </row>
    <row r="2627" ht="12.75">
      <c r="H2627" s="535"/>
    </row>
    <row r="2628" ht="12.75">
      <c r="H2628" s="535"/>
    </row>
    <row r="2629" ht="12.75">
      <c r="H2629" s="535"/>
    </row>
    <row r="2630" ht="12.75">
      <c r="H2630" s="535"/>
    </row>
    <row r="2631" ht="12.75">
      <c r="H2631" s="535"/>
    </row>
    <row r="2632" ht="12.75">
      <c r="H2632" s="535"/>
    </row>
    <row r="2633" ht="12.75">
      <c r="H2633" s="535"/>
    </row>
  </sheetData>
  <sheetProtection/>
  <mergeCells count="28">
    <mergeCell ref="A3:H3"/>
    <mergeCell ref="A5:H5"/>
    <mergeCell ref="C10:C12"/>
    <mergeCell ref="D10:D12"/>
    <mergeCell ref="E10:H10"/>
    <mergeCell ref="E11:E12"/>
    <mergeCell ref="F11:F12"/>
    <mergeCell ref="A6:H6"/>
    <mergeCell ref="A7:H7"/>
    <mergeCell ref="B14:G14"/>
    <mergeCell ref="B82:G82"/>
    <mergeCell ref="B92:G92"/>
    <mergeCell ref="A8:H8"/>
    <mergeCell ref="A10:A12"/>
    <mergeCell ref="B10:B12"/>
    <mergeCell ref="H11:H12"/>
    <mergeCell ref="B2598:G2598"/>
    <mergeCell ref="E2604:F2604"/>
    <mergeCell ref="B2311:H2311"/>
    <mergeCell ref="B2323:H2323"/>
    <mergeCell ref="B2330:G2330"/>
    <mergeCell ref="B2524:G2524"/>
    <mergeCell ref="B2525:G2525"/>
    <mergeCell ref="B2531:G2531"/>
    <mergeCell ref="B128:G128"/>
    <mergeCell ref="B1772:G1772"/>
    <mergeCell ref="B2000:G2000"/>
    <mergeCell ref="B2560:G25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66">
      <selection activeCell="I5" sqref="I5"/>
    </sheetView>
  </sheetViews>
  <sheetFormatPr defaultColWidth="9.140625" defaultRowHeight="12.75"/>
  <cols>
    <col min="1" max="1" width="18.28125" style="391" customWidth="1"/>
    <col min="2" max="2" width="11.140625" style="392" customWidth="1"/>
    <col min="3" max="3" width="12.28125" style="393" customWidth="1"/>
    <col min="4" max="4" width="11.8515625" style="393" customWidth="1"/>
    <col min="5" max="5" width="12.421875" style="394" customWidth="1"/>
    <col min="6" max="6" width="10.57421875" style="393" customWidth="1"/>
    <col min="7" max="7" width="12.57421875" style="393" customWidth="1"/>
    <col min="8" max="8" width="9.140625" style="393" customWidth="1"/>
    <col min="9" max="10" width="9.140625" style="395" customWidth="1"/>
    <col min="11" max="11" width="10.140625" style="395" customWidth="1"/>
    <col min="12" max="16384" width="9.140625" style="395" customWidth="1"/>
  </cols>
  <sheetData>
    <row r="1" spans="1:8" ht="15">
      <c r="A1" s="1330"/>
      <c r="B1" s="1063"/>
      <c r="C1" s="1331"/>
      <c r="D1" s="1331"/>
      <c r="E1" s="1332"/>
      <c r="F1" s="1331"/>
      <c r="H1" s="1333" t="s">
        <v>237</v>
      </c>
    </row>
    <row r="2" spans="1:8" ht="15">
      <c r="A2" s="1409" t="s">
        <v>181</v>
      </c>
      <c r="B2" s="1410"/>
      <c r="C2" s="1410"/>
      <c r="D2" s="1410"/>
      <c r="E2" s="1410"/>
      <c r="F2" s="1410"/>
      <c r="G2" s="1410"/>
      <c r="H2" s="1410"/>
    </row>
    <row r="4" spans="1:8" ht="15">
      <c r="A4" s="1411" t="s">
        <v>179</v>
      </c>
      <c r="B4" s="1411"/>
      <c r="C4" s="1411"/>
      <c r="D4" s="1411"/>
      <c r="E4" s="1411"/>
      <c r="F4" s="1411"/>
      <c r="G4" s="1411"/>
      <c r="H4" s="1411"/>
    </row>
    <row r="5" ht="15">
      <c r="G5" s="391"/>
    </row>
    <row r="6" spans="1:8" ht="20.25" customHeight="1">
      <c r="A6" s="1412" t="s">
        <v>238</v>
      </c>
      <c r="B6" s="1413"/>
      <c r="C6" s="1413"/>
      <c r="D6" s="1413"/>
      <c r="E6" s="1413"/>
      <c r="F6" s="1413"/>
      <c r="G6" s="1413"/>
      <c r="H6" s="1414"/>
    </row>
    <row r="7" spans="1:8" ht="15">
      <c r="A7" s="1415" t="s">
        <v>239</v>
      </c>
      <c r="B7" s="1416"/>
      <c r="C7" s="1416"/>
      <c r="D7" s="1416"/>
      <c r="E7" s="1416"/>
      <c r="F7" s="1416"/>
      <c r="G7" s="1416"/>
      <c r="H7" s="1417"/>
    </row>
    <row r="8" spans="1:8" ht="15">
      <c r="A8" s="1415" t="s">
        <v>240</v>
      </c>
      <c r="B8" s="1417"/>
      <c r="C8" s="1417"/>
      <c r="D8" s="1417"/>
      <c r="E8" s="1417"/>
      <c r="F8" s="1417"/>
      <c r="G8" s="1417"/>
      <c r="H8" s="1417"/>
    </row>
    <row r="9" ht="15.75" customHeight="1" thickBot="1"/>
    <row r="10" spans="1:8" ht="27.75" customHeight="1">
      <c r="A10" s="1418" t="s">
        <v>241</v>
      </c>
      <c r="B10" s="1421" t="s">
        <v>242</v>
      </c>
      <c r="C10" s="1421" t="s">
        <v>243</v>
      </c>
      <c r="D10" s="1421" t="s">
        <v>244</v>
      </c>
      <c r="E10" s="1426" t="s">
        <v>245</v>
      </c>
      <c r="F10" s="1429" t="s">
        <v>246</v>
      </c>
      <c r="G10" s="1430"/>
      <c r="H10" s="1431"/>
    </row>
    <row r="11" spans="1:8" ht="24.75" customHeight="1">
      <c r="A11" s="1419"/>
      <c r="B11" s="1422"/>
      <c r="C11" s="1424"/>
      <c r="D11" s="1422"/>
      <c r="E11" s="1427"/>
      <c r="F11" s="1432"/>
      <c r="G11" s="1433"/>
      <c r="H11" s="1434"/>
    </row>
    <row r="12" spans="1:8" ht="39" customHeight="1" thickBot="1">
      <c r="A12" s="1420"/>
      <c r="B12" s="1423"/>
      <c r="C12" s="1425"/>
      <c r="D12" s="1423"/>
      <c r="E12" s="1428"/>
      <c r="F12" s="396" t="s">
        <v>247</v>
      </c>
      <c r="G12" s="396" t="s">
        <v>248</v>
      </c>
      <c r="H12" s="397" t="s">
        <v>249</v>
      </c>
    </row>
    <row r="13" spans="1:8" ht="17.25" customHeight="1" thickBot="1">
      <c r="A13" s="398">
        <v>1</v>
      </c>
      <c r="B13" s="399">
        <v>2</v>
      </c>
      <c r="C13" s="400">
        <v>3</v>
      </c>
      <c r="D13" s="399">
        <v>4</v>
      </c>
      <c r="E13" s="401">
        <v>5</v>
      </c>
      <c r="F13" s="400">
        <v>6</v>
      </c>
      <c r="G13" s="400">
        <v>7</v>
      </c>
      <c r="H13" s="402">
        <v>8</v>
      </c>
    </row>
    <row r="14" spans="1:8" ht="15">
      <c r="A14" s="1435" t="s">
        <v>250</v>
      </c>
      <c r="B14" s="1436"/>
      <c r="C14" s="1436"/>
      <c r="D14" s="1436"/>
      <c r="E14" s="1436"/>
      <c r="F14" s="1436"/>
      <c r="G14" s="1436"/>
      <c r="H14" s="403"/>
    </row>
    <row r="15" spans="1:8" ht="15">
      <c r="A15" s="404" t="s">
        <v>251</v>
      </c>
      <c r="B15" s="405"/>
      <c r="C15" s="406">
        <f>SUM(C16:C20)</f>
        <v>307080</v>
      </c>
      <c r="D15" s="406">
        <f>SUM(D16:D20)</f>
        <v>248467</v>
      </c>
      <c r="E15" s="406"/>
      <c r="F15" s="406">
        <f>SUM(F16:F20)</f>
        <v>45742</v>
      </c>
      <c r="G15" s="406">
        <f>SUM(G16:G20)</f>
        <v>85128</v>
      </c>
      <c r="H15" s="407">
        <f>SUM(H16:H20)</f>
        <v>117597</v>
      </c>
    </row>
    <row r="16" spans="1:8" ht="30">
      <c r="A16" s="408" t="s">
        <v>252</v>
      </c>
      <c r="B16" s="409" t="s">
        <v>253</v>
      </c>
      <c r="C16" s="410">
        <v>14000</v>
      </c>
      <c r="D16" s="410">
        <v>6628</v>
      </c>
      <c r="E16" s="411">
        <f aca="true" t="shared" si="0" ref="E16:E70">D16*100/C16</f>
        <v>47.34285714285714</v>
      </c>
      <c r="F16" s="410">
        <v>2752</v>
      </c>
      <c r="G16" s="410">
        <v>3196</v>
      </c>
      <c r="H16" s="412">
        <v>680</v>
      </c>
    </row>
    <row r="17" spans="1:8" ht="15">
      <c r="A17" s="413" t="s">
        <v>254</v>
      </c>
      <c r="B17" s="414" t="s">
        <v>255</v>
      </c>
      <c r="C17" s="410">
        <v>175950</v>
      </c>
      <c r="D17" s="410">
        <v>147421</v>
      </c>
      <c r="E17" s="411">
        <f t="shared" si="0"/>
        <v>83.78573458368855</v>
      </c>
      <c r="F17" s="410">
        <v>18287</v>
      </c>
      <c r="G17" s="410">
        <v>50451</v>
      </c>
      <c r="H17" s="412">
        <v>78683</v>
      </c>
    </row>
    <row r="18" spans="1:8" ht="15" customHeight="1">
      <c r="A18" s="415" t="s">
        <v>256</v>
      </c>
      <c r="B18" s="414"/>
      <c r="C18" s="410">
        <v>40330</v>
      </c>
      <c r="D18" s="410">
        <v>28714</v>
      </c>
      <c r="E18" s="411">
        <f t="shared" si="0"/>
        <v>71.1976196379866</v>
      </c>
      <c r="F18" s="410">
        <v>15561</v>
      </c>
      <c r="G18" s="410">
        <v>12596</v>
      </c>
      <c r="H18" s="412">
        <v>557</v>
      </c>
    </row>
    <row r="19" spans="1:8" ht="29.25" customHeight="1">
      <c r="A19" s="416" t="s">
        <v>257</v>
      </c>
      <c r="B19" s="414" t="s">
        <v>258</v>
      </c>
      <c r="C19" s="410">
        <v>49300</v>
      </c>
      <c r="D19" s="410">
        <v>42224</v>
      </c>
      <c r="E19" s="411">
        <v>85.6470588235294</v>
      </c>
      <c r="F19" s="410">
        <v>4062</v>
      </c>
      <c r="G19" s="410">
        <v>14505</v>
      </c>
      <c r="H19" s="412">
        <v>23657</v>
      </c>
    </row>
    <row r="20" spans="1:8" ht="15" customHeight="1">
      <c r="A20" s="417" t="s">
        <v>259</v>
      </c>
      <c r="B20" s="418" t="s">
        <v>260</v>
      </c>
      <c r="C20" s="419">
        <v>27500</v>
      </c>
      <c r="D20" s="419">
        <v>23480</v>
      </c>
      <c r="E20" s="420">
        <v>85.38181818181818</v>
      </c>
      <c r="F20" s="419">
        <v>5080</v>
      </c>
      <c r="G20" s="419">
        <v>4380</v>
      </c>
      <c r="H20" s="421">
        <v>14020</v>
      </c>
    </row>
    <row r="21" spans="1:8" s="424" customFormat="1" ht="15" customHeight="1">
      <c r="A21" s="422" t="s">
        <v>261</v>
      </c>
      <c r="B21" s="423"/>
      <c r="C21" s="406">
        <f>SUM(C22:C23)</f>
        <v>11500</v>
      </c>
      <c r="D21" s="406">
        <f>SUM(D22:D23)</f>
        <v>9296</v>
      </c>
      <c r="E21" s="406"/>
      <c r="F21" s="406">
        <f>SUM(F22:F23)</f>
        <v>742</v>
      </c>
      <c r="G21" s="406">
        <f>SUM(G22:G23)</f>
        <v>4052</v>
      </c>
      <c r="H21" s="407">
        <f>SUM(H22:H23)</f>
        <v>4502</v>
      </c>
    </row>
    <row r="22" spans="1:8" ht="15" customHeight="1">
      <c r="A22" s="415" t="s">
        <v>256</v>
      </c>
      <c r="B22" s="414"/>
      <c r="C22" s="410">
        <v>1000</v>
      </c>
      <c r="D22" s="410">
        <v>915</v>
      </c>
      <c r="E22" s="411">
        <f t="shared" si="0"/>
        <v>91.5</v>
      </c>
      <c r="F22" s="410">
        <v>185</v>
      </c>
      <c r="G22" s="410">
        <v>730</v>
      </c>
      <c r="H22" s="412">
        <v>0</v>
      </c>
    </row>
    <row r="23" spans="1:8" ht="15" customHeight="1">
      <c r="A23" s="417" t="s">
        <v>259</v>
      </c>
      <c r="B23" s="418" t="s">
        <v>262</v>
      </c>
      <c r="C23" s="419">
        <v>10500</v>
      </c>
      <c r="D23" s="419">
        <v>8381</v>
      </c>
      <c r="E23" s="420">
        <f t="shared" si="0"/>
        <v>79.81904761904762</v>
      </c>
      <c r="F23" s="419">
        <v>557</v>
      </c>
      <c r="G23" s="419">
        <v>3322</v>
      </c>
      <c r="H23" s="421">
        <v>4502</v>
      </c>
    </row>
    <row r="24" spans="1:8" s="424" customFormat="1" ht="15">
      <c r="A24" s="404" t="s">
        <v>263</v>
      </c>
      <c r="B24" s="405"/>
      <c r="C24" s="406">
        <f>SUM(C25:C28)</f>
        <v>145500</v>
      </c>
      <c r="D24" s="406">
        <f>SUM(D25:D28)</f>
        <v>105903</v>
      </c>
      <c r="E24" s="406"/>
      <c r="F24" s="406">
        <f>SUM(F25:F28)</f>
        <v>25983</v>
      </c>
      <c r="G24" s="406">
        <f>SUM(G25:G28)</f>
        <v>47749</v>
      </c>
      <c r="H24" s="407">
        <f>SUM(H25:H28)</f>
        <v>32171</v>
      </c>
    </row>
    <row r="25" spans="1:8" ht="30">
      <c r="A25" s="408" t="s">
        <v>252</v>
      </c>
      <c r="B25" s="425" t="s">
        <v>264</v>
      </c>
      <c r="C25" s="426">
        <v>138000</v>
      </c>
      <c r="D25" s="426">
        <v>98893</v>
      </c>
      <c r="E25" s="427">
        <f t="shared" si="0"/>
        <v>71.66159420289856</v>
      </c>
      <c r="F25" s="426">
        <v>25666</v>
      </c>
      <c r="G25" s="426">
        <v>45471</v>
      </c>
      <c r="H25" s="428">
        <v>27756</v>
      </c>
    </row>
    <row r="26" spans="1:8" ht="15">
      <c r="A26" s="413" t="s">
        <v>254</v>
      </c>
      <c r="B26" s="429" t="s">
        <v>265</v>
      </c>
      <c r="C26" s="426">
        <v>500</v>
      </c>
      <c r="D26" s="426">
        <v>466</v>
      </c>
      <c r="E26" s="427">
        <f t="shared" si="0"/>
        <v>93.2</v>
      </c>
      <c r="F26" s="426">
        <v>3</v>
      </c>
      <c r="G26" s="430">
        <v>32</v>
      </c>
      <c r="H26" s="428">
        <v>431</v>
      </c>
    </row>
    <row r="27" spans="1:8" ht="16.5" customHeight="1">
      <c r="A27" s="415" t="s">
        <v>256</v>
      </c>
      <c r="B27" s="429"/>
      <c r="C27" s="426">
        <v>1000</v>
      </c>
      <c r="D27" s="426">
        <v>896</v>
      </c>
      <c r="E27" s="427">
        <f t="shared" si="0"/>
        <v>89.6</v>
      </c>
      <c r="F27" s="426">
        <v>25</v>
      </c>
      <c r="G27" s="430">
        <v>597</v>
      </c>
      <c r="H27" s="428">
        <v>274</v>
      </c>
    </row>
    <row r="28" spans="1:8" ht="37.5" customHeight="1">
      <c r="A28" s="431" t="s">
        <v>257</v>
      </c>
      <c r="B28" s="432" t="s">
        <v>266</v>
      </c>
      <c r="C28" s="433">
        <v>6000</v>
      </c>
      <c r="D28" s="433">
        <v>5648</v>
      </c>
      <c r="E28" s="434">
        <f t="shared" si="0"/>
        <v>94.13333333333334</v>
      </c>
      <c r="F28" s="433">
        <v>289</v>
      </c>
      <c r="G28" s="435">
        <v>1649</v>
      </c>
      <c r="H28" s="436">
        <v>3710</v>
      </c>
    </row>
    <row r="29" spans="1:8" ht="15">
      <c r="A29" s="437" t="s">
        <v>267</v>
      </c>
      <c r="B29" s="438"/>
      <c r="C29" s="439">
        <f>SUM(C30:C31)</f>
        <v>6700</v>
      </c>
      <c r="D29" s="439">
        <f>SUM(D30:D31)</f>
        <v>5741</v>
      </c>
      <c r="E29" s="439"/>
      <c r="F29" s="439">
        <f>SUM(F30:F31)</f>
        <v>2383</v>
      </c>
      <c r="G29" s="439">
        <f>SUM(G30:G31)</f>
        <v>771</v>
      </c>
      <c r="H29" s="440">
        <f>SUM(H30:H31)</f>
        <v>2587</v>
      </c>
    </row>
    <row r="30" spans="1:8" ht="16.5" customHeight="1">
      <c r="A30" s="415" t="s">
        <v>256</v>
      </c>
      <c r="B30" s="441"/>
      <c r="C30" s="442">
        <v>2500</v>
      </c>
      <c r="D30" s="442">
        <v>2066</v>
      </c>
      <c r="E30" s="411">
        <f t="shared" si="0"/>
        <v>82.64</v>
      </c>
      <c r="F30" s="442">
        <v>2066</v>
      </c>
      <c r="G30" s="443">
        <v>0</v>
      </c>
      <c r="H30" s="412">
        <v>0</v>
      </c>
    </row>
    <row r="31" spans="1:8" ht="16.5" customHeight="1">
      <c r="A31" s="444" t="s">
        <v>257</v>
      </c>
      <c r="B31" s="445" t="s">
        <v>268</v>
      </c>
      <c r="C31" s="446">
        <v>4200</v>
      </c>
      <c r="D31" s="446">
        <v>3675</v>
      </c>
      <c r="E31" s="447">
        <f t="shared" si="0"/>
        <v>87.5</v>
      </c>
      <c r="F31" s="446">
        <v>317</v>
      </c>
      <c r="G31" s="448">
        <v>771</v>
      </c>
      <c r="H31" s="449">
        <v>2587</v>
      </c>
    </row>
    <row r="32" spans="1:8" ht="15">
      <c r="A32" s="404" t="s">
        <v>269</v>
      </c>
      <c r="B32" s="450"/>
      <c r="C32" s="406">
        <f>SUM(C33:C35)</f>
        <v>49000</v>
      </c>
      <c r="D32" s="406">
        <f>SUM(D33:D35)</f>
        <v>39845</v>
      </c>
      <c r="E32" s="406"/>
      <c r="F32" s="406">
        <f>SUM(F33:F35)</f>
        <v>8135</v>
      </c>
      <c r="G32" s="406">
        <f>SUM(G33:G35)</f>
        <v>16537</v>
      </c>
      <c r="H32" s="407">
        <f>SUM(H33:H35)</f>
        <v>15173</v>
      </c>
    </row>
    <row r="33" spans="1:8" ht="15">
      <c r="A33" s="408" t="s">
        <v>252</v>
      </c>
      <c r="B33" s="409" t="s">
        <v>270</v>
      </c>
      <c r="C33" s="410">
        <v>40000</v>
      </c>
      <c r="D33" s="410">
        <v>32490</v>
      </c>
      <c r="E33" s="411">
        <f t="shared" si="0"/>
        <v>81.225</v>
      </c>
      <c r="F33" s="410">
        <v>7224</v>
      </c>
      <c r="G33" s="410">
        <v>14463</v>
      </c>
      <c r="H33" s="412">
        <v>10803</v>
      </c>
    </row>
    <row r="34" spans="1:8" ht="15">
      <c r="A34" s="413" t="s">
        <v>254</v>
      </c>
      <c r="B34" s="451" t="s">
        <v>271</v>
      </c>
      <c r="C34" s="410">
        <v>1500</v>
      </c>
      <c r="D34" s="410">
        <v>1435</v>
      </c>
      <c r="E34" s="411">
        <f t="shared" si="0"/>
        <v>95.66666666666667</v>
      </c>
      <c r="F34" s="410">
        <v>21</v>
      </c>
      <c r="G34" s="410">
        <v>148</v>
      </c>
      <c r="H34" s="412">
        <v>1266</v>
      </c>
    </row>
    <row r="35" spans="1:8" ht="15">
      <c r="A35" s="431" t="s">
        <v>257</v>
      </c>
      <c r="B35" s="452" t="s">
        <v>272</v>
      </c>
      <c r="C35" s="419">
        <v>7500</v>
      </c>
      <c r="D35" s="419">
        <v>5920</v>
      </c>
      <c r="E35" s="420">
        <f t="shared" si="0"/>
        <v>78.93333333333334</v>
      </c>
      <c r="F35" s="419">
        <v>890</v>
      </c>
      <c r="G35" s="419">
        <v>1926</v>
      </c>
      <c r="H35" s="421">
        <v>3104</v>
      </c>
    </row>
    <row r="36" spans="1:8" ht="15">
      <c r="A36" s="453" t="s">
        <v>273</v>
      </c>
      <c r="B36" s="454"/>
      <c r="C36" s="439">
        <f>SUM(C37:C39)</f>
        <v>25600</v>
      </c>
      <c r="D36" s="439">
        <f>SUM(D37:D39)</f>
        <v>21644</v>
      </c>
      <c r="E36" s="439"/>
      <c r="F36" s="439">
        <f>SUM(F37:F39)</f>
        <v>4573</v>
      </c>
      <c r="G36" s="439">
        <f>SUM(G37:G39)</f>
        <v>15284</v>
      </c>
      <c r="H36" s="440">
        <f>SUM(H37:H39)</f>
        <v>1787</v>
      </c>
    </row>
    <row r="37" spans="1:8" ht="15">
      <c r="A37" s="408" t="s">
        <v>252</v>
      </c>
      <c r="B37" s="409" t="s">
        <v>274</v>
      </c>
      <c r="C37" s="410">
        <v>8000</v>
      </c>
      <c r="D37" s="410">
        <v>6517</v>
      </c>
      <c r="E37" s="411">
        <f t="shared" si="0"/>
        <v>81.4625</v>
      </c>
      <c r="F37" s="410">
        <v>1699</v>
      </c>
      <c r="G37" s="410">
        <v>4486</v>
      </c>
      <c r="H37" s="412">
        <v>332</v>
      </c>
    </row>
    <row r="38" spans="1:8" ht="15">
      <c r="A38" s="413" t="s">
        <v>254</v>
      </c>
      <c r="B38" s="451" t="s">
        <v>275</v>
      </c>
      <c r="C38" s="410">
        <v>6600</v>
      </c>
      <c r="D38" s="410">
        <v>5473</v>
      </c>
      <c r="E38" s="411">
        <f t="shared" si="0"/>
        <v>82.92424242424242</v>
      </c>
      <c r="F38" s="410">
        <v>170</v>
      </c>
      <c r="G38" s="410">
        <v>5078</v>
      </c>
      <c r="H38" s="412">
        <v>225</v>
      </c>
    </row>
    <row r="39" spans="1:8" ht="15">
      <c r="A39" s="455" t="s">
        <v>257</v>
      </c>
      <c r="B39" s="456" t="s">
        <v>276</v>
      </c>
      <c r="C39" s="457">
        <v>11000</v>
      </c>
      <c r="D39" s="457">
        <v>9654</v>
      </c>
      <c r="E39" s="447">
        <f t="shared" si="0"/>
        <v>87.76363636363637</v>
      </c>
      <c r="F39" s="457">
        <v>2704</v>
      </c>
      <c r="G39" s="457">
        <v>5720</v>
      </c>
      <c r="H39" s="449">
        <v>1230</v>
      </c>
    </row>
    <row r="40" spans="1:8" ht="15">
      <c r="A40" s="422" t="s">
        <v>277</v>
      </c>
      <c r="B40" s="458"/>
      <c r="C40" s="406">
        <f>C41</f>
        <v>5000</v>
      </c>
      <c r="D40" s="406">
        <f>D41</f>
        <v>4950</v>
      </c>
      <c r="E40" s="406"/>
      <c r="F40" s="406">
        <f>F41</f>
        <v>500</v>
      </c>
      <c r="G40" s="406">
        <f>G41</f>
        <v>3300</v>
      </c>
      <c r="H40" s="407">
        <f>H41</f>
        <v>1150</v>
      </c>
    </row>
    <row r="41" spans="1:16" ht="15">
      <c r="A41" s="459" t="s">
        <v>278</v>
      </c>
      <c r="B41" s="452" t="s">
        <v>279</v>
      </c>
      <c r="C41" s="419">
        <v>5000</v>
      </c>
      <c r="D41" s="419">
        <v>4950</v>
      </c>
      <c r="E41" s="420">
        <f t="shared" si="0"/>
        <v>99</v>
      </c>
      <c r="F41" s="419">
        <v>500</v>
      </c>
      <c r="G41" s="419">
        <v>3300</v>
      </c>
      <c r="H41" s="421">
        <v>1150</v>
      </c>
      <c r="J41" s="460"/>
      <c r="K41" s="460"/>
      <c r="L41" s="460"/>
      <c r="M41" s="460"/>
      <c r="N41" s="460"/>
      <c r="O41" s="460"/>
      <c r="P41" s="460"/>
    </row>
    <row r="42" spans="1:8" ht="15">
      <c r="A42" s="453" t="s">
        <v>280</v>
      </c>
      <c r="B42" s="461"/>
      <c r="C42" s="439">
        <f>SUM(C43:C45)</f>
        <v>11200</v>
      </c>
      <c r="D42" s="439">
        <f>SUM(D43:D45)</f>
        <v>7543</v>
      </c>
      <c r="E42" s="439"/>
      <c r="F42" s="439">
        <f>SUM(F43:F45)</f>
        <v>3103</v>
      </c>
      <c r="G42" s="439">
        <f>SUM(G43:G45)</f>
        <v>4365</v>
      </c>
      <c r="H42" s="440">
        <f>SUM(H43:H45)</f>
        <v>75</v>
      </c>
    </row>
    <row r="43" spans="1:8" ht="15">
      <c r="A43" s="408" t="s">
        <v>252</v>
      </c>
      <c r="B43" s="409" t="s">
        <v>274</v>
      </c>
      <c r="C43" s="410">
        <v>6000</v>
      </c>
      <c r="D43" s="410">
        <v>2979</v>
      </c>
      <c r="E43" s="411">
        <f t="shared" si="0"/>
        <v>49.65</v>
      </c>
      <c r="F43" s="410">
        <v>2811</v>
      </c>
      <c r="G43" s="410">
        <v>168</v>
      </c>
      <c r="H43" s="412"/>
    </row>
    <row r="44" spans="1:8" ht="15">
      <c r="A44" s="413" t="s">
        <v>254</v>
      </c>
      <c r="B44" s="451" t="s">
        <v>265</v>
      </c>
      <c r="C44" s="410">
        <v>3700</v>
      </c>
      <c r="D44" s="410">
        <v>3340</v>
      </c>
      <c r="E44" s="411">
        <f t="shared" si="0"/>
        <v>90.27027027027027</v>
      </c>
      <c r="F44" s="410">
        <v>83</v>
      </c>
      <c r="G44" s="410">
        <v>3257</v>
      </c>
      <c r="H44" s="412"/>
    </row>
    <row r="45" spans="1:16" ht="15">
      <c r="A45" s="444" t="s">
        <v>257</v>
      </c>
      <c r="B45" s="456" t="s">
        <v>281</v>
      </c>
      <c r="C45" s="457">
        <v>1500</v>
      </c>
      <c r="D45" s="457">
        <v>1224</v>
      </c>
      <c r="E45" s="447">
        <f t="shared" si="0"/>
        <v>81.6</v>
      </c>
      <c r="F45" s="457">
        <v>209</v>
      </c>
      <c r="G45" s="457">
        <v>940</v>
      </c>
      <c r="H45" s="449">
        <v>75</v>
      </c>
      <c r="J45" s="460"/>
      <c r="K45" s="460"/>
      <c r="L45" s="460"/>
      <c r="M45" s="460"/>
      <c r="N45" s="460"/>
      <c r="O45" s="460"/>
      <c r="P45" s="460"/>
    </row>
    <row r="46" spans="1:8" ht="15">
      <c r="A46" s="404" t="s">
        <v>282</v>
      </c>
      <c r="B46" s="450"/>
      <c r="C46" s="406">
        <f>C47</f>
        <v>10000</v>
      </c>
      <c r="D46" s="406">
        <f>D47</f>
        <v>9550</v>
      </c>
      <c r="E46" s="406"/>
      <c r="F46" s="406">
        <f>F47</f>
        <v>206</v>
      </c>
      <c r="G46" s="406">
        <f>G47</f>
        <v>1295</v>
      </c>
      <c r="H46" s="407">
        <f>H47</f>
        <v>8049</v>
      </c>
    </row>
    <row r="47" spans="1:8" ht="15">
      <c r="A47" s="462" t="s">
        <v>254</v>
      </c>
      <c r="B47" s="452" t="s">
        <v>283</v>
      </c>
      <c r="C47" s="419">
        <v>10000</v>
      </c>
      <c r="D47" s="419">
        <v>9550</v>
      </c>
      <c r="E47" s="420">
        <f t="shared" si="0"/>
        <v>95.5</v>
      </c>
      <c r="F47" s="419">
        <v>206</v>
      </c>
      <c r="G47" s="419">
        <v>1295</v>
      </c>
      <c r="H47" s="421">
        <v>8049</v>
      </c>
    </row>
    <row r="48" spans="1:8" ht="15">
      <c r="A48" s="463" t="s">
        <v>284</v>
      </c>
      <c r="B48" s="458"/>
      <c r="C48" s="406">
        <f>SUM(C49:C50)</f>
        <v>5000</v>
      </c>
      <c r="D48" s="406">
        <f>SUM(D49:D50)</f>
        <v>4767</v>
      </c>
      <c r="E48" s="406"/>
      <c r="F48" s="406">
        <f>SUM(F49:F50)</f>
        <v>543</v>
      </c>
      <c r="G48" s="406">
        <f>SUM(G49:G50)</f>
        <v>2163</v>
      </c>
      <c r="H48" s="407">
        <f>SUM(H49:H50)</f>
        <v>2061</v>
      </c>
    </row>
    <row r="49" spans="1:8" ht="16.5" customHeight="1">
      <c r="A49" s="415" t="s">
        <v>256</v>
      </c>
      <c r="B49" s="451"/>
      <c r="C49" s="410">
        <v>1000</v>
      </c>
      <c r="D49" s="410">
        <v>941</v>
      </c>
      <c r="E49" s="411">
        <f t="shared" si="0"/>
        <v>94.1</v>
      </c>
      <c r="F49" s="410">
        <v>190</v>
      </c>
      <c r="G49" s="410">
        <v>750</v>
      </c>
      <c r="H49" s="412">
        <v>1</v>
      </c>
    </row>
    <row r="50" spans="1:8" ht="16.5" customHeight="1">
      <c r="A50" s="417" t="s">
        <v>259</v>
      </c>
      <c r="B50" s="452"/>
      <c r="C50" s="419">
        <v>4000</v>
      </c>
      <c r="D50" s="419">
        <v>3826</v>
      </c>
      <c r="E50" s="411">
        <f t="shared" si="0"/>
        <v>95.65</v>
      </c>
      <c r="F50" s="419">
        <v>353</v>
      </c>
      <c r="G50" s="419">
        <v>1413</v>
      </c>
      <c r="H50" s="421">
        <v>2060</v>
      </c>
    </row>
    <row r="51" spans="1:8" ht="15">
      <c r="A51" s="404" t="s">
        <v>285</v>
      </c>
      <c r="B51" s="450"/>
      <c r="C51" s="406">
        <f>SUM(C52:C55)</f>
        <v>27000</v>
      </c>
      <c r="D51" s="406">
        <f>SUM(D52:D55)</f>
        <v>21886</v>
      </c>
      <c r="E51" s="406"/>
      <c r="F51" s="406">
        <f>SUM(F52:F55)</f>
        <v>5351</v>
      </c>
      <c r="G51" s="406">
        <f>SUM(G52:G55)</f>
        <v>9919</v>
      </c>
      <c r="H51" s="407">
        <f>SUM(H52:H55)</f>
        <v>6616</v>
      </c>
    </row>
    <row r="52" spans="1:8" ht="15">
      <c r="A52" s="413" t="s">
        <v>254</v>
      </c>
      <c r="B52" s="414" t="s">
        <v>255</v>
      </c>
      <c r="C52" s="410">
        <v>6000</v>
      </c>
      <c r="D52" s="410">
        <v>4191</v>
      </c>
      <c r="E52" s="411">
        <f t="shared" si="0"/>
        <v>69.85</v>
      </c>
      <c r="F52" s="410">
        <v>1633</v>
      </c>
      <c r="G52" s="410">
        <v>2515</v>
      </c>
      <c r="H52" s="412">
        <v>43</v>
      </c>
    </row>
    <row r="53" spans="1:8" ht="16.5" customHeight="1">
      <c r="A53" s="415" t="s">
        <v>256</v>
      </c>
      <c r="B53" s="414"/>
      <c r="C53" s="410">
        <v>1000</v>
      </c>
      <c r="D53" s="410">
        <v>948</v>
      </c>
      <c r="E53" s="411">
        <f t="shared" si="0"/>
        <v>94.8</v>
      </c>
      <c r="F53" s="410">
        <v>23</v>
      </c>
      <c r="G53" s="410">
        <v>752</v>
      </c>
      <c r="H53" s="412">
        <v>173</v>
      </c>
    </row>
    <row r="54" spans="1:8" ht="16.5" customHeight="1">
      <c r="A54" s="416" t="s">
        <v>257</v>
      </c>
      <c r="B54" s="414" t="s">
        <v>286</v>
      </c>
      <c r="C54" s="410">
        <v>7000</v>
      </c>
      <c r="D54" s="410">
        <v>6310</v>
      </c>
      <c r="E54" s="411">
        <f t="shared" si="0"/>
        <v>90.14285714285714</v>
      </c>
      <c r="F54" s="410">
        <v>845</v>
      </c>
      <c r="G54" s="410">
        <v>2825</v>
      </c>
      <c r="H54" s="412">
        <v>2640</v>
      </c>
    </row>
    <row r="55" spans="1:8" ht="16.5" customHeight="1">
      <c r="A55" s="417" t="s">
        <v>259</v>
      </c>
      <c r="B55" s="418" t="s">
        <v>287</v>
      </c>
      <c r="C55" s="419">
        <v>13000</v>
      </c>
      <c r="D55" s="419">
        <v>10437</v>
      </c>
      <c r="E55" s="420">
        <f t="shared" si="0"/>
        <v>80.28461538461538</v>
      </c>
      <c r="F55" s="419">
        <v>2850</v>
      </c>
      <c r="G55" s="419">
        <v>3827</v>
      </c>
      <c r="H55" s="421">
        <v>3760</v>
      </c>
    </row>
    <row r="56" spans="1:8" ht="15">
      <c r="A56" s="453" t="s">
        <v>288</v>
      </c>
      <c r="B56" s="454"/>
      <c r="C56" s="439">
        <f>C57</f>
        <v>2700</v>
      </c>
      <c r="D56" s="439">
        <f>D57</f>
        <v>2652</v>
      </c>
      <c r="E56" s="439"/>
      <c r="F56" s="439">
        <f>F57</f>
        <v>45</v>
      </c>
      <c r="G56" s="439">
        <f>G57</f>
        <v>423</v>
      </c>
      <c r="H56" s="440">
        <f>H57</f>
        <v>2184</v>
      </c>
    </row>
    <row r="57" spans="1:8" ht="15">
      <c r="A57" s="464" t="s">
        <v>254</v>
      </c>
      <c r="B57" s="456" t="s">
        <v>271</v>
      </c>
      <c r="C57" s="457">
        <v>2700</v>
      </c>
      <c r="D57" s="457">
        <v>2652</v>
      </c>
      <c r="E57" s="447">
        <f>D57*100/C57</f>
        <v>98.22222222222223</v>
      </c>
      <c r="F57" s="457">
        <v>45</v>
      </c>
      <c r="G57" s="457">
        <v>423</v>
      </c>
      <c r="H57" s="449">
        <v>2184</v>
      </c>
    </row>
    <row r="58" spans="1:8" ht="15">
      <c r="A58" s="404" t="s">
        <v>289</v>
      </c>
      <c r="B58" s="450"/>
      <c r="C58" s="406">
        <f>C59</f>
        <v>1600</v>
      </c>
      <c r="D58" s="406">
        <f>D59</f>
        <v>1502</v>
      </c>
      <c r="E58" s="406"/>
      <c r="F58" s="406">
        <f>F59</f>
        <v>8</v>
      </c>
      <c r="G58" s="406">
        <f>G59</f>
        <v>63</v>
      </c>
      <c r="H58" s="407">
        <f>H59</f>
        <v>1431</v>
      </c>
    </row>
    <row r="59" spans="1:8" ht="15">
      <c r="A59" s="462" t="s">
        <v>254</v>
      </c>
      <c r="B59" s="452" t="s">
        <v>290</v>
      </c>
      <c r="C59" s="419">
        <v>1600</v>
      </c>
      <c r="D59" s="419">
        <v>1502</v>
      </c>
      <c r="E59" s="420">
        <f t="shared" si="0"/>
        <v>93.875</v>
      </c>
      <c r="F59" s="419">
        <v>8</v>
      </c>
      <c r="G59" s="419">
        <v>63</v>
      </c>
      <c r="H59" s="421">
        <v>1431</v>
      </c>
    </row>
    <row r="60" spans="1:8" ht="15">
      <c r="A60" s="453" t="s">
        <v>291</v>
      </c>
      <c r="B60" s="454"/>
      <c r="C60" s="439">
        <f>SUM(C61:C62)</f>
        <v>2150</v>
      </c>
      <c r="D60" s="439">
        <f>SUM(D61:D62)</f>
        <v>2039</v>
      </c>
      <c r="E60" s="439"/>
      <c r="F60" s="439">
        <f>SUM(F61:F62)</f>
        <v>326</v>
      </c>
      <c r="G60" s="439">
        <f>SUM(G61:G62)</f>
        <v>1211</v>
      </c>
      <c r="H60" s="440">
        <f>SUM(H61:H62)</f>
        <v>502</v>
      </c>
    </row>
    <row r="61" spans="1:8" ht="15">
      <c r="A61" s="413" t="s">
        <v>254</v>
      </c>
      <c r="B61" s="409" t="s">
        <v>290</v>
      </c>
      <c r="C61" s="410">
        <v>650</v>
      </c>
      <c r="D61" s="410">
        <v>594</v>
      </c>
      <c r="E61" s="411">
        <f t="shared" si="0"/>
        <v>91.38461538461539</v>
      </c>
      <c r="F61" s="410">
        <v>1</v>
      </c>
      <c r="G61" s="410">
        <v>94</v>
      </c>
      <c r="H61" s="412">
        <v>499</v>
      </c>
    </row>
    <row r="62" spans="1:8" ht="15" customHeight="1">
      <c r="A62" s="465" t="s">
        <v>256</v>
      </c>
      <c r="B62" s="466"/>
      <c r="C62" s="457">
        <v>1500</v>
      </c>
      <c r="D62" s="457">
        <v>1445</v>
      </c>
      <c r="E62" s="447">
        <f t="shared" si="0"/>
        <v>96.33333333333333</v>
      </c>
      <c r="F62" s="457">
        <v>325</v>
      </c>
      <c r="G62" s="457">
        <v>1117</v>
      </c>
      <c r="H62" s="449">
        <v>3</v>
      </c>
    </row>
    <row r="63" spans="1:8" ht="15">
      <c r="A63" s="404" t="s">
        <v>292</v>
      </c>
      <c r="B63" s="450"/>
      <c r="C63" s="406">
        <f>SUM(C64)</f>
        <v>3000</v>
      </c>
      <c r="D63" s="406">
        <f>SUM(D64)</f>
        <v>2108</v>
      </c>
      <c r="E63" s="406"/>
      <c r="F63" s="406">
        <f>SUM(F64)</f>
        <v>953</v>
      </c>
      <c r="G63" s="406">
        <f>SUM(G64)</f>
        <v>1143</v>
      </c>
      <c r="H63" s="407">
        <f>SUM(H64)</f>
        <v>12</v>
      </c>
    </row>
    <row r="64" spans="1:8" ht="15">
      <c r="A64" s="462" t="s">
        <v>254</v>
      </c>
      <c r="B64" s="467" t="s">
        <v>255</v>
      </c>
      <c r="C64" s="419">
        <v>3000</v>
      </c>
      <c r="D64" s="419">
        <v>2108</v>
      </c>
      <c r="E64" s="420">
        <f t="shared" si="0"/>
        <v>70.26666666666667</v>
      </c>
      <c r="F64" s="419">
        <v>953</v>
      </c>
      <c r="G64" s="419">
        <v>1143</v>
      </c>
      <c r="H64" s="421">
        <v>12</v>
      </c>
    </row>
    <row r="65" spans="1:8" ht="15">
      <c r="A65" s="453" t="s">
        <v>293</v>
      </c>
      <c r="B65" s="454"/>
      <c r="C65" s="439">
        <f>SUM(C66)</f>
        <v>4500</v>
      </c>
      <c r="D65" s="439">
        <f>SUM(D66)</f>
        <v>1648</v>
      </c>
      <c r="E65" s="439"/>
      <c r="F65" s="439">
        <f>SUM(F66)</f>
        <v>1068</v>
      </c>
      <c r="G65" s="439">
        <f>SUM(G66)</f>
        <v>580</v>
      </c>
      <c r="H65" s="440">
        <f>SUM(H66)</f>
        <v>0</v>
      </c>
    </row>
    <row r="66" spans="1:8" ht="15">
      <c r="A66" s="464" t="s">
        <v>254</v>
      </c>
      <c r="B66" s="468" t="s">
        <v>255</v>
      </c>
      <c r="C66" s="457">
        <v>4500</v>
      </c>
      <c r="D66" s="457">
        <v>1648</v>
      </c>
      <c r="E66" s="447">
        <f t="shared" si="0"/>
        <v>36.62222222222222</v>
      </c>
      <c r="F66" s="457">
        <v>1068</v>
      </c>
      <c r="G66" s="457">
        <v>580</v>
      </c>
      <c r="H66" s="449">
        <v>0</v>
      </c>
    </row>
    <row r="67" spans="1:8" ht="15">
      <c r="A67" s="404" t="s">
        <v>294</v>
      </c>
      <c r="B67" s="450"/>
      <c r="C67" s="406">
        <f>SUM(C68:C70)</f>
        <v>37450</v>
      </c>
      <c r="D67" s="406">
        <f>SUM(D68:D70)</f>
        <v>32997</v>
      </c>
      <c r="E67" s="406"/>
      <c r="F67" s="406">
        <f>SUM(F68:F70)</f>
        <v>11687</v>
      </c>
      <c r="G67" s="406">
        <f>SUM(G68:G70)</f>
        <v>14356</v>
      </c>
      <c r="H67" s="407">
        <f>SUM(H68:H70)</f>
        <v>6954</v>
      </c>
    </row>
    <row r="68" spans="1:8" ht="15">
      <c r="A68" s="413" t="s">
        <v>254</v>
      </c>
      <c r="B68" s="451" t="s">
        <v>295</v>
      </c>
      <c r="C68" s="410">
        <v>1450</v>
      </c>
      <c r="D68" s="410">
        <v>1285</v>
      </c>
      <c r="E68" s="411">
        <f t="shared" si="0"/>
        <v>88.62068965517241</v>
      </c>
      <c r="F68" s="410">
        <v>54</v>
      </c>
      <c r="G68" s="410">
        <v>244</v>
      </c>
      <c r="H68" s="412">
        <v>987</v>
      </c>
    </row>
    <row r="69" spans="1:8" ht="15">
      <c r="A69" s="416" t="s">
        <v>257</v>
      </c>
      <c r="B69" s="451" t="s">
        <v>272</v>
      </c>
      <c r="C69" s="410">
        <v>2000</v>
      </c>
      <c r="D69" s="410">
        <v>1640</v>
      </c>
      <c r="E69" s="411">
        <f t="shared" si="0"/>
        <v>82</v>
      </c>
      <c r="F69" s="410">
        <v>490</v>
      </c>
      <c r="G69" s="410">
        <v>640</v>
      </c>
      <c r="H69" s="412">
        <v>510</v>
      </c>
    </row>
    <row r="70" spans="1:8" ht="15.75" thickBot="1">
      <c r="A70" s="469" t="s">
        <v>259</v>
      </c>
      <c r="B70" s="470" t="s">
        <v>296</v>
      </c>
      <c r="C70" s="471">
        <v>34000</v>
      </c>
      <c r="D70" s="471">
        <v>30072</v>
      </c>
      <c r="E70" s="472">
        <f t="shared" si="0"/>
        <v>88.44705882352942</v>
      </c>
      <c r="F70" s="471">
        <v>11143</v>
      </c>
      <c r="G70" s="471">
        <v>13472</v>
      </c>
      <c r="H70" s="473">
        <v>5457</v>
      </c>
    </row>
    <row r="71" spans="1:8" ht="15.75" thickBot="1">
      <c r="A71" s="474" t="s">
        <v>297</v>
      </c>
      <c r="B71" s="475"/>
      <c r="C71" s="476">
        <f aca="true" t="shared" si="1" ref="C71:H71">C15+C21+C24+C29+C32+C36+C40+C42+C46+C48+C51+C56+C58+C60+C63+C65+C67</f>
        <v>654980</v>
      </c>
      <c r="D71" s="476">
        <f t="shared" si="1"/>
        <v>522538</v>
      </c>
      <c r="E71" s="476">
        <f t="shared" si="1"/>
        <v>0</v>
      </c>
      <c r="F71" s="476">
        <f t="shared" si="1"/>
        <v>111348</v>
      </c>
      <c r="G71" s="476">
        <f t="shared" si="1"/>
        <v>208339</v>
      </c>
      <c r="H71" s="477">
        <f t="shared" si="1"/>
        <v>202851</v>
      </c>
    </row>
    <row r="72" spans="1:8" ht="15.75" thickBot="1">
      <c r="A72" s="1403" t="s">
        <v>298</v>
      </c>
      <c r="B72" s="1404"/>
      <c r="C72" s="1404"/>
      <c r="D72" s="1404"/>
      <c r="E72" s="1404"/>
      <c r="F72" s="1404"/>
      <c r="G72" s="1404"/>
      <c r="H72" s="1405"/>
    </row>
    <row r="73" spans="1:8" ht="15">
      <c r="A73" s="478" t="s">
        <v>277</v>
      </c>
      <c r="B73" s="479"/>
      <c r="C73" s="480">
        <f>C74</f>
        <v>521</v>
      </c>
      <c r="D73" s="480">
        <f>D74</f>
        <v>521</v>
      </c>
      <c r="E73" s="480"/>
      <c r="F73" s="480">
        <f>F74</f>
        <v>0</v>
      </c>
      <c r="G73" s="480">
        <f>G74</f>
        <v>0</v>
      </c>
      <c r="H73" s="481">
        <f>H74</f>
        <v>521</v>
      </c>
    </row>
    <row r="74" spans="1:8" ht="15">
      <c r="A74" s="459" t="s">
        <v>278</v>
      </c>
      <c r="B74" s="452" t="s">
        <v>299</v>
      </c>
      <c r="C74" s="419">
        <v>521</v>
      </c>
      <c r="D74" s="419">
        <v>521</v>
      </c>
      <c r="E74" s="420">
        <f>D74*100/C74</f>
        <v>100</v>
      </c>
      <c r="F74" s="419">
        <v>0</v>
      </c>
      <c r="G74" s="419">
        <v>0</v>
      </c>
      <c r="H74" s="421">
        <v>521</v>
      </c>
    </row>
    <row r="75" spans="1:8" ht="15">
      <c r="A75" s="482" t="s">
        <v>267</v>
      </c>
      <c r="B75" s="458"/>
      <c r="C75" s="406">
        <f>C76</f>
        <v>10000</v>
      </c>
      <c r="D75" s="406">
        <f>D76</f>
        <v>6616</v>
      </c>
      <c r="E75" s="406"/>
      <c r="F75" s="406">
        <f>F76</f>
        <v>961</v>
      </c>
      <c r="G75" s="406">
        <f>G76</f>
        <v>5655</v>
      </c>
      <c r="H75" s="407">
        <f>H76</f>
        <v>0</v>
      </c>
    </row>
    <row r="76" spans="1:8" ht="16.5" customHeight="1">
      <c r="A76" s="483" t="s">
        <v>256</v>
      </c>
      <c r="B76" s="452"/>
      <c r="C76" s="419">
        <v>10000</v>
      </c>
      <c r="D76" s="419">
        <v>6616</v>
      </c>
      <c r="E76" s="420">
        <f>D76*100/C76</f>
        <v>66.16</v>
      </c>
      <c r="F76" s="419">
        <v>961</v>
      </c>
      <c r="G76" s="419">
        <v>5655</v>
      </c>
      <c r="H76" s="421">
        <v>0</v>
      </c>
    </row>
    <row r="77" spans="1:8" ht="15">
      <c r="A77" s="482" t="s">
        <v>251</v>
      </c>
      <c r="B77" s="458"/>
      <c r="C77" s="406">
        <f>C78</f>
        <v>0</v>
      </c>
      <c r="D77" s="406">
        <f>D78</f>
        <v>11056</v>
      </c>
      <c r="E77" s="406"/>
      <c r="F77" s="406">
        <f>F78</f>
        <v>1200</v>
      </c>
      <c r="G77" s="406">
        <f>G78</f>
        <v>9200</v>
      </c>
      <c r="H77" s="407">
        <f>H78</f>
        <v>0</v>
      </c>
    </row>
    <row r="78" spans="1:8" ht="15" customHeight="1">
      <c r="A78" s="483" t="s">
        <v>256</v>
      </c>
      <c r="B78" s="452"/>
      <c r="C78" s="419">
        <v>0</v>
      </c>
      <c r="D78" s="419">
        <v>11056</v>
      </c>
      <c r="E78" s="420"/>
      <c r="F78" s="419">
        <v>1200</v>
      </c>
      <c r="G78" s="419">
        <v>9200</v>
      </c>
      <c r="H78" s="421"/>
    </row>
    <row r="79" spans="1:8" ht="15">
      <c r="A79" s="422" t="s">
        <v>261</v>
      </c>
      <c r="B79" s="458"/>
      <c r="C79" s="406">
        <f>C80</f>
        <v>225</v>
      </c>
      <c r="D79" s="406">
        <f>D80</f>
        <v>223</v>
      </c>
      <c r="E79" s="406"/>
      <c r="F79" s="406">
        <f>F80</f>
        <v>20</v>
      </c>
      <c r="G79" s="406">
        <f>G80</f>
        <v>185</v>
      </c>
      <c r="H79" s="407">
        <f>H80</f>
        <v>18</v>
      </c>
    </row>
    <row r="80" spans="1:8" ht="15">
      <c r="A80" s="417" t="s">
        <v>259</v>
      </c>
      <c r="B80" s="484">
        <v>40988</v>
      </c>
      <c r="C80" s="419">
        <v>225</v>
      </c>
      <c r="D80" s="419">
        <v>223</v>
      </c>
      <c r="E80" s="420">
        <v>99.11111111111111</v>
      </c>
      <c r="F80" s="419">
        <v>20</v>
      </c>
      <c r="G80" s="419">
        <v>185</v>
      </c>
      <c r="H80" s="421">
        <v>18</v>
      </c>
    </row>
    <row r="81" spans="1:8" ht="18" customHeight="1">
      <c r="A81" s="437" t="s">
        <v>285</v>
      </c>
      <c r="B81" s="485"/>
      <c r="C81" s="486">
        <f>C82</f>
        <v>285</v>
      </c>
      <c r="D81" s="486">
        <f>D82</f>
        <v>275</v>
      </c>
      <c r="E81" s="486"/>
      <c r="F81" s="486">
        <f>F82</f>
        <v>37</v>
      </c>
      <c r="G81" s="486">
        <f>G82</f>
        <v>209</v>
      </c>
      <c r="H81" s="487">
        <f>H82</f>
        <v>29</v>
      </c>
    </row>
    <row r="82" spans="1:8" ht="15.75" thickBot="1">
      <c r="A82" s="469" t="s">
        <v>259</v>
      </c>
      <c r="B82" s="488">
        <v>40988</v>
      </c>
      <c r="C82" s="489">
        <v>285</v>
      </c>
      <c r="D82" s="489">
        <v>275</v>
      </c>
      <c r="E82" s="490">
        <v>96.49122807017544</v>
      </c>
      <c r="F82" s="489">
        <v>37</v>
      </c>
      <c r="G82" s="491">
        <v>209</v>
      </c>
      <c r="H82" s="421">
        <v>29</v>
      </c>
    </row>
    <row r="83" spans="1:8" ht="15.75" thickBot="1">
      <c r="A83" s="474" t="s">
        <v>297</v>
      </c>
      <c r="B83" s="475"/>
      <c r="C83" s="476">
        <f aca="true" t="shared" si="2" ref="C83:H83">C73+C75+C77+C79+C81</f>
        <v>11031</v>
      </c>
      <c r="D83" s="476">
        <f t="shared" si="2"/>
        <v>18691</v>
      </c>
      <c r="E83" s="476">
        <f t="shared" si="2"/>
        <v>0</v>
      </c>
      <c r="F83" s="476">
        <f t="shared" si="2"/>
        <v>2218</v>
      </c>
      <c r="G83" s="476">
        <f t="shared" si="2"/>
        <v>15249</v>
      </c>
      <c r="H83" s="477">
        <f t="shared" si="2"/>
        <v>568</v>
      </c>
    </row>
    <row r="84" spans="1:8" ht="15">
      <c r="A84" s="1406" t="s">
        <v>300</v>
      </c>
      <c r="B84" s="1407"/>
      <c r="C84" s="1407"/>
      <c r="D84" s="1407"/>
      <c r="E84" s="1407"/>
      <c r="F84" s="1407"/>
      <c r="G84" s="1407"/>
      <c r="H84" s="1408"/>
    </row>
    <row r="85" spans="1:17" ht="15">
      <c r="A85" s="482" t="s">
        <v>301</v>
      </c>
      <c r="B85" s="492"/>
      <c r="C85" s="406">
        <f>SUM(C86:C86)</f>
        <v>167</v>
      </c>
      <c r="D85" s="406">
        <f>SUM(D86:D86)</f>
        <v>167</v>
      </c>
      <c r="E85" s="493"/>
      <c r="F85" s="406">
        <f>SUM(F86:F86)</f>
        <v>17</v>
      </c>
      <c r="G85" s="406">
        <f>SUM(G86:G86)</f>
        <v>150</v>
      </c>
      <c r="H85" s="407">
        <f>SUM(H86:H86)</f>
        <v>0</v>
      </c>
      <c r="L85" s="494"/>
      <c r="M85" s="494"/>
      <c r="N85" s="495"/>
      <c r="O85" s="494"/>
      <c r="P85" s="494"/>
      <c r="Q85" s="494"/>
    </row>
    <row r="86" spans="1:17" ht="15">
      <c r="A86" s="496" t="s">
        <v>302</v>
      </c>
      <c r="B86" s="497">
        <v>40632</v>
      </c>
      <c r="C86" s="410">
        <v>167</v>
      </c>
      <c r="D86" s="410">
        <v>167</v>
      </c>
      <c r="E86" s="420"/>
      <c r="F86" s="410">
        <v>17</v>
      </c>
      <c r="G86" s="498">
        <v>150</v>
      </c>
      <c r="H86" s="412">
        <v>0</v>
      </c>
      <c r="L86" s="499"/>
      <c r="M86" s="499"/>
      <c r="N86" s="500"/>
      <c r="O86" s="499"/>
      <c r="P86" s="499"/>
      <c r="Q86" s="501"/>
    </row>
    <row r="87" spans="1:17" ht="15">
      <c r="A87" s="422" t="s">
        <v>277</v>
      </c>
      <c r="B87" s="502"/>
      <c r="C87" s="406">
        <f>C88</f>
        <v>208</v>
      </c>
      <c r="D87" s="406">
        <f>D88</f>
        <v>208</v>
      </c>
      <c r="E87" s="406"/>
      <c r="F87" s="406">
        <f>F88</f>
        <v>0</v>
      </c>
      <c r="G87" s="406">
        <f>G88</f>
        <v>0</v>
      </c>
      <c r="H87" s="407">
        <f>H88</f>
        <v>208</v>
      </c>
      <c r="L87" s="494"/>
      <c r="M87" s="494"/>
      <c r="N87" s="495"/>
      <c r="O87" s="494"/>
      <c r="P87" s="494"/>
      <c r="Q87" s="503"/>
    </row>
    <row r="88" spans="1:17" ht="15">
      <c r="A88" s="459" t="s">
        <v>278</v>
      </c>
      <c r="B88" s="504">
        <v>40623</v>
      </c>
      <c r="C88" s="419">
        <v>208</v>
      </c>
      <c r="D88" s="419">
        <v>208</v>
      </c>
      <c r="E88" s="420"/>
      <c r="F88" s="419">
        <v>0</v>
      </c>
      <c r="G88" s="419">
        <v>0</v>
      </c>
      <c r="H88" s="421">
        <v>208</v>
      </c>
      <c r="L88" s="499"/>
      <c r="M88" s="499"/>
      <c r="N88" s="500"/>
      <c r="O88" s="499"/>
      <c r="P88" s="499"/>
      <c r="Q88" s="501"/>
    </row>
    <row r="89" spans="1:17" ht="15">
      <c r="A89" s="437" t="s">
        <v>267</v>
      </c>
      <c r="B89" s="505"/>
      <c r="C89" s="406">
        <f>C90</f>
        <v>278</v>
      </c>
      <c r="D89" s="406">
        <f>D90</f>
        <v>278</v>
      </c>
      <c r="E89" s="406"/>
      <c r="F89" s="406">
        <f>F90</f>
        <v>28</v>
      </c>
      <c r="G89" s="406">
        <f>G90</f>
        <v>250</v>
      </c>
      <c r="H89" s="407">
        <f>H90</f>
        <v>0</v>
      </c>
      <c r="L89" s="494"/>
      <c r="M89" s="494"/>
      <c r="N89" s="495"/>
      <c r="O89" s="494"/>
      <c r="P89" s="494"/>
      <c r="Q89" s="494"/>
    </row>
    <row r="90" spans="1:17" ht="15">
      <c r="A90" s="506" t="s">
        <v>302</v>
      </c>
      <c r="B90" s="497">
        <v>40632</v>
      </c>
      <c r="C90" s="419">
        <v>278</v>
      </c>
      <c r="D90" s="419">
        <v>278</v>
      </c>
      <c r="E90" s="420"/>
      <c r="F90" s="419">
        <v>28</v>
      </c>
      <c r="G90" s="507">
        <v>250</v>
      </c>
      <c r="H90" s="421">
        <v>0</v>
      </c>
      <c r="L90" s="499"/>
      <c r="M90" s="499"/>
      <c r="N90" s="500"/>
      <c r="O90" s="499"/>
      <c r="P90" s="499"/>
      <c r="Q90" s="501"/>
    </row>
    <row r="91" spans="1:17" ht="15">
      <c r="A91" s="422" t="s">
        <v>280</v>
      </c>
      <c r="B91" s="492"/>
      <c r="C91" s="508">
        <f>C92</f>
        <v>80</v>
      </c>
      <c r="D91" s="508">
        <f>D92</f>
        <v>64</v>
      </c>
      <c r="E91" s="508"/>
      <c r="F91" s="508">
        <f>F92</f>
        <v>0</v>
      </c>
      <c r="G91" s="508">
        <f>G92</f>
        <v>64</v>
      </c>
      <c r="H91" s="509">
        <f>H92</f>
        <v>0</v>
      </c>
      <c r="L91" s="494"/>
      <c r="M91" s="494"/>
      <c r="N91" s="495"/>
      <c r="O91" s="494"/>
      <c r="P91" s="494"/>
      <c r="Q91" s="503"/>
    </row>
    <row r="92" spans="1:17" ht="15.75" thickBot="1">
      <c r="A92" s="510" t="s">
        <v>303</v>
      </c>
      <c r="B92" s="511" t="s">
        <v>304</v>
      </c>
      <c r="C92" s="512">
        <v>80</v>
      </c>
      <c r="D92" s="512">
        <v>64</v>
      </c>
      <c r="E92" s="513">
        <v>80</v>
      </c>
      <c r="F92" s="512"/>
      <c r="G92" s="512">
        <v>64</v>
      </c>
      <c r="H92" s="514"/>
      <c r="I92" s="424"/>
      <c r="L92" s="499"/>
      <c r="M92" s="499"/>
      <c r="N92" s="500"/>
      <c r="O92" s="499"/>
      <c r="P92" s="499"/>
      <c r="Q92" s="501"/>
    </row>
    <row r="93" spans="1:17" ht="15.75" thickBot="1">
      <c r="A93" s="515" t="s">
        <v>297</v>
      </c>
      <c r="B93" s="516"/>
      <c r="C93" s="517">
        <f>C85+C87+C89+C91</f>
        <v>733</v>
      </c>
      <c r="D93" s="517">
        <f>D85+D87+D89+D91</f>
        <v>717</v>
      </c>
      <c r="E93" s="517"/>
      <c r="F93" s="517">
        <f>F85+F87+F89+F91</f>
        <v>45</v>
      </c>
      <c r="G93" s="517">
        <f>G85+G87+G89+G91</f>
        <v>464</v>
      </c>
      <c r="H93" s="518">
        <f>H85+H87+H89+H91</f>
        <v>208</v>
      </c>
      <c r="L93" s="494"/>
      <c r="M93" s="494"/>
      <c r="N93" s="495"/>
      <c r="O93" s="494"/>
      <c r="P93" s="494"/>
      <c r="Q93" s="503"/>
    </row>
    <row r="94" spans="1:9" ht="15.75" thickBot="1">
      <c r="A94" s="519" t="s">
        <v>305</v>
      </c>
      <c r="B94" s="520"/>
      <c r="C94" s="521">
        <f>C71+C83+C93</f>
        <v>666744</v>
      </c>
      <c r="D94" s="521">
        <f>D71+D83+D93</f>
        <v>541946</v>
      </c>
      <c r="E94" s="521"/>
      <c r="F94" s="521">
        <f>F71+F83+F93</f>
        <v>113611</v>
      </c>
      <c r="G94" s="521">
        <f>G71+G83+G93</f>
        <v>224052</v>
      </c>
      <c r="H94" s="522">
        <f>H71+H83+H93</f>
        <v>203627</v>
      </c>
      <c r="I94" s="424"/>
    </row>
    <row r="95" spans="1:7" ht="15">
      <c r="A95" s="523"/>
      <c r="B95" s="524"/>
      <c r="C95" s="525"/>
      <c r="D95" s="525"/>
      <c r="E95" s="526"/>
      <c r="F95" s="525"/>
      <c r="G95" s="525"/>
    </row>
    <row r="96" spans="1:7" ht="15">
      <c r="A96" s="523"/>
      <c r="B96" s="524"/>
      <c r="C96" s="525"/>
      <c r="D96" s="525"/>
      <c r="E96" s="526"/>
      <c r="F96" s="525"/>
      <c r="G96" s="525"/>
    </row>
    <row r="97" spans="1:11" ht="15">
      <c r="A97" s="523"/>
      <c r="B97" s="524"/>
      <c r="C97" s="525"/>
      <c r="D97" s="525"/>
      <c r="E97" s="526"/>
      <c r="F97" s="525"/>
      <c r="G97" s="525"/>
      <c r="H97" s="525"/>
      <c r="I97" s="527"/>
      <c r="J97" s="527"/>
      <c r="K97" s="527"/>
    </row>
    <row r="100" ht="12.75" customHeight="1">
      <c r="A100" s="528"/>
    </row>
    <row r="102" spans="6:7" ht="15">
      <c r="F102" s="529"/>
      <c r="G102" s="529"/>
    </row>
    <row r="103" ht="15">
      <c r="F103" s="529"/>
    </row>
    <row r="104" ht="15">
      <c r="E104" s="393"/>
    </row>
  </sheetData>
  <sheetProtection/>
  <mergeCells count="14">
    <mergeCell ref="D10:D12"/>
    <mergeCell ref="E10:E12"/>
    <mergeCell ref="F10:H11"/>
    <mergeCell ref="A14:G14"/>
    <mergeCell ref="A72:H72"/>
    <mergeCell ref="A84:H84"/>
    <mergeCell ref="A2:H2"/>
    <mergeCell ref="A4:H4"/>
    <mergeCell ref="A6:H6"/>
    <mergeCell ref="A7:H7"/>
    <mergeCell ref="A8:H8"/>
    <mergeCell ref="A10:A12"/>
    <mergeCell ref="B10:B12"/>
    <mergeCell ref="C10:C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9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5.57421875" style="915" customWidth="1"/>
    <col min="2" max="2" width="28.421875" style="914" customWidth="1"/>
    <col min="3" max="3" width="15.00390625" style="914" customWidth="1"/>
    <col min="4" max="4" width="12.8515625" style="914" customWidth="1"/>
    <col min="5" max="6" width="14.57421875" style="914" customWidth="1"/>
    <col min="7" max="16384" width="9.140625" style="914" customWidth="1"/>
  </cols>
  <sheetData>
    <row r="1" spans="1:6" ht="15">
      <c r="A1" s="1452" t="s">
        <v>1128</v>
      </c>
      <c r="B1" s="1452"/>
      <c r="C1" s="1452"/>
      <c r="D1" s="1452"/>
      <c r="E1" s="1452"/>
      <c r="F1" s="1452"/>
    </row>
    <row r="3" spans="1:6" ht="15">
      <c r="A3" s="1453" t="s">
        <v>1129</v>
      </c>
      <c r="B3" s="1453"/>
      <c r="C3" s="1453"/>
      <c r="D3" s="1453"/>
      <c r="E3" s="1453"/>
      <c r="F3" s="1453"/>
    </row>
    <row r="4" spans="1:6" ht="15">
      <c r="A4" s="1454" t="s">
        <v>1130</v>
      </c>
      <c r="B4" s="1454"/>
      <c r="C4" s="1454"/>
      <c r="D4" s="1454"/>
      <c r="E4" s="1454"/>
      <c r="F4" s="1454"/>
    </row>
    <row r="5" spans="1:6" ht="15">
      <c r="A5" s="1454" t="s">
        <v>1131</v>
      </c>
      <c r="B5" s="1454"/>
      <c r="C5" s="1454"/>
      <c r="D5" s="1454"/>
      <c r="E5" s="1454"/>
      <c r="F5" s="1454"/>
    </row>
    <row r="6" spans="1:6" ht="15">
      <c r="A6" s="1454"/>
      <c r="B6" s="1454"/>
      <c r="C6" s="1454"/>
      <c r="D6" s="1454"/>
      <c r="E6" s="1454"/>
      <c r="F6" s="1454"/>
    </row>
    <row r="7" ht="15.75" thickBot="1"/>
    <row r="8" spans="1:6" ht="47.25" customHeight="1">
      <c r="A8" s="1455" t="s">
        <v>1132</v>
      </c>
      <c r="B8" s="1457" t="s">
        <v>314</v>
      </c>
      <c r="C8" s="1459" t="s">
        <v>1133</v>
      </c>
      <c r="D8" s="1457" t="s">
        <v>1134</v>
      </c>
      <c r="E8" s="1457" t="s">
        <v>1135</v>
      </c>
      <c r="F8" s="1447" t="s">
        <v>1136</v>
      </c>
    </row>
    <row r="9" spans="1:6" ht="31.5" customHeight="1" thickBot="1">
      <c r="A9" s="1456"/>
      <c r="B9" s="1458"/>
      <c r="C9" s="1460"/>
      <c r="D9" s="1458"/>
      <c r="E9" s="1458"/>
      <c r="F9" s="1448"/>
    </row>
    <row r="10" spans="1:6" ht="15">
      <c r="A10" s="916">
        <v>1</v>
      </c>
      <c r="B10" s="917">
        <v>2</v>
      </c>
      <c r="C10" s="917">
        <v>3</v>
      </c>
      <c r="D10" s="917">
        <v>4</v>
      </c>
      <c r="E10" s="917">
        <v>5</v>
      </c>
      <c r="F10" s="918">
        <v>6</v>
      </c>
    </row>
    <row r="11" spans="1:6" ht="15">
      <c r="A11" s="1449" t="s">
        <v>1137</v>
      </c>
      <c r="B11" s="1450"/>
      <c r="C11" s="1450"/>
      <c r="D11" s="1450"/>
      <c r="E11" s="1450"/>
      <c r="F11" s="1451"/>
    </row>
    <row r="12" spans="1:6" ht="15">
      <c r="A12" s="920"/>
      <c r="B12" s="921" t="s">
        <v>62</v>
      </c>
      <c r="C12" s="922">
        <f>C13+C18+C20+C26+C29+C31+C34+C36+C42+C46+C51+C55+C58+C60+C62+C64+C66+C68+C70+C72+C74+C79+C83+C85</f>
        <v>2732.4359999999997</v>
      </c>
      <c r="D12" s="922">
        <f>D13+D18+D20+D26+D29+D31+D34+D36+D42+D46+D51+D55+D58+D60+D62+D64+D66+D68+D70+D72+D74+D79+D83+D85</f>
        <v>1007.8549999999998</v>
      </c>
      <c r="E12" s="922">
        <f>E13+E18+E20+E26+E29+E31+E34+E36+E42+E46+E51+E55+E58+E60+E62+E64+E66+E68+E70+E72+E74+E79+E83+E85</f>
        <v>135.12300000000002</v>
      </c>
      <c r="F12" s="923">
        <f>F13+F18+F20+F26+F29+F31+F34+F36+F42+F46+F51+F55+F58+F60+F62+F64+F66+F68+F70+F72+F74+F79+F83+F85</f>
        <v>1860.102</v>
      </c>
    </row>
    <row r="13" spans="1:6" ht="15">
      <c r="A13" s="924" t="s">
        <v>8</v>
      </c>
      <c r="B13" s="925" t="s">
        <v>1138</v>
      </c>
      <c r="C13" s="926">
        <f>SUM(C14:C17)</f>
        <v>610.623</v>
      </c>
      <c r="D13" s="926">
        <f>SUM(D14:D17)</f>
        <v>338.416</v>
      </c>
      <c r="E13" s="926">
        <f>SUM(E14:E17)</f>
        <v>14.77</v>
      </c>
      <c r="F13" s="956">
        <f>SUM(F14:F17)</f>
        <v>286.977</v>
      </c>
    </row>
    <row r="14" spans="1:8" ht="15">
      <c r="A14" s="927"/>
      <c r="B14" s="931" t="s">
        <v>385</v>
      </c>
      <c r="C14" s="928">
        <v>41.927</v>
      </c>
      <c r="D14" s="928">
        <v>27</v>
      </c>
      <c r="E14" s="928">
        <v>13.37</v>
      </c>
      <c r="F14" s="929">
        <v>28.296999999999997</v>
      </c>
      <c r="H14" s="930"/>
    </row>
    <row r="15" spans="1:8" ht="15">
      <c r="A15" s="927"/>
      <c r="B15" s="931" t="s">
        <v>355</v>
      </c>
      <c r="C15" s="928">
        <v>182.2</v>
      </c>
      <c r="D15" s="928">
        <v>182.2</v>
      </c>
      <c r="E15" s="928"/>
      <c r="F15" s="929"/>
      <c r="H15" s="930"/>
    </row>
    <row r="16" spans="1:8" ht="15">
      <c r="A16" s="927"/>
      <c r="B16" s="931" t="s">
        <v>324</v>
      </c>
      <c r="C16" s="928">
        <v>331.79</v>
      </c>
      <c r="D16" s="928">
        <v>74.50999999999999</v>
      </c>
      <c r="E16" s="928">
        <v>1.4</v>
      </c>
      <c r="F16" s="929">
        <v>258.68</v>
      </c>
      <c r="G16" s="930"/>
      <c r="H16" s="930"/>
    </row>
    <row r="17" spans="1:6" ht="15">
      <c r="A17" s="932"/>
      <c r="B17" s="955" t="s">
        <v>303</v>
      </c>
      <c r="C17" s="933">
        <v>54.706</v>
      </c>
      <c r="D17" s="933">
        <v>54.706</v>
      </c>
      <c r="E17" s="933"/>
      <c r="F17" s="934">
        <v>0</v>
      </c>
    </row>
    <row r="18" spans="1:6" ht="15">
      <c r="A18" s="924" t="s">
        <v>9</v>
      </c>
      <c r="B18" s="935" t="s">
        <v>91</v>
      </c>
      <c r="C18" s="926">
        <f>C19</f>
        <v>0.57</v>
      </c>
      <c r="D18" s="926">
        <f>D19</f>
        <v>0</v>
      </c>
      <c r="E18" s="926">
        <f>E19</f>
        <v>0</v>
      </c>
      <c r="F18" s="956">
        <f>F19</f>
        <v>0.57</v>
      </c>
    </row>
    <row r="19" spans="1:6" ht="15">
      <c r="A19" s="936"/>
      <c r="B19" s="953" t="s">
        <v>385</v>
      </c>
      <c r="C19" s="937">
        <v>0.57</v>
      </c>
      <c r="D19" s="937"/>
      <c r="E19" s="937"/>
      <c r="F19" s="938">
        <v>0.57</v>
      </c>
    </row>
    <row r="20" spans="1:6" ht="15">
      <c r="A20" s="924" t="s">
        <v>333</v>
      </c>
      <c r="B20" s="925" t="s">
        <v>22</v>
      </c>
      <c r="C20" s="926">
        <f>SUM(C21:C25)</f>
        <v>1047.369</v>
      </c>
      <c r="D20" s="926">
        <f>SUM(D21:D25)</f>
        <v>514.6189999999999</v>
      </c>
      <c r="E20" s="926">
        <f>SUM(E21:E25)</f>
        <v>87.941</v>
      </c>
      <c r="F20" s="956">
        <f>SUM(F21:F25)</f>
        <v>620.691</v>
      </c>
    </row>
    <row r="21" spans="1:8" ht="15">
      <c r="A21" s="939"/>
      <c r="B21" s="943" t="s">
        <v>385</v>
      </c>
      <c r="C21" s="940">
        <v>74.55</v>
      </c>
      <c r="D21" s="940">
        <v>9.6</v>
      </c>
      <c r="E21" s="940">
        <v>0</v>
      </c>
      <c r="F21" s="941">
        <v>64.94999999999999</v>
      </c>
      <c r="H21" s="930"/>
    </row>
    <row r="22" spans="1:8" ht="15">
      <c r="A22" s="939"/>
      <c r="B22" s="943" t="s">
        <v>327</v>
      </c>
      <c r="C22" s="940">
        <v>129.4</v>
      </c>
      <c r="D22" s="940">
        <v>7.5</v>
      </c>
      <c r="E22" s="942">
        <v>0</v>
      </c>
      <c r="F22" s="941">
        <v>121.9</v>
      </c>
      <c r="H22" s="930"/>
    </row>
    <row r="23" spans="1:8" ht="15">
      <c r="A23" s="939"/>
      <c r="B23" s="943" t="s">
        <v>355</v>
      </c>
      <c r="C23" s="940">
        <v>171</v>
      </c>
      <c r="D23" s="940">
        <v>193</v>
      </c>
      <c r="E23" s="942">
        <v>30</v>
      </c>
      <c r="F23" s="941">
        <v>8</v>
      </c>
      <c r="G23" s="930"/>
      <c r="H23" s="930"/>
    </row>
    <row r="24" spans="1:8" ht="15">
      <c r="A24" s="939"/>
      <c r="B24" s="943" t="s">
        <v>324</v>
      </c>
      <c r="C24" s="940">
        <v>184.59199999999998</v>
      </c>
      <c r="D24" s="940">
        <v>121.64100000000002</v>
      </c>
      <c r="E24" s="942">
        <v>57.941</v>
      </c>
      <c r="F24" s="941">
        <v>120.892</v>
      </c>
      <c r="G24" s="930"/>
      <c r="H24" s="930"/>
    </row>
    <row r="25" spans="1:6" ht="15">
      <c r="A25" s="936"/>
      <c r="B25" s="953" t="s">
        <v>303</v>
      </c>
      <c r="C25" s="937">
        <v>487.827</v>
      </c>
      <c r="D25" s="937">
        <v>182.878</v>
      </c>
      <c r="E25" s="937"/>
      <c r="F25" s="938">
        <v>304.949</v>
      </c>
    </row>
    <row r="26" spans="1:6" ht="15">
      <c r="A26" s="944" t="s">
        <v>335</v>
      </c>
      <c r="B26" s="945" t="s">
        <v>92</v>
      </c>
      <c r="C26" s="946">
        <f>SUM(C27:C28)</f>
        <v>12.62</v>
      </c>
      <c r="D26" s="946">
        <f>SUM(D27:D28)</f>
        <v>1</v>
      </c>
      <c r="E26" s="946">
        <f>SUM(E27:E28)</f>
        <v>0</v>
      </c>
      <c r="F26" s="957">
        <f>SUM(F27:F28)</f>
        <v>11.62</v>
      </c>
    </row>
    <row r="27" spans="1:11" ht="15">
      <c r="A27" s="939"/>
      <c r="B27" s="952" t="s">
        <v>385</v>
      </c>
      <c r="C27" s="940">
        <v>12.42</v>
      </c>
      <c r="D27" s="940">
        <v>1</v>
      </c>
      <c r="E27" s="940">
        <v>0</v>
      </c>
      <c r="F27" s="941">
        <v>11.42</v>
      </c>
      <c r="K27" s="915"/>
    </row>
    <row r="28" spans="1:11" ht="15">
      <c r="A28" s="939"/>
      <c r="B28" s="943" t="s">
        <v>324</v>
      </c>
      <c r="C28" s="940">
        <v>0.2</v>
      </c>
      <c r="D28" s="940">
        <v>0</v>
      </c>
      <c r="E28" s="940">
        <v>0</v>
      </c>
      <c r="F28" s="941">
        <v>0.2</v>
      </c>
      <c r="K28" s="915"/>
    </row>
    <row r="29" spans="1:11" ht="15">
      <c r="A29" s="924" t="s">
        <v>338</v>
      </c>
      <c r="B29" s="925" t="s">
        <v>71</v>
      </c>
      <c r="C29" s="926">
        <f>C30</f>
        <v>0.14</v>
      </c>
      <c r="D29" s="926">
        <f>D30</f>
        <v>0.14</v>
      </c>
      <c r="E29" s="926">
        <f>E30</f>
        <v>0</v>
      </c>
      <c r="F29" s="956">
        <f>F30</f>
        <v>0</v>
      </c>
      <c r="K29" s="915"/>
    </row>
    <row r="30" spans="1:11" ht="15">
      <c r="A30" s="936"/>
      <c r="B30" s="952" t="s">
        <v>385</v>
      </c>
      <c r="C30" s="937">
        <v>0.14</v>
      </c>
      <c r="D30" s="937">
        <v>0.14</v>
      </c>
      <c r="E30" s="937"/>
      <c r="F30" s="938"/>
      <c r="K30" s="915"/>
    </row>
    <row r="31" spans="1:11" ht="15">
      <c r="A31" s="924" t="s">
        <v>340</v>
      </c>
      <c r="B31" s="947" t="s">
        <v>70</v>
      </c>
      <c r="C31" s="926">
        <f>SUM(C32:C33)</f>
        <v>1.721</v>
      </c>
      <c r="D31" s="926">
        <f>SUM(D32:D33)</f>
        <v>0.411</v>
      </c>
      <c r="E31" s="926">
        <f>SUM(E32:E33)</f>
        <v>0</v>
      </c>
      <c r="F31" s="956">
        <f>SUM(F32:F33)</f>
        <v>1.31</v>
      </c>
      <c r="K31" s="915"/>
    </row>
    <row r="32" spans="1:11" ht="15">
      <c r="A32" s="948"/>
      <c r="B32" s="952" t="s">
        <v>385</v>
      </c>
      <c r="C32" s="949">
        <v>0.411</v>
      </c>
      <c r="D32" s="949">
        <v>0.411</v>
      </c>
      <c r="E32" s="949"/>
      <c r="F32" s="950"/>
      <c r="K32" s="915"/>
    </row>
    <row r="33" spans="1:11" ht="15">
      <c r="A33" s="936"/>
      <c r="B33" s="951" t="s">
        <v>355</v>
      </c>
      <c r="C33" s="937">
        <v>1.31</v>
      </c>
      <c r="D33" s="937"/>
      <c r="E33" s="937"/>
      <c r="F33" s="938">
        <v>1.31</v>
      </c>
      <c r="K33" s="915"/>
    </row>
    <row r="34" spans="1:11" ht="15">
      <c r="A34" s="924" t="s">
        <v>376</v>
      </c>
      <c r="B34" s="925" t="s">
        <v>106</v>
      </c>
      <c r="C34" s="926">
        <f>C35</f>
        <v>1.82</v>
      </c>
      <c r="D34" s="926">
        <f>D35</f>
        <v>1</v>
      </c>
      <c r="E34" s="926">
        <f>E35</f>
        <v>0</v>
      </c>
      <c r="F34" s="956">
        <f>F35</f>
        <v>0.82</v>
      </c>
      <c r="K34" s="915"/>
    </row>
    <row r="35" spans="1:11" ht="15">
      <c r="A35" s="936"/>
      <c r="B35" s="953" t="s">
        <v>385</v>
      </c>
      <c r="C35" s="937">
        <v>1.82</v>
      </c>
      <c r="D35" s="937">
        <v>1</v>
      </c>
      <c r="E35" s="937"/>
      <c r="F35" s="938">
        <v>0.82</v>
      </c>
      <c r="K35" s="915"/>
    </row>
    <row r="36" spans="1:6" ht="15">
      <c r="A36" s="944" t="s">
        <v>377</v>
      </c>
      <c r="B36" s="945" t="s">
        <v>36</v>
      </c>
      <c r="C36" s="946">
        <f>SUM(C37:C41)</f>
        <v>174.269</v>
      </c>
      <c r="D36" s="946">
        <f>SUM(D37:D41)</f>
        <v>32.79</v>
      </c>
      <c r="E36" s="946">
        <f>SUM(E37:E41)</f>
        <v>29</v>
      </c>
      <c r="F36" s="957">
        <f>SUM(F37:F41)</f>
        <v>170.47899999999998</v>
      </c>
    </row>
    <row r="37" spans="1:6" ht="15">
      <c r="A37" s="939"/>
      <c r="B37" s="952" t="s">
        <v>385</v>
      </c>
      <c r="C37" s="940">
        <v>1.785</v>
      </c>
      <c r="D37" s="940"/>
      <c r="E37" s="940"/>
      <c r="F37" s="941">
        <v>1.785</v>
      </c>
    </row>
    <row r="38" spans="1:6" ht="15">
      <c r="A38" s="939"/>
      <c r="B38" s="952" t="s">
        <v>278</v>
      </c>
      <c r="C38" s="940">
        <v>132.094</v>
      </c>
      <c r="D38" s="940">
        <v>0</v>
      </c>
      <c r="E38" s="940">
        <v>0</v>
      </c>
      <c r="F38" s="941">
        <v>132.094</v>
      </c>
    </row>
    <row r="39" spans="1:6" ht="15">
      <c r="A39" s="939"/>
      <c r="B39" s="952" t="s">
        <v>355</v>
      </c>
      <c r="C39" s="940">
        <v>39.589999999999996</v>
      </c>
      <c r="D39" s="940">
        <v>11.79</v>
      </c>
      <c r="E39" s="940">
        <v>8</v>
      </c>
      <c r="F39" s="941">
        <v>35.8</v>
      </c>
    </row>
    <row r="40" spans="1:6" ht="15">
      <c r="A40" s="939"/>
      <c r="B40" s="952" t="s">
        <v>324</v>
      </c>
      <c r="C40" s="940">
        <v>0.8</v>
      </c>
      <c r="D40" s="940">
        <v>0</v>
      </c>
      <c r="E40" s="940">
        <v>0</v>
      </c>
      <c r="F40" s="941">
        <v>0.8</v>
      </c>
    </row>
    <row r="41" spans="1:6" ht="15">
      <c r="A41" s="936"/>
      <c r="B41" s="951" t="s">
        <v>303</v>
      </c>
      <c r="C41" s="937"/>
      <c r="D41" s="937">
        <v>21</v>
      </c>
      <c r="E41" s="937">
        <v>21</v>
      </c>
      <c r="F41" s="938"/>
    </row>
    <row r="42" spans="1:6" ht="15">
      <c r="A42" s="924" t="s">
        <v>12</v>
      </c>
      <c r="B42" s="935" t="s">
        <v>110</v>
      </c>
      <c r="C42" s="926">
        <f>SUM(C43:C45)</f>
        <v>7.202</v>
      </c>
      <c r="D42" s="926">
        <f>SUM(D43:D45)</f>
        <v>5.53</v>
      </c>
      <c r="E42" s="926">
        <f>SUM(E43:E45)</f>
        <v>0</v>
      </c>
      <c r="F42" s="956">
        <f>SUM(F43:F45)</f>
        <v>1.672</v>
      </c>
    </row>
    <row r="43" spans="1:6" ht="15">
      <c r="A43" s="939"/>
      <c r="B43" s="952" t="s">
        <v>385</v>
      </c>
      <c r="C43" s="940">
        <v>0.154</v>
      </c>
      <c r="D43" s="940"/>
      <c r="E43" s="940"/>
      <c r="F43" s="941">
        <v>0.154</v>
      </c>
    </row>
    <row r="44" spans="1:6" ht="15">
      <c r="A44" s="932"/>
      <c r="B44" s="952" t="s">
        <v>278</v>
      </c>
      <c r="C44" s="933">
        <v>0.018</v>
      </c>
      <c r="D44" s="933">
        <v>0</v>
      </c>
      <c r="E44" s="933">
        <v>0</v>
      </c>
      <c r="F44" s="934">
        <v>0.018</v>
      </c>
    </row>
    <row r="45" spans="1:8" ht="15">
      <c r="A45" s="936"/>
      <c r="B45" s="953" t="s">
        <v>355</v>
      </c>
      <c r="C45" s="937">
        <v>7.03</v>
      </c>
      <c r="D45" s="937">
        <v>5.53</v>
      </c>
      <c r="E45" s="937"/>
      <c r="F45" s="938">
        <v>1.5</v>
      </c>
      <c r="H45" s="930"/>
    </row>
    <row r="46" spans="1:6" ht="15">
      <c r="A46" s="944" t="s">
        <v>447</v>
      </c>
      <c r="B46" s="954" t="s">
        <v>23</v>
      </c>
      <c r="C46" s="946">
        <f>SUM(C47:C50)</f>
        <v>50.47</v>
      </c>
      <c r="D46" s="946">
        <f>SUM(D47:D50)</f>
        <v>21.719</v>
      </c>
      <c r="E46" s="946">
        <f>SUM(E47:E50)</f>
        <v>1.3120000000000003</v>
      </c>
      <c r="F46" s="957">
        <f>SUM(F47:F50)</f>
        <v>30.063000000000002</v>
      </c>
    </row>
    <row r="47" spans="1:6" ht="15">
      <c r="A47" s="939"/>
      <c r="B47" s="943" t="s">
        <v>385</v>
      </c>
      <c r="C47" s="940">
        <v>1.8920000000000001</v>
      </c>
      <c r="D47" s="940">
        <v>0</v>
      </c>
      <c r="E47" s="940">
        <v>0</v>
      </c>
      <c r="F47" s="941">
        <v>1.8920000000000001</v>
      </c>
    </row>
    <row r="48" spans="1:8" ht="15">
      <c r="A48" s="939"/>
      <c r="B48" s="943" t="s">
        <v>355</v>
      </c>
      <c r="C48" s="940">
        <v>5.55</v>
      </c>
      <c r="D48" s="940">
        <v>0</v>
      </c>
      <c r="E48" s="940">
        <v>0</v>
      </c>
      <c r="F48" s="941">
        <v>5.55</v>
      </c>
      <c r="H48" s="930"/>
    </row>
    <row r="49" spans="1:7" ht="15">
      <c r="A49" s="939"/>
      <c r="B49" s="943" t="s">
        <v>324</v>
      </c>
      <c r="C49" s="940">
        <v>27.76</v>
      </c>
      <c r="D49" s="940">
        <v>9.112</v>
      </c>
      <c r="E49" s="940">
        <v>1.3120000000000003</v>
      </c>
      <c r="F49" s="941">
        <v>19.96</v>
      </c>
      <c r="G49" s="930"/>
    </row>
    <row r="50" spans="1:6" ht="15">
      <c r="A50" s="932"/>
      <c r="B50" s="955" t="s">
        <v>303</v>
      </c>
      <c r="C50" s="933">
        <v>15.268</v>
      </c>
      <c r="D50" s="933">
        <v>12.607</v>
      </c>
      <c r="E50" s="933"/>
      <c r="F50" s="934">
        <v>2.6610000000000014</v>
      </c>
    </row>
    <row r="51" spans="1:11" ht="15.75" customHeight="1">
      <c r="A51" s="924" t="s">
        <v>459</v>
      </c>
      <c r="B51" s="925" t="s">
        <v>88</v>
      </c>
      <c r="C51" s="926">
        <f>SUM(C52:C54)</f>
        <v>6.980999999999999</v>
      </c>
      <c r="D51" s="926">
        <f>SUM(D52:D54)</f>
        <v>1.8</v>
      </c>
      <c r="E51" s="926">
        <f>SUM(E52:E54)</f>
        <v>0</v>
      </c>
      <c r="F51" s="956">
        <f>SUM(F52:F54)</f>
        <v>5.180999999999999</v>
      </c>
      <c r="K51" s="915"/>
    </row>
    <row r="52" spans="1:10" ht="15.75" customHeight="1">
      <c r="A52" s="939"/>
      <c r="B52" s="943" t="s">
        <v>385</v>
      </c>
      <c r="C52" s="940">
        <v>0.581</v>
      </c>
      <c r="D52" s="940"/>
      <c r="E52" s="940"/>
      <c r="F52" s="941">
        <v>0.581</v>
      </c>
      <c r="J52" s="915"/>
    </row>
    <row r="53" spans="1:10" ht="15.75" customHeight="1">
      <c r="A53" s="939"/>
      <c r="B53" s="943" t="s">
        <v>355</v>
      </c>
      <c r="C53" s="940">
        <v>4.6</v>
      </c>
      <c r="D53" s="940"/>
      <c r="E53" s="940"/>
      <c r="F53" s="941">
        <v>4.6</v>
      </c>
      <c r="J53" s="915"/>
    </row>
    <row r="54" spans="1:10" ht="15.75" customHeight="1">
      <c r="A54" s="932"/>
      <c r="B54" s="943" t="s">
        <v>324</v>
      </c>
      <c r="C54" s="933">
        <v>1.8</v>
      </c>
      <c r="D54" s="933">
        <v>1.8</v>
      </c>
      <c r="E54" s="933">
        <v>0</v>
      </c>
      <c r="F54" s="934">
        <v>0</v>
      </c>
      <c r="J54" s="915"/>
    </row>
    <row r="55" spans="1:6" ht="17.25" customHeight="1">
      <c r="A55" s="924" t="s">
        <v>461</v>
      </c>
      <c r="B55" s="935" t="s">
        <v>57</v>
      </c>
      <c r="C55" s="926">
        <f>SUM(C56:C57)</f>
        <v>5.5</v>
      </c>
      <c r="D55" s="926">
        <f>SUM(D56:D57)</f>
        <v>1.9</v>
      </c>
      <c r="E55" s="926">
        <f>SUM(E56:E57)</f>
        <v>0</v>
      </c>
      <c r="F55" s="956">
        <f>SUM(F56:F57)</f>
        <v>3.6000000000000005</v>
      </c>
    </row>
    <row r="56" spans="1:6" ht="17.25" customHeight="1">
      <c r="A56" s="939"/>
      <c r="B56" s="952" t="s">
        <v>385</v>
      </c>
      <c r="C56" s="940">
        <v>3.9800000000000004</v>
      </c>
      <c r="D56" s="940">
        <v>0.5</v>
      </c>
      <c r="E56" s="940">
        <v>0</v>
      </c>
      <c r="F56" s="941">
        <v>3.4800000000000004</v>
      </c>
    </row>
    <row r="57" spans="1:8" ht="17.25" customHeight="1">
      <c r="A57" s="936"/>
      <c r="B57" s="953" t="s">
        <v>355</v>
      </c>
      <c r="C57" s="937">
        <v>1.52</v>
      </c>
      <c r="D57" s="937">
        <v>1.4</v>
      </c>
      <c r="E57" s="937">
        <v>0</v>
      </c>
      <c r="F57" s="938">
        <v>0.12</v>
      </c>
      <c r="H57" s="930"/>
    </row>
    <row r="58" spans="1:8" ht="17.25" customHeight="1">
      <c r="A58" s="924" t="s">
        <v>465</v>
      </c>
      <c r="B58" s="925" t="s">
        <v>193</v>
      </c>
      <c r="C58" s="926">
        <f>C59</f>
        <v>0.116</v>
      </c>
      <c r="D58" s="926">
        <f>D59</f>
        <v>0.116</v>
      </c>
      <c r="E58" s="926">
        <f>E59</f>
        <v>0</v>
      </c>
      <c r="F58" s="956">
        <f>F59</f>
        <v>0</v>
      </c>
      <c r="H58" s="930"/>
    </row>
    <row r="59" spans="1:8" ht="17.25" customHeight="1">
      <c r="A59" s="936"/>
      <c r="B59" s="953" t="s">
        <v>385</v>
      </c>
      <c r="C59" s="937">
        <v>0.116</v>
      </c>
      <c r="D59" s="937">
        <v>0.116</v>
      </c>
      <c r="E59" s="937"/>
      <c r="F59" s="938"/>
      <c r="H59" s="930"/>
    </row>
    <row r="60" spans="1:6" ht="17.25" customHeight="1">
      <c r="A60" s="944" t="s">
        <v>476</v>
      </c>
      <c r="B60" s="945" t="s">
        <v>1139</v>
      </c>
      <c r="C60" s="946">
        <f>C61</f>
        <v>3.96</v>
      </c>
      <c r="D60" s="946">
        <f>D61</f>
        <v>0</v>
      </c>
      <c r="E60" s="946">
        <f>E61</f>
        <v>0</v>
      </c>
      <c r="F60" s="957">
        <f>F61</f>
        <v>3.96</v>
      </c>
    </row>
    <row r="61" spans="1:6" ht="17.25" customHeight="1">
      <c r="A61" s="932"/>
      <c r="B61" s="955" t="s">
        <v>355</v>
      </c>
      <c r="C61" s="933">
        <v>3.96</v>
      </c>
      <c r="D61" s="933">
        <v>0</v>
      </c>
      <c r="E61" s="933">
        <v>0</v>
      </c>
      <c r="F61" s="934">
        <v>3.96</v>
      </c>
    </row>
    <row r="62" spans="1:6" ht="30.75" customHeight="1">
      <c r="A62" s="924" t="s">
        <v>479</v>
      </c>
      <c r="B62" s="925" t="s">
        <v>1140</v>
      </c>
      <c r="C62" s="926">
        <f>C63</f>
        <v>0.332</v>
      </c>
      <c r="D62" s="926">
        <f>D63</f>
        <v>0.332</v>
      </c>
      <c r="E62" s="926">
        <f>E63</f>
        <v>0</v>
      </c>
      <c r="F62" s="956">
        <f>F63</f>
        <v>0</v>
      </c>
    </row>
    <row r="63" spans="1:6" ht="17.25" customHeight="1">
      <c r="A63" s="936"/>
      <c r="B63" s="953" t="s">
        <v>385</v>
      </c>
      <c r="C63" s="937">
        <v>0.332</v>
      </c>
      <c r="D63" s="937">
        <v>0.332</v>
      </c>
      <c r="E63" s="937"/>
      <c r="F63" s="938"/>
    </row>
    <row r="64" spans="1:6" ht="17.25" customHeight="1">
      <c r="A64" s="924" t="s">
        <v>482</v>
      </c>
      <c r="B64" s="935" t="s">
        <v>128</v>
      </c>
      <c r="C64" s="926">
        <f>C65</f>
        <v>2.724</v>
      </c>
      <c r="D64" s="926">
        <f>D65</f>
        <v>1</v>
      </c>
      <c r="E64" s="926">
        <f>E65</f>
        <v>0</v>
      </c>
      <c r="F64" s="956">
        <f>F65</f>
        <v>1.724</v>
      </c>
    </row>
    <row r="65" spans="1:6" ht="17.25" customHeight="1">
      <c r="A65" s="936"/>
      <c r="B65" s="951" t="s">
        <v>385</v>
      </c>
      <c r="C65" s="937">
        <v>2.724</v>
      </c>
      <c r="D65" s="937">
        <v>1</v>
      </c>
      <c r="E65" s="937"/>
      <c r="F65" s="938">
        <v>1.724</v>
      </c>
    </row>
    <row r="66" spans="1:6" ht="17.25" customHeight="1">
      <c r="A66" s="944" t="s">
        <v>494</v>
      </c>
      <c r="B66" s="945" t="s">
        <v>131</v>
      </c>
      <c r="C66" s="946">
        <f>C67</f>
        <v>0.7</v>
      </c>
      <c r="D66" s="946">
        <f>D67</f>
        <v>0.7</v>
      </c>
      <c r="E66" s="946">
        <f>E67</f>
        <v>0</v>
      </c>
      <c r="F66" s="957">
        <f>F67</f>
        <v>0</v>
      </c>
    </row>
    <row r="67" spans="1:6" ht="17.25" customHeight="1">
      <c r="A67" s="932"/>
      <c r="B67" s="955" t="s">
        <v>355</v>
      </c>
      <c r="C67" s="933">
        <v>0.7</v>
      </c>
      <c r="D67" s="933">
        <v>0.7</v>
      </c>
      <c r="E67" s="933"/>
      <c r="F67" s="934"/>
    </row>
    <row r="68" spans="1:6" ht="17.25" customHeight="1">
      <c r="A68" s="924" t="s">
        <v>499</v>
      </c>
      <c r="B68" s="935" t="s">
        <v>24</v>
      </c>
      <c r="C68" s="926">
        <f>C69</f>
        <v>0.074</v>
      </c>
      <c r="D68" s="926">
        <f>D69</f>
        <v>0.074</v>
      </c>
      <c r="E68" s="926">
        <f>E69</f>
        <v>0</v>
      </c>
      <c r="F68" s="956">
        <f>F69</f>
        <v>0</v>
      </c>
    </row>
    <row r="69" spans="1:6" ht="17.25" customHeight="1">
      <c r="A69" s="936"/>
      <c r="B69" s="953" t="s">
        <v>385</v>
      </c>
      <c r="C69" s="937">
        <v>0.074</v>
      </c>
      <c r="D69" s="937">
        <v>0.074</v>
      </c>
      <c r="E69" s="937"/>
      <c r="F69" s="938"/>
    </row>
    <row r="70" spans="1:6" ht="17.25" customHeight="1">
      <c r="A70" s="944" t="s">
        <v>501</v>
      </c>
      <c r="B70" s="945" t="s">
        <v>85</v>
      </c>
      <c r="C70" s="946">
        <f>C71</f>
        <v>0.28</v>
      </c>
      <c r="D70" s="946">
        <f>D71</f>
        <v>0</v>
      </c>
      <c r="E70" s="946">
        <f>E71</f>
        <v>0</v>
      </c>
      <c r="F70" s="957">
        <f>F71</f>
        <v>0.28</v>
      </c>
    </row>
    <row r="71" spans="1:6" ht="17.25" customHeight="1">
      <c r="A71" s="932"/>
      <c r="B71" s="951" t="s">
        <v>324</v>
      </c>
      <c r="C71" s="933">
        <v>0.28</v>
      </c>
      <c r="D71" s="933">
        <v>0</v>
      </c>
      <c r="E71" s="933">
        <v>0</v>
      </c>
      <c r="F71" s="934">
        <v>0.28</v>
      </c>
    </row>
    <row r="72" spans="1:6" ht="17.25" customHeight="1">
      <c r="A72" s="924" t="s">
        <v>523</v>
      </c>
      <c r="B72" s="935" t="s">
        <v>129</v>
      </c>
      <c r="C72" s="926">
        <f>C73</f>
        <v>2.97</v>
      </c>
      <c r="D72" s="926">
        <f>D73</f>
        <v>1</v>
      </c>
      <c r="E72" s="926">
        <f>E73</f>
        <v>0</v>
      </c>
      <c r="F72" s="956">
        <f>F73</f>
        <v>1.97</v>
      </c>
    </row>
    <row r="73" spans="1:6" ht="17.25" customHeight="1">
      <c r="A73" s="936"/>
      <c r="B73" s="953" t="s">
        <v>385</v>
      </c>
      <c r="C73" s="958">
        <v>2.97</v>
      </c>
      <c r="D73" s="958">
        <v>1</v>
      </c>
      <c r="E73" s="958"/>
      <c r="F73" s="959">
        <v>1.97</v>
      </c>
    </row>
    <row r="74" spans="1:6" ht="17.25" customHeight="1">
      <c r="A74" s="944" t="s">
        <v>529</v>
      </c>
      <c r="B74" s="954" t="s">
        <v>125</v>
      </c>
      <c r="C74" s="946">
        <f>SUM(C75:C78)</f>
        <v>721.661</v>
      </c>
      <c r="D74" s="946">
        <f>SUM(D75:D78)</f>
        <v>73.735</v>
      </c>
      <c r="E74" s="946">
        <f>SUM(E75:E78)</f>
        <v>2.1</v>
      </c>
      <c r="F74" s="957">
        <f>SUM(F75:F78)</f>
        <v>650.424</v>
      </c>
    </row>
    <row r="75" spans="1:6" ht="17.25" customHeight="1">
      <c r="A75" s="939"/>
      <c r="B75" s="943" t="s">
        <v>385</v>
      </c>
      <c r="C75" s="940">
        <v>154.077</v>
      </c>
      <c r="D75" s="940">
        <v>3.477</v>
      </c>
      <c r="E75" s="940">
        <v>0</v>
      </c>
      <c r="F75" s="941">
        <v>150.6</v>
      </c>
    </row>
    <row r="76" spans="1:6" ht="17.25" customHeight="1">
      <c r="A76" s="939"/>
      <c r="B76" s="943" t="s">
        <v>355</v>
      </c>
      <c r="C76" s="940">
        <v>343.12899999999996</v>
      </c>
      <c r="D76" s="940">
        <v>24.503</v>
      </c>
      <c r="E76" s="940">
        <v>0</v>
      </c>
      <c r="F76" s="941">
        <v>319.024</v>
      </c>
    </row>
    <row r="77" spans="1:7" ht="17.25" customHeight="1">
      <c r="A77" s="939"/>
      <c r="B77" s="943" t="s">
        <v>324</v>
      </c>
      <c r="C77" s="940">
        <v>216.655</v>
      </c>
      <c r="D77" s="940">
        <v>39.455000000000005</v>
      </c>
      <c r="E77" s="940">
        <v>2.1</v>
      </c>
      <c r="F77" s="941">
        <v>179.3</v>
      </c>
      <c r="G77" s="930"/>
    </row>
    <row r="78" spans="1:6" ht="18.75" customHeight="1">
      <c r="A78" s="932"/>
      <c r="B78" s="955" t="s">
        <v>303</v>
      </c>
      <c r="C78" s="933">
        <v>7.8</v>
      </c>
      <c r="D78" s="933">
        <v>6.3</v>
      </c>
      <c r="E78" s="933"/>
      <c r="F78" s="934">
        <v>1.5</v>
      </c>
    </row>
    <row r="79" spans="1:6" ht="18.75" customHeight="1">
      <c r="A79" s="960" t="s">
        <v>534</v>
      </c>
      <c r="B79" s="961" t="s">
        <v>26</v>
      </c>
      <c r="C79" s="962">
        <f>SUM(C80:C82)</f>
        <v>9.765</v>
      </c>
      <c r="D79" s="962">
        <f>SUM(D80:D82)</f>
        <v>1.69</v>
      </c>
      <c r="E79" s="962">
        <f>SUM(E80:E82)</f>
        <v>0</v>
      </c>
      <c r="F79" s="963">
        <f>SUM(F80:F82)</f>
        <v>8.075</v>
      </c>
    </row>
    <row r="80" spans="1:6" ht="18.75" customHeight="1">
      <c r="A80" s="932"/>
      <c r="B80" s="955" t="s">
        <v>385</v>
      </c>
      <c r="C80" s="933">
        <v>8.465</v>
      </c>
      <c r="D80" s="933">
        <v>1.69</v>
      </c>
      <c r="E80" s="933">
        <v>0</v>
      </c>
      <c r="F80" s="934">
        <v>6.775</v>
      </c>
    </row>
    <row r="81" spans="1:6" ht="18.75" customHeight="1">
      <c r="A81" s="932"/>
      <c r="B81" s="1036" t="s">
        <v>278</v>
      </c>
      <c r="C81" s="933">
        <v>0.3</v>
      </c>
      <c r="D81" s="933">
        <v>0</v>
      </c>
      <c r="E81" s="933">
        <v>0</v>
      </c>
      <c r="F81" s="934">
        <v>0.3</v>
      </c>
    </row>
    <row r="82" spans="1:6" ht="18.75" customHeight="1">
      <c r="A82" s="936"/>
      <c r="B82" s="964" t="s">
        <v>355</v>
      </c>
      <c r="C82" s="937">
        <v>1</v>
      </c>
      <c r="D82" s="937"/>
      <c r="E82" s="937"/>
      <c r="F82" s="938">
        <v>1</v>
      </c>
    </row>
    <row r="83" spans="1:6" ht="18.75" customHeight="1">
      <c r="A83" s="924" t="s">
        <v>529</v>
      </c>
      <c r="B83" s="935" t="s">
        <v>84</v>
      </c>
      <c r="C83" s="926">
        <f>C84</f>
        <v>5.474</v>
      </c>
      <c r="D83" s="926">
        <f>D84</f>
        <v>1</v>
      </c>
      <c r="E83" s="926">
        <f>E84</f>
        <v>0</v>
      </c>
      <c r="F83" s="956">
        <f>F84</f>
        <v>4.474</v>
      </c>
    </row>
    <row r="84" spans="1:6" ht="18.75" customHeight="1">
      <c r="A84" s="936"/>
      <c r="B84" s="953" t="s">
        <v>385</v>
      </c>
      <c r="C84" s="937">
        <v>5.474</v>
      </c>
      <c r="D84" s="937">
        <v>1</v>
      </c>
      <c r="E84" s="937">
        <v>0</v>
      </c>
      <c r="F84" s="938">
        <v>4.474</v>
      </c>
    </row>
    <row r="85" spans="1:6" ht="18.75" customHeight="1">
      <c r="A85" s="924" t="s">
        <v>534</v>
      </c>
      <c r="B85" s="935" t="s">
        <v>59</v>
      </c>
      <c r="C85" s="926">
        <f>SUM(C86:C88)</f>
        <v>65.095</v>
      </c>
      <c r="D85" s="926">
        <f>SUM(D86:D88)</f>
        <v>8.883000000000001</v>
      </c>
      <c r="E85" s="926">
        <f>SUM(E86:E88)</f>
        <v>0</v>
      </c>
      <c r="F85" s="956">
        <f>SUM(F86:F88)</f>
        <v>56.212</v>
      </c>
    </row>
    <row r="86" spans="1:6" ht="18.75" customHeight="1">
      <c r="A86" s="932"/>
      <c r="B86" s="955" t="s">
        <v>385</v>
      </c>
      <c r="C86" s="933">
        <v>29.835</v>
      </c>
      <c r="D86" s="933">
        <v>1.183</v>
      </c>
      <c r="E86" s="933">
        <v>0</v>
      </c>
      <c r="F86" s="934">
        <v>28.652</v>
      </c>
    </row>
    <row r="87" spans="1:6" ht="18.75" customHeight="1">
      <c r="A87" s="932"/>
      <c r="B87" s="955" t="s">
        <v>355</v>
      </c>
      <c r="C87" s="933">
        <v>22.46</v>
      </c>
      <c r="D87" s="933">
        <v>7.7</v>
      </c>
      <c r="E87" s="933">
        <v>0</v>
      </c>
      <c r="F87" s="934">
        <v>14.760000000000002</v>
      </c>
    </row>
    <row r="88" spans="1:6" ht="18.75" customHeight="1">
      <c r="A88" s="932"/>
      <c r="B88" s="943" t="s">
        <v>324</v>
      </c>
      <c r="C88" s="933">
        <v>12.8</v>
      </c>
      <c r="D88" s="933">
        <v>0</v>
      </c>
      <c r="E88" s="933">
        <v>0</v>
      </c>
      <c r="F88" s="934">
        <v>12.8</v>
      </c>
    </row>
    <row r="89" spans="1:6" ht="15">
      <c r="A89" s="920"/>
      <c r="B89" s="965" t="s">
        <v>63</v>
      </c>
      <c r="C89" s="966">
        <f>C90+C92+C99+C101+C103+C105+C109+C112+C115+C117+C123+C125+C129+C132+C135+C141+C143+C150+C156+C161+C168+C175+C177+C179+C185+C188+C192+C194+C197+C199+C203+C205+C212+C216+C218+C220+C223+C226+C228+C230+C232+C234+C239+C242+C249+C251+C253+C255+C257+C260+C263</f>
        <v>5035.68</v>
      </c>
      <c r="D89" s="966">
        <f>D90+D92+D99+D101+D103+D105+D109+D112+D115+D117+D123+D125+D129+D132+D135+D141+D143+D150+D156+D161+D168+D175+D177+D179+D185+D188+D192+D194+D197+D199+D203+D205+D212+D216+D218+D220+D223+D226+D228+D230+D232+D234+D239+D242+D249+D251+D253+D255+D257+D260+D263</f>
        <v>3400.917999999999</v>
      </c>
      <c r="E89" s="966">
        <f>E90+E92+E99+E101+E103+E105+E109+E112+E115+E117+E123+E125+E129+E132+E135+E141+E143+E150+E156+E161+E168+E175+E177+E179+E185+E188+E192+E194+E197+E199+E203+E205+E212+E216+E218+E220+E223+E226+E228+E230+E232+E234+E239+E242+E249+E251+E253+E255+E257+E260+E263</f>
        <v>524.278</v>
      </c>
      <c r="F89" s="967">
        <f>F90+F92+F99+F101+F103+F105+F109+F112+F115+F117+F123+F125+F129+F132+F135+F141+F143+F150+F156+F161+F168+F175+F177+F179+F185+F188+F192+F194+F197+F199+F203+F205+F212+F216+F218+F220+F223+F226+F228+F230+F232+F234+F239+F242+F249+F251+F253+F255+F257+F260+F263</f>
        <v>2293.28</v>
      </c>
    </row>
    <row r="90" spans="1:6" ht="15">
      <c r="A90" s="924" t="s">
        <v>8</v>
      </c>
      <c r="B90" s="968" t="s">
        <v>185</v>
      </c>
      <c r="C90" s="969">
        <f>C91</f>
        <v>0.752</v>
      </c>
      <c r="D90" s="969">
        <f>D91</f>
        <v>0</v>
      </c>
      <c r="E90" s="969">
        <f>E91</f>
        <v>0</v>
      </c>
      <c r="F90" s="970">
        <f>F91</f>
        <v>0.752</v>
      </c>
    </row>
    <row r="91" spans="1:6" ht="15">
      <c r="A91" s="971"/>
      <c r="B91" s="1037" t="s">
        <v>324</v>
      </c>
      <c r="C91" s="972">
        <v>0.752</v>
      </c>
      <c r="D91" s="972">
        <v>0</v>
      </c>
      <c r="E91" s="972">
        <v>0</v>
      </c>
      <c r="F91" s="973">
        <v>0.752</v>
      </c>
    </row>
    <row r="92" spans="1:6" ht="15">
      <c r="A92" s="924" t="s">
        <v>9</v>
      </c>
      <c r="B92" s="925" t="s">
        <v>39</v>
      </c>
      <c r="C92" s="974">
        <f>SUM(C93:C98)</f>
        <v>1320.7939999999999</v>
      </c>
      <c r="D92" s="974">
        <f>SUM(D93:D98)</f>
        <v>771.22</v>
      </c>
      <c r="E92" s="974">
        <f>SUM(E93:E98)</f>
        <v>36.29</v>
      </c>
      <c r="F92" s="975">
        <f>SUM(F93:F98)</f>
        <v>585.8639999999999</v>
      </c>
    </row>
    <row r="93" spans="1:6" ht="15">
      <c r="A93" s="927"/>
      <c r="B93" s="1038" t="s">
        <v>385</v>
      </c>
      <c r="C93" s="976">
        <v>70.74</v>
      </c>
      <c r="D93" s="976">
        <v>87.4</v>
      </c>
      <c r="E93" s="976">
        <v>16.66</v>
      </c>
      <c r="F93" s="977"/>
    </row>
    <row r="94" spans="1:7" ht="15">
      <c r="A94" s="927"/>
      <c r="B94" s="931" t="s">
        <v>327</v>
      </c>
      <c r="C94" s="976">
        <v>370.02</v>
      </c>
      <c r="D94" s="976">
        <v>164.5</v>
      </c>
      <c r="E94" s="976">
        <v>2.63</v>
      </c>
      <c r="F94" s="977">
        <v>208.15</v>
      </c>
      <c r="G94" s="930"/>
    </row>
    <row r="95" spans="1:8" ht="15">
      <c r="A95" s="927"/>
      <c r="B95" s="931" t="s">
        <v>278</v>
      </c>
      <c r="C95" s="976">
        <v>268.883</v>
      </c>
      <c r="D95" s="976">
        <v>120.1</v>
      </c>
      <c r="E95" s="976">
        <v>0</v>
      </c>
      <c r="F95" s="977">
        <v>148.783</v>
      </c>
      <c r="G95" s="930"/>
      <c r="H95" s="930"/>
    </row>
    <row r="96" spans="1:8" ht="15">
      <c r="A96" s="927"/>
      <c r="B96" s="931" t="s">
        <v>355</v>
      </c>
      <c r="C96" s="976">
        <v>123.66999999999999</v>
      </c>
      <c r="D96" s="976">
        <v>123.66999999999999</v>
      </c>
      <c r="E96" s="976">
        <v>0</v>
      </c>
      <c r="F96" s="977">
        <v>0</v>
      </c>
      <c r="G96" s="930"/>
      <c r="H96" s="930"/>
    </row>
    <row r="97" spans="1:8" ht="15">
      <c r="A97" s="927"/>
      <c r="B97" s="931" t="s">
        <v>324</v>
      </c>
      <c r="C97" s="976">
        <v>146.256</v>
      </c>
      <c r="D97" s="976">
        <v>58.25</v>
      </c>
      <c r="E97" s="976">
        <v>17</v>
      </c>
      <c r="F97" s="977">
        <v>105.006</v>
      </c>
      <c r="G97" s="930"/>
      <c r="H97" s="930"/>
    </row>
    <row r="98" spans="1:6" ht="15">
      <c r="A98" s="936"/>
      <c r="B98" s="953" t="s">
        <v>303</v>
      </c>
      <c r="C98" s="937">
        <v>341.22499999999997</v>
      </c>
      <c r="D98" s="937">
        <v>217.3</v>
      </c>
      <c r="E98" s="937"/>
      <c r="F98" s="938">
        <v>123.92499999999995</v>
      </c>
    </row>
    <row r="99" spans="1:6" ht="15">
      <c r="A99" s="924" t="s">
        <v>333</v>
      </c>
      <c r="B99" s="935" t="s">
        <v>220</v>
      </c>
      <c r="C99" s="926">
        <f>C100</f>
        <v>4.5</v>
      </c>
      <c r="D99" s="926">
        <f>D100</f>
        <v>0</v>
      </c>
      <c r="E99" s="926">
        <f>E100</f>
        <v>0</v>
      </c>
      <c r="F99" s="956">
        <f>F100</f>
        <v>4.5</v>
      </c>
    </row>
    <row r="100" spans="1:6" ht="15">
      <c r="A100" s="936"/>
      <c r="B100" s="953" t="s">
        <v>385</v>
      </c>
      <c r="C100" s="937">
        <v>4.5</v>
      </c>
      <c r="D100" s="937"/>
      <c r="E100" s="937"/>
      <c r="F100" s="938">
        <v>4.5</v>
      </c>
    </row>
    <row r="101" spans="1:6" ht="15">
      <c r="A101" s="924" t="s">
        <v>335</v>
      </c>
      <c r="B101" s="935" t="s">
        <v>66</v>
      </c>
      <c r="C101" s="926">
        <f>C102</f>
        <v>8</v>
      </c>
      <c r="D101" s="926">
        <f>D102</f>
        <v>0</v>
      </c>
      <c r="E101" s="926">
        <f>E102</f>
        <v>0</v>
      </c>
      <c r="F101" s="956">
        <f>F102</f>
        <v>8</v>
      </c>
    </row>
    <row r="102" spans="1:6" ht="15">
      <c r="A102" s="936"/>
      <c r="B102" s="964" t="s">
        <v>355</v>
      </c>
      <c r="C102" s="937">
        <v>8</v>
      </c>
      <c r="D102" s="937"/>
      <c r="E102" s="937"/>
      <c r="F102" s="938">
        <v>8</v>
      </c>
    </row>
    <row r="103" spans="1:6" ht="15">
      <c r="A103" s="924" t="s">
        <v>338</v>
      </c>
      <c r="B103" s="935" t="s">
        <v>197</v>
      </c>
      <c r="C103" s="926">
        <f>C104</f>
        <v>0.738</v>
      </c>
      <c r="D103" s="926">
        <f>D104</f>
        <v>0.1</v>
      </c>
      <c r="E103" s="926">
        <f>E104</f>
        <v>0</v>
      </c>
      <c r="F103" s="956">
        <f>F104</f>
        <v>0.638</v>
      </c>
    </row>
    <row r="104" spans="1:6" ht="15">
      <c r="A104" s="936"/>
      <c r="B104" s="953" t="s">
        <v>385</v>
      </c>
      <c r="C104" s="937">
        <v>0.738</v>
      </c>
      <c r="D104" s="937">
        <v>0.1</v>
      </c>
      <c r="E104" s="937"/>
      <c r="F104" s="938">
        <v>0.638</v>
      </c>
    </row>
    <row r="105" spans="1:6" ht="15">
      <c r="A105" s="939" t="s">
        <v>340</v>
      </c>
      <c r="B105" s="978" t="s">
        <v>977</v>
      </c>
      <c r="C105" s="979">
        <f>SUM(C106:C108)</f>
        <v>13.730000000000002</v>
      </c>
      <c r="D105" s="979">
        <f>SUM(D106:D108)</f>
        <v>10</v>
      </c>
      <c r="E105" s="979">
        <f>SUM(E106:E108)</f>
        <v>0</v>
      </c>
      <c r="F105" s="980">
        <f>SUM(F106:F108)</f>
        <v>3.7299999999999995</v>
      </c>
    </row>
    <row r="106" spans="1:6" ht="15">
      <c r="A106" s="939"/>
      <c r="B106" s="943" t="s">
        <v>385</v>
      </c>
      <c r="C106" s="940">
        <v>0.38</v>
      </c>
      <c r="D106" s="940"/>
      <c r="E106" s="940"/>
      <c r="F106" s="941">
        <v>0.38</v>
      </c>
    </row>
    <row r="107" spans="1:6" ht="15">
      <c r="A107" s="939"/>
      <c r="B107" s="943" t="s">
        <v>355</v>
      </c>
      <c r="C107" s="981">
        <v>12.8</v>
      </c>
      <c r="D107" s="981">
        <v>10</v>
      </c>
      <c r="E107" s="981">
        <v>0</v>
      </c>
      <c r="F107" s="982">
        <v>2.8</v>
      </c>
    </row>
    <row r="108" spans="1:6" ht="15">
      <c r="A108" s="932"/>
      <c r="B108" s="955" t="s">
        <v>303</v>
      </c>
      <c r="C108" s="933">
        <v>0.55</v>
      </c>
      <c r="D108" s="933"/>
      <c r="E108" s="933"/>
      <c r="F108" s="934">
        <v>0.55</v>
      </c>
    </row>
    <row r="109" spans="1:6" ht="15">
      <c r="A109" s="924" t="s">
        <v>376</v>
      </c>
      <c r="B109" s="925" t="s">
        <v>120</v>
      </c>
      <c r="C109" s="926">
        <f>SUM(C110:C111)</f>
        <v>18.65</v>
      </c>
      <c r="D109" s="926">
        <f>SUM(D110:D111)</f>
        <v>2.3</v>
      </c>
      <c r="E109" s="926">
        <f>SUM(E110:E111)</f>
        <v>0</v>
      </c>
      <c r="F109" s="956">
        <f>SUM(F110:F111)</f>
        <v>16.349999999999998</v>
      </c>
    </row>
    <row r="110" spans="1:6" ht="15">
      <c r="A110" s="944"/>
      <c r="B110" s="931" t="s">
        <v>278</v>
      </c>
      <c r="C110" s="928">
        <v>0.2</v>
      </c>
      <c r="D110" s="928">
        <v>0</v>
      </c>
      <c r="E110" s="928">
        <v>0</v>
      </c>
      <c r="F110" s="929">
        <v>0.2</v>
      </c>
    </row>
    <row r="111" spans="1:6" ht="15">
      <c r="A111" s="936"/>
      <c r="B111" s="953" t="s">
        <v>303</v>
      </c>
      <c r="C111" s="937">
        <v>18.45</v>
      </c>
      <c r="D111" s="937">
        <v>2.3</v>
      </c>
      <c r="E111" s="937"/>
      <c r="F111" s="938">
        <v>16.15</v>
      </c>
    </row>
    <row r="112" spans="1:6" ht="15">
      <c r="A112" s="944" t="s">
        <v>377</v>
      </c>
      <c r="B112" s="945" t="s">
        <v>107</v>
      </c>
      <c r="C112" s="946">
        <f>SUM(C113:C114)</f>
        <v>1.968</v>
      </c>
      <c r="D112" s="946">
        <f>SUM(D113:D114)</f>
        <v>1</v>
      </c>
      <c r="E112" s="946">
        <f>SUM(E113:E114)</f>
        <v>0</v>
      </c>
      <c r="F112" s="957">
        <f>SUM(F113:F114)</f>
        <v>0.968</v>
      </c>
    </row>
    <row r="113" spans="1:6" ht="15">
      <c r="A113" s="939"/>
      <c r="B113" s="952" t="s">
        <v>385</v>
      </c>
      <c r="C113" s="940">
        <v>0.968</v>
      </c>
      <c r="D113" s="940"/>
      <c r="E113" s="940"/>
      <c r="F113" s="941">
        <v>0.968</v>
      </c>
    </row>
    <row r="114" spans="1:6" ht="15">
      <c r="A114" s="932"/>
      <c r="B114" s="955" t="s">
        <v>327</v>
      </c>
      <c r="C114" s="933">
        <v>1</v>
      </c>
      <c r="D114" s="933">
        <v>1</v>
      </c>
      <c r="E114" s="933"/>
      <c r="F114" s="934"/>
    </row>
    <row r="115" spans="1:6" ht="15">
      <c r="A115" s="924" t="s">
        <v>12</v>
      </c>
      <c r="B115" s="935" t="s">
        <v>198</v>
      </c>
      <c r="C115" s="926">
        <f>C116</f>
        <v>13</v>
      </c>
      <c r="D115" s="926">
        <f>D116</f>
        <v>0</v>
      </c>
      <c r="E115" s="926">
        <f>E116</f>
        <v>0</v>
      </c>
      <c r="F115" s="956">
        <f>F116</f>
        <v>13</v>
      </c>
    </row>
    <row r="116" spans="1:6" ht="15">
      <c r="A116" s="936"/>
      <c r="B116" s="953" t="s">
        <v>327</v>
      </c>
      <c r="C116" s="937">
        <v>13</v>
      </c>
      <c r="D116" s="937"/>
      <c r="E116" s="937"/>
      <c r="F116" s="938">
        <v>13</v>
      </c>
    </row>
    <row r="117" spans="1:6" ht="15">
      <c r="A117" s="944" t="s">
        <v>447</v>
      </c>
      <c r="B117" s="954" t="s">
        <v>27</v>
      </c>
      <c r="C117" s="946">
        <f>SUM(C118:C122)</f>
        <v>245.99</v>
      </c>
      <c r="D117" s="946">
        <f>SUM(D118:D122)</f>
        <v>202.90000000000003</v>
      </c>
      <c r="E117" s="946">
        <f>SUM(E118:E122)</f>
        <v>85.36000000000003</v>
      </c>
      <c r="F117" s="957">
        <f>SUM(F118:F122)</f>
        <v>128.45</v>
      </c>
    </row>
    <row r="118" spans="1:6" ht="15">
      <c r="A118" s="983"/>
      <c r="B118" s="952" t="s">
        <v>385</v>
      </c>
      <c r="C118" s="928">
        <v>35.94</v>
      </c>
      <c r="D118" s="928"/>
      <c r="E118" s="928"/>
      <c r="F118" s="929">
        <v>35.94</v>
      </c>
    </row>
    <row r="119" spans="1:6" ht="15">
      <c r="A119" s="983"/>
      <c r="B119" s="931" t="s">
        <v>278</v>
      </c>
      <c r="C119" s="928">
        <v>32.3</v>
      </c>
      <c r="D119" s="928">
        <v>0</v>
      </c>
      <c r="E119" s="928">
        <v>0</v>
      </c>
      <c r="F119" s="929">
        <v>32.3</v>
      </c>
    </row>
    <row r="120" spans="1:8" ht="15">
      <c r="A120" s="939"/>
      <c r="B120" s="943" t="s">
        <v>355</v>
      </c>
      <c r="C120" s="940">
        <v>31.3</v>
      </c>
      <c r="D120" s="940">
        <v>31.3</v>
      </c>
      <c r="E120" s="940"/>
      <c r="F120" s="941"/>
      <c r="G120" s="930"/>
      <c r="H120" s="930"/>
    </row>
    <row r="121" spans="1:7" ht="15">
      <c r="A121" s="939"/>
      <c r="B121" s="943" t="s">
        <v>324</v>
      </c>
      <c r="C121" s="940">
        <v>74.21000000000001</v>
      </c>
      <c r="D121" s="940">
        <v>14</v>
      </c>
      <c r="E121" s="940">
        <v>0</v>
      </c>
      <c r="F121" s="941">
        <v>60.21</v>
      </c>
      <c r="G121" s="930"/>
    </row>
    <row r="122" spans="1:6" ht="15">
      <c r="A122" s="932"/>
      <c r="B122" s="955" t="s">
        <v>303</v>
      </c>
      <c r="C122" s="933">
        <v>72.24</v>
      </c>
      <c r="D122" s="933">
        <v>157.60000000000002</v>
      </c>
      <c r="E122" s="933">
        <v>85.36000000000003</v>
      </c>
      <c r="F122" s="934"/>
    </row>
    <row r="123" spans="1:6" ht="30">
      <c r="A123" s="924" t="s">
        <v>459</v>
      </c>
      <c r="B123" s="925" t="s">
        <v>1141</v>
      </c>
      <c r="C123" s="926">
        <f>C124</f>
        <v>1.2</v>
      </c>
      <c r="D123" s="926">
        <f>D124</f>
        <v>0.5</v>
      </c>
      <c r="E123" s="926">
        <f>E124</f>
        <v>0</v>
      </c>
      <c r="F123" s="956">
        <f>F124</f>
        <v>0.7</v>
      </c>
    </row>
    <row r="124" spans="1:6" ht="15">
      <c r="A124" s="936"/>
      <c r="B124" s="953" t="s">
        <v>385</v>
      </c>
      <c r="C124" s="937">
        <v>1.2</v>
      </c>
      <c r="D124" s="937">
        <v>0.5</v>
      </c>
      <c r="E124" s="937"/>
      <c r="F124" s="938">
        <v>0.7</v>
      </c>
    </row>
    <row r="125" spans="1:6" ht="15">
      <c r="A125" s="924" t="s">
        <v>461</v>
      </c>
      <c r="B125" s="935" t="s">
        <v>168</v>
      </c>
      <c r="C125" s="926">
        <f>SUM(C126:C128)</f>
        <v>14.789</v>
      </c>
      <c r="D125" s="926">
        <f>SUM(D126:D128)</f>
        <v>21</v>
      </c>
      <c r="E125" s="926">
        <f>SUM(E126:E128)</f>
        <v>14.850999999999999</v>
      </c>
      <c r="F125" s="956">
        <f>SUM(F126:F128)</f>
        <v>8.64</v>
      </c>
    </row>
    <row r="126" spans="1:6" ht="15">
      <c r="A126" s="939"/>
      <c r="B126" s="952" t="s">
        <v>327</v>
      </c>
      <c r="C126" s="940">
        <v>6.14</v>
      </c>
      <c r="D126" s="940">
        <v>1.5</v>
      </c>
      <c r="E126" s="940"/>
      <c r="F126" s="941">
        <v>4.64</v>
      </c>
    </row>
    <row r="127" spans="1:8" ht="15">
      <c r="A127" s="939"/>
      <c r="B127" s="952" t="s">
        <v>278</v>
      </c>
      <c r="C127" s="940">
        <v>4.649</v>
      </c>
      <c r="D127" s="940">
        <v>19.5</v>
      </c>
      <c r="E127" s="940">
        <v>14.850999999999999</v>
      </c>
      <c r="F127" s="941">
        <v>0</v>
      </c>
      <c r="H127" s="930"/>
    </row>
    <row r="128" spans="1:8" ht="15">
      <c r="A128" s="939"/>
      <c r="B128" s="952" t="s">
        <v>355</v>
      </c>
      <c r="C128" s="940">
        <v>4</v>
      </c>
      <c r="D128" s="940">
        <v>0</v>
      </c>
      <c r="E128" s="940">
        <v>0</v>
      </c>
      <c r="F128" s="941">
        <v>4</v>
      </c>
      <c r="H128" s="930"/>
    </row>
    <row r="129" spans="1:6" ht="15">
      <c r="A129" s="924" t="s">
        <v>465</v>
      </c>
      <c r="B129" s="935" t="s">
        <v>86</v>
      </c>
      <c r="C129" s="926">
        <f>SUM(C130:C131)</f>
        <v>2.937</v>
      </c>
      <c r="D129" s="926">
        <f>SUM(D130:D131)</f>
        <v>0.162</v>
      </c>
      <c r="E129" s="926">
        <f>SUM(E130:E131)</f>
        <v>0</v>
      </c>
      <c r="F129" s="956">
        <f>SUM(F130:F131)</f>
        <v>2.775</v>
      </c>
    </row>
    <row r="130" spans="1:6" ht="15">
      <c r="A130" s="939"/>
      <c r="B130" s="952" t="s">
        <v>385</v>
      </c>
      <c r="C130" s="940">
        <v>1.6869999999999998</v>
      </c>
      <c r="D130" s="940">
        <v>0.162</v>
      </c>
      <c r="E130" s="940">
        <v>0</v>
      </c>
      <c r="F130" s="941">
        <v>1.525</v>
      </c>
    </row>
    <row r="131" spans="1:6" ht="15">
      <c r="A131" s="936"/>
      <c r="B131" s="953" t="s">
        <v>303</v>
      </c>
      <c r="C131" s="937">
        <v>1.25</v>
      </c>
      <c r="D131" s="937"/>
      <c r="E131" s="937"/>
      <c r="F131" s="938">
        <v>1.25</v>
      </c>
    </row>
    <row r="132" spans="1:6" ht="15">
      <c r="A132" s="944" t="s">
        <v>476</v>
      </c>
      <c r="B132" s="954" t="s">
        <v>28</v>
      </c>
      <c r="C132" s="946">
        <f>SUM(C133:C134)</f>
        <v>18.695</v>
      </c>
      <c r="D132" s="946">
        <f>SUM(D133:D134)</f>
        <v>0</v>
      </c>
      <c r="E132" s="946">
        <f>SUM(E133:E134)</f>
        <v>0</v>
      </c>
      <c r="F132" s="957">
        <f>SUM(F133:F134)</f>
        <v>18.695</v>
      </c>
    </row>
    <row r="133" spans="1:6" ht="15">
      <c r="A133" s="939"/>
      <c r="B133" s="943" t="s">
        <v>385</v>
      </c>
      <c r="C133" s="940">
        <v>4.97</v>
      </c>
      <c r="D133" s="940"/>
      <c r="E133" s="940"/>
      <c r="F133" s="941">
        <v>4.97</v>
      </c>
    </row>
    <row r="134" spans="1:7" ht="15">
      <c r="A134" s="932"/>
      <c r="B134" s="1009" t="s">
        <v>324</v>
      </c>
      <c r="C134" s="933">
        <v>13.725000000000001</v>
      </c>
      <c r="D134" s="933">
        <v>0</v>
      </c>
      <c r="E134" s="933">
        <v>0</v>
      </c>
      <c r="F134" s="934">
        <v>13.725000000000001</v>
      </c>
      <c r="G134" s="930"/>
    </row>
    <row r="135" spans="1:6" ht="15">
      <c r="A135" s="924" t="s">
        <v>479</v>
      </c>
      <c r="B135" s="925" t="s">
        <v>72</v>
      </c>
      <c r="C135" s="926">
        <f>SUM(C136:C140)</f>
        <v>326.793</v>
      </c>
      <c r="D135" s="926">
        <f>SUM(D136:D140)</f>
        <v>247.36499999999998</v>
      </c>
      <c r="E135" s="926">
        <f>SUM(E136:E140)</f>
        <v>130.58499999999998</v>
      </c>
      <c r="F135" s="956">
        <f>SUM(F136:F140)</f>
        <v>210.01300000000003</v>
      </c>
    </row>
    <row r="136" spans="1:6" ht="15">
      <c r="A136" s="939"/>
      <c r="B136" s="943" t="s">
        <v>385</v>
      </c>
      <c r="C136" s="940">
        <v>47.02</v>
      </c>
      <c r="D136" s="940">
        <v>25</v>
      </c>
      <c r="E136" s="940">
        <v>0</v>
      </c>
      <c r="F136" s="941">
        <v>22.02</v>
      </c>
    </row>
    <row r="137" spans="1:6" ht="15">
      <c r="A137" s="939"/>
      <c r="B137" s="943" t="s">
        <v>278</v>
      </c>
      <c r="C137" s="940">
        <v>201.403</v>
      </c>
      <c r="D137" s="940">
        <v>29.86</v>
      </c>
      <c r="E137" s="940">
        <v>0</v>
      </c>
      <c r="F137" s="941">
        <v>171.543</v>
      </c>
    </row>
    <row r="138" spans="1:6" ht="15">
      <c r="A138" s="939"/>
      <c r="B138" s="943" t="s">
        <v>355</v>
      </c>
      <c r="C138" s="940">
        <v>3.8</v>
      </c>
      <c r="D138" s="940">
        <v>45.99</v>
      </c>
      <c r="E138" s="940">
        <v>42.19</v>
      </c>
      <c r="F138" s="941"/>
    </row>
    <row r="139" spans="1:6" ht="15">
      <c r="A139" s="939"/>
      <c r="B139" s="943" t="s">
        <v>324</v>
      </c>
      <c r="C139" s="940">
        <v>42.25</v>
      </c>
      <c r="D139" s="940">
        <v>25.799999999999997</v>
      </c>
      <c r="E139" s="940">
        <v>0</v>
      </c>
      <c r="F139" s="941">
        <v>16.450000000000003</v>
      </c>
    </row>
    <row r="140" spans="1:6" ht="15">
      <c r="A140" s="936"/>
      <c r="B140" s="953" t="s">
        <v>303</v>
      </c>
      <c r="C140" s="937">
        <v>32.31999999999999</v>
      </c>
      <c r="D140" s="937">
        <v>120.71499999999999</v>
      </c>
      <c r="E140" s="937">
        <v>88.395</v>
      </c>
      <c r="F140" s="938"/>
    </row>
    <row r="141" spans="1:6" ht="15">
      <c r="A141" s="944" t="s">
        <v>482</v>
      </c>
      <c r="B141" s="945" t="s">
        <v>199</v>
      </c>
      <c r="C141" s="946">
        <f>C142</f>
        <v>50</v>
      </c>
      <c r="D141" s="946">
        <f>D142</f>
        <v>0</v>
      </c>
      <c r="E141" s="946">
        <f>E142</f>
        <v>0</v>
      </c>
      <c r="F141" s="957">
        <f>F142</f>
        <v>50</v>
      </c>
    </row>
    <row r="142" spans="1:6" ht="15">
      <c r="A142" s="932"/>
      <c r="B142" s="955" t="s">
        <v>327</v>
      </c>
      <c r="C142" s="933">
        <v>50</v>
      </c>
      <c r="D142" s="933"/>
      <c r="E142" s="933"/>
      <c r="F142" s="934">
        <v>50</v>
      </c>
    </row>
    <row r="143" spans="1:6" ht="15">
      <c r="A143" s="924" t="s">
        <v>494</v>
      </c>
      <c r="B143" s="925" t="s">
        <v>35</v>
      </c>
      <c r="C143" s="926">
        <f>SUM(C144:C149)</f>
        <v>542.2729999999999</v>
      </c>
      <c r="D143" s="926">
        <f>SUM(D144:D149)</f>
        <v>479.77</v>
      </c>
      <c r="E143" s="926">
        <f>SUM(E144:E149)</f>
        <v>92.99100000000001</v>
      </c>
      <c r="F143" s="956">
        <f>SUM(F144:F149)</f>
        <v>155.494</v>
      </c>
    </row>
    <row r="144" spans="1:6" ht="15">
      <c r="A144" s="944"/>
      <c r="B144" s="943" t="s">
        <v>385</v>
      </c>
      <c r="C144" s="928">
        <v>72.593</v>
      </c>
      <c r="D144" s="928">
        <v>39.5</v>
      </c>
      <c r="E144" s="928"/>
      <c r="F144" s="929">
        <v>33.093</v>
      </c>
    </row>
    <row r="145" spans="1:6" ht="15">
      <c r="A145" s="939"/>
      <c r="B145" s="943" t="s">
        <v>327</v>
      </c>
      <c r="C145" s="940">
        <v>48.582</v>
      </c>
      <c r="D145" s="940">
        <v>0</v>
      </c>
      <c r="E145" s="940">
        <v>0</v>
      </c>
      <c r="F145" s="941">
        <v>48.582</v>
      </c>
    </row>
    <row r="146" spans="1:6" ht="15">
      <c r="A146" s="939"/>
      <c r="B146" s="943" t="s">
        <v>278</v>
      </c>
      <c r="C146" s="940">
        <v>18.5</v>
      </c>
      <c r="D146" s="940">
        <v>0</v>
      </c>
      <c r="E146" s="940">
        <v>0</v>
      </c>
      <c r="F146" s="941">
        <v>18.5</v>
      </c>
    </row>
    <row r="147" spans="1:7" ht="15">
      <c r="A147" s="939"/>
      <c r="B147" s="943" t="s">
        <v>355</v>
      </c>
      <c r="C147" s="940">
        <v>196.21</v>
      </c>
      <c r="D147" s="940">
        <v>188.41</v>
      </c>
      <c r="E147" s="940">
        <v>0</v>
      </c>
      <c r="F147" s="941">
        <v>7.8</v>
      </c>
      <c r="G147" s="930"/>
    </row>
    <row r="148" spans="1:6" ht="15">
      <c r="A148" s="939"/>
      <c r="B148" s="943" t="s">
        <v>324</v>
      </c>
      <c r="C148" s="940">
        <v>66.679</v>
      </c>
      <c r="D148" s="940">
        <v>34.16</v>
      </c>
      <c r="E148" s="940">
        <v>15</v>
      </c>
      <c r="F148" s="941">
        <v>47.519</v>
      </c>
    </row>
    <row r="149" spans="1:6" ht="15">
      <c r="A149" s="936"/>
      <c r="B149" s="953" t="s">
        <v>303</v>
      </c>
      <c r="C149" s="937">
        <v>139.709</v>
      </c>
      <c r="D149" s="937">
        <v>217.70000000000002</v>
      </c>
      <c r="E149" s="937">
        <v>77.99100000000001</v>
      </c>
      <c r="F149" s="938"/>
    </row>
    <row r="150" spans="1:6" ht="15">
      <c r="A150" s="944" t="s">
        <v>499</v>
      </c>
      <c r="B150" s="954" t="s">
        <v>40</v>
      </c>
      <c r="C150" s="946">
        <f>SUM(C151:C155)</f>
        <v>204.23000000000002</v>
      </c>
      <c r="D150" s="946">
        <f>SUM(D151:D155)</f>
        <v>212.945</v>
      </c>
      <c r="E150" s="946">
        <f>SUM(E151:E155)</f>
        <v>13.075000000000003</v>
      </c>
      <c r="F150" s="957">
        <f>SUM(F151:F155)</f>
        <v>4.359999999999999</v>
      </c>
    </row>
    <row r="151" spans="1:6" ht="15">
      <c r="A151" s="939"/>
      <c r="B151" s="943" t="s">
        <v>385</v>
      </c>
      <c r="C151" s="940">
        <v>6.6</v>
      </c>
      <c r="D151" s="940">
        <v>6.6</v>
      </c>
      <c r="E151" s="940"/>
      <c r="F151" s="941"/>
    </row>
    <row r="152" spans="1:6" ht="15">
      <c r="A152" s="939"/>
      <c r="B152" s="943" t="s">
        <v>327</v>
      </c>
      <c r="C152" s="940">
        <v>3.55</v>
      </c>
      <c r="D152" s="940"/>
      <c r="E152" s="940"/>
      <c r="F152" s="941">
        <v>3.55</v>
      </c>
    </row>
    <row r="153" spans="1:6" ht="15">
      <c r="A153" s="939"/>
      <c r="B153" s="943" t="s">
        <v>278</v>
      </c>
      <c r="C153" s="940">
        <v>153.49</v>
      </c>
      <c r="D153" s="940">
        <v>153.49</v>
      </c>
      <c r="E153" s="940">
        <v>0</v>
      </c>
      <c r="F153" s="941">
        <v>0</v>
      </c>
    </row>
    <row r="154" spans="1:6" ht="15">
      <c r="A154" s="932"/>
      <c r="B154" s="943" t="s">
        <v>324</v>
      </c>
      <c r="C154" s="933">
        <v>0.81</v>
      </c>
      <c r="D154" s="933">
        <v>0</v>
      </c>
      <c r="E154" s="933">
        <v>0</v>
      </c>
      <c r="F154" s="934">
        <v>0.81</v>
      </c>
    </row>
    <row r="155" spans="1:6" ht="15">
      <c r="A155" s="932"/>
      <c r="B155" s="955" t="s">
        <v>303</v>
      </c>
      <c r="C155" s="933">
        <v>39.78</v>
      </c>
      <c r="D155" s="933">
        <v>52.855000000000004</v>
      </c>
      <c r="E155" s="933">
        <v>13.075000000000003</v>
      </c>
      <c r="F155" s="934"/>
    </row>
    <row r="156" spans="1:6" ht="15">
      <c r="A156" s="924" t="s">
        <v>501</v>
      </c>
      <c r="B156" s="935" t="s">
        <v>41</v>
      </c>
      <c r="C156" s="926">
        <f>SUM(C157:C160)</f>
        <v>334.15500000000003</v>
      </c>
      <c r="D156" s="926">
        <f>SUM(D157:D160)</f>
        <v>146.2</v>
      </c>
      <c r="E156" s="926">
        <f>SUM(E157:E160)</f>
        <v>0</v>
      </c>
      <c r="F156" s="956">
        <f>SUM(F157:F160)</f>
        <v>187.955</v>
      </c>
    </row>
    <row r="157" spans="1:7" ht="15">
      <c r="A157" s="939"/>
      <c r="B157" s="952" t="s">
        <v>278</v>
      </c>
      <c r="C157" s="940">
        <v>143.247</v>
      </c>
      <c r="D157" s="940">
        <v>25.1</v>
      </c>
      <c r="E157" s="940">
        <v>0</v>
      </c>
      <c r="F157" s="941">
        <v>118.14700000000002</v>
      </c>
      <c r="G157" s="930"/>
    </row>
    <row r="158" spans="1:7" ht="15">
      <c r="A158" s="939"/>
      <c r="B158" s="943" t="s">
        <v>327</v>
      </c>
      <c r="C158" s="940">
        <v>0.6</v>
      </c>
      <c r="D158" s="940">
        <v>0.6</v>
      </c>
      <c r="E158" s="940"/>
      <c r="F158" s="941"/>
      <c r="G158" s="930"/>
    </row>
    <row r="159" spans="1:7" ht="15">
      <c r="A159" s="939"/>
      <c r="B159" s="952" t="s">
        <v>324</v>
      </c>
      <c r="C159" s="940">
        <v>71.00800000000001</v>
      </c>
      <c r="D159" s="940">
        <v>1.2</v>
      </c>
      <c r="E159" s="940">
        <v>0</v>
      </c>
      <c r="F159" s="941">
        <v>69.80799999999999</v>
      </c>
      <c r="G159" s="930"/>
    </row>
    <row r="160" spans="1:8" ht="15">
      <c r="A160" s="936"/>
      <c r="B160" s="953" t="s">
        <v>303</v>
      </c>
      <c r="C160" s="937">
        <v>119.3</v>
      </c>
      <c r="D160" s="937">
        <v>119.3</v>
      </c>
      <c r="E160" s="937"/>
      <c r="F160" s="938">
        <v>0</v>
      </c>
      <c r="G160" s="930"/>
      <c r="H160" s="930"/>
    </row>
    <row r="161" spans="1:6" ht="15">
      <c r="A161" s="939" t="s">
        <v>523</v>
      </c>
      <c r="B161" s="978" t="s">
        <v>73</v>
      </c>
      <c r="C161" s="979">
        <f>SUM(C162:C167)</f>
        <v>771.473</v>
      </c>
      <c r="D161" s="979">
        <f>SUM(D162:D167)</f>
        <v>881.37</v>
      </c>
      <c r="E161" s="979">
        <f>SUM(E162:E167)</f>
        <v>43.57900000000001</v>
      </c>
      <c r="F161" s="980">
        <f>SUM(F162:F167)</f>
        <v>67.68199999999999</v>
      </c>
    </row>
    <row r="162" spans="1:6" ht="15">
      <c r="A162" s="939"/>
      <c r="B162" s="943" t="s">
        <v>385</v>
      </c>
      <c r="C162" s="940">
        <v>34.364999999999995</v>
      </c>
      <c r="D162" s="940">
        <v>65.739</v>
      </c>
      <c r="E162" s="940">
        <v>32.412</v>
      </c>
      <c r="F162" s="941">
        <v>1.038</v>
      </c>
    </row>
    <row r="163" spans="1:7" ht="15">
      <c r="A163" s="939"/>
      <c r="B163" s="943" t="s">
        <v>327</v>
      </c>
      <c r="C163" s="940">
        <v>83.644</v>
      </c>
      <c r="D163" s="940">
        <v>49.1</v>
      </c>
      <c r="E163" s="940">
        <v>0</v>
      </c>
      <c r="F163" s="941">
        <v>34.544</v>
      </c>
      <c r="G163" s="930"/>
    </row>
    <row r="164" spans="1:7" ht="15">
      <c r="A164" s="939"/>
      <c r="B164" s="943" t="s">
        <v>278</v>
      </c>
      <c r="C164" s="940">
        <v>244.278</v>
      </c>
      <c r="D164" s="940">
        <v>369.47799999999995</v>
      </c>
      <c r="E164" s="940">
        <v>0</v>
      </c>
      <c r="F164" s="941">
        <v>0</v>
      </c>
      <c r="G164" s="930"/>
    </row>
    <row r="165" spans="1:7" ht="15">
      <c r="A165" s="939"/>
      <c r="B165" s="943" t="s">
        <v>355</v>
      </c>
      <c r="C165" s="940">
        <v>32.5</v>
      </c>
      <c r="D165" s="940">
        <v>17.16</v>
      </c>
      <c r="E165" s="940">
        <v>10.66</v>
      </c>
      <c r="F165" s="941">
        <v>26</v>
      </c>
      <c r="G165" s="930"/>
    </row>
    <row r="166" spans="1:7" ht="15">
      <c r="A166" s="939"/>
      <c r="B166" s="943" t="s">
        <v>324</v>
      </c>
      <c r="C166" s="940">
        <v>9.399999999999999</v>
      </c>
      <c r="D166" s="940">
        <v>12.100000000000001</v>
      </c>
      <c r="E166" s="940">
        <v>0</v>
      </c>
      <c r="F166" s="941">
        <v>6.1</v>
      </c>
      <c r="G166" s="930"/>
    </row>
    <row r="167" spans="1:6" ht="15">
      <c r="A167" s="932"/>
      <c r="B167" s="955" t="s">
        <v>303</v>
      </c>
      <c r="C167" s="933">
        <v>367.286</v>
      </c>
      <c r="D167" s="933">
        <v>367.793</v>
      </c>
      <c r="E167" s="933">
        <v>0.507000000000005</v>
      </c>
      <c r="F167" s="934"/>
    </row>
    <row r="168" spans="1:6" ht="15">
      <c r="A168" s="924" t="s">
        <v>529</v>
      </c>
      <c r="B168" s="925" t="s">
        <v>29</v>
      </c>
      <c r="C168" s="926">
        <f>SUM(C169:C174)</f>
        <v>216.278</v>
      </c>
      <c r="D168" s="926">
        <f>SUM(D169:D174)</f>
        <v>106.756</v>
      </c>
      <c r="E168" s="926">
        <f>SUM(E169:E174)</f>
        <v>54.138999999999996</v>
      </c>
      <c r="F168" s="956">
        <f>SUM(F169:F174)</f>
        <v>163.661</v>
      </c>
    </row>
    <row r="169" spans="1:6" ht="15">
      <c r="A169" s="939"/>
      <c r="B169" s="943" t="s">
        <v>385</v>
      </c>
      <c r="C169" s="940">
        <v>11.2</v>
      </c>
      <c r="D169" s="940"/>
      <c r="E169" s="940"/>
      <c r="F169" s="941">
        <v>11.2</v>
      </c>
    </row>
    <row r="170" spans="1:7" ht="15">
      <c r="A170" s="939"/>
      <c r="B170" s="943" t="s">
        <v>327</v>
      </c>
      <c r="C170" s="940">
        <v>29.407999999999998</v>
      </c>
      <c r="D170" s="940">
        <v>39.5</v>
      </c>
      <c r="E170" s="940">
        <v>36.3</v>
      </c>
      <c r="F170" s="941">
        <v>26.208</v>
      </c>
      <c r="G170" s="930"/>
    </row>
    <row r="171" spans="1:7" ht="15">
      <c r="A171" s="939"/>
      <c r="B171" s="943" t="s">
        <v>278</v>
      </c>
      <c r="C171" s="940">
        <v>108.635</v>
      </c>
      <c r="D171" s="940">
        <v>16.857</v>
      </c>
      <c r="E171" s="940">
        <v>0</v>
      </c>
      <c r="F171" s="941">
        <v>91.778</v>
      </c>
      <c r="G171" s="930"/>
    </row>
    <row r="172" spans="1:7" ht="15">
      <c r="A172" s="939"/>
      <c r="B172" s="943" t="s">
        <v>355</v>
      </c>
      <c r="C172" s="940">
        <v>19.700000000000003</v>
      </c>
      <c r="D172" s="940">
        <v>19.75</v>
      </c>
      <c r="E172" s="940">
        <v>12.35</v>
      </c>
      <c r="F172" s="941">
        <v>12.3</v>
      </c>
      <c r="G172" s="930"/>
    </row>
    <row r="173" spans="1:7" ht="15">
      <c r="A173" s="939"/>
      <c r="B173" s="943" t="s">
        <v>324</v>
      </c>
      <c r="C173" s="940">
        <v>16.425</v>
      </c>
      <c r="D173" s="940">
        <v>11.249</v>
      </c>
      <c r="E173" s="940">
        <v>5.489</v>
      </c>
      <c r="F173" s="941">
        <v>10.665</v>
      </c>
      <c r="G173" s="930"/>
    </row>
    <row r="174" spans="1:8" ht="15">
      <c r="A174" s="936"/>
      <c r="B174" s="953" t="s">
        <v>303</v>
      </c>
      <c r="C174" s="937">
        <v>30.91</v>
      </c>
      <c r="D174" s="937">
        <v>19.4</v>
      </c>
      <c r="E174" s="937"/>
      <c r="F174" s="938">
        <v>11.510000000000002</v>
      </c>
      <c r="H174" s="930"/>
    </row>
    <row r="175" spans="1:6" ht="15">
      <c r="A175" s="924" t="s">
        <v>534</v>
      </c>
      <c r="B175" s="935" t="s">
        <v>655</v>
      </c>
      <c r="C175" s="962">
        <f>C176</f>
        <v>2.385</v>
      </c>
      <c r="D175" s="962">
        <f>D176</f>
        <v>0</v>
      </c>
      <c r="E175" s="962">
        <f>E176</f>
        <v>0</v>
      </c>
      <c r="F175" s="963">
        <f>F176</f>
        <v>2.385</v>
      </c>
    </row>
    <row r="176" spans="1:6" ht="15">
      <c r="A176" s="936"/>
      <c r="B176" s="953" t="s">
        <v>278</v>
      </c>
      <c r="C176" s="984">
        <v>2.385</v>
      </c>
      <c r="D176" s="984">
        <v>0</v>
      </c>
      <c r="E176" s="984">
        <v>0</v>
      </c>
      <c r="F176" s="1044">
        <v>2.385</v>
      </c>
    </row>
    <row r="177" spans="1:8" s="915" customFormat="1" ht="15">
      <c r="A177" s="944" t="s">
        <v>540</v>
      </c>
      <c r="B177" s="945" t="s">
        <v>1142</v>
      </c>
      <c r="C177" s="946">
        <f>C178</f>
        <v>5.04</v>
      </c>
      <c r="D177" s="946">
        <f>D178</f>
        <v>0</v>
      </c>
      <c r="E177" s="946">
        <f>E178</f>
        <v>0</v>
      </c>
      <c r="F177" s="957">
        <f>F178</f>
        <v>5.04</v>
      </c>
      <c r="H177" s="985"/>
    </row>
    <row r="178" spans="1:8" ht="15">
      <c r="A178" s="932"/>
      <c r="B178" s="955" t="s">
        <v>355</v>
      </c>
      <c r="C178" s="933">
        <v>5.04</v>
      </c>
      <c r="D178" s="933">
        <v>0</v>
      </c>
      <c r="E178" s="933">
        <v>0</v>
      </c>
      <c r="F178" s="934">
        <v>5.04</v>
      </c>
      <c r="H178" s="930"/>
    </row>
    <row r="179" spans="1:6" ht="15">
      <c r="A179" s="924" t="s">
        <v>541</v>
      </c>
      <c r="B179" s="925" t="s">
        <v>42</v>
      </c>
      <c r="C179" s="926">
        <f>SUM(C180:C184)</f>
        <v>15.077</v>
      </c>
      <c r="D179" s="926">
        <f>SUM(D180:D184)</f>
        <v>0.74</v>
      </c>
      <c r="E179" s="926">
        <f>SUM(E180:E184)</f>
        <v>0</v>
      </c>
      <c r="F179" s="956">
        <f>SUM(F180:F184)</f>
        <v>14.877</v>
      </c>
    </row>
    <row r="180" spans="1:6" ht="15">
      <c r="A180" s="939"/>
      <c r="B180" s="943" t="s">
        <v>385</v>
      </c>
      <c r="C180" s="940">
        <v>4.35</v>
      </c>
      <c r="D180" s="940">
        <v>0.1</v>
      </c>
      <c r="E180" s="940">
        <v>0</v>
      </c>
      <c r="F180" s="941">
        <v>4.25</v>
      </c>
    </row>
    <row r="181" spans="1:7" ht="15">
      <c r="A181" s="939"/>
      <c r="B181" s="943" t="s">
        <v>278</v>
      </c>
      <c r="C181" s="940">
        <v>7.5600000000000005</v>
      </c>
      <c r="D181" s="940">
        <v>0</v>
      </c>
      <c r="E181" s="940">
        <v>0</v>
      </c>
      <c r="F181" s="941">
        <v>7.5600000000000005</v>
      </c>
      <c r="G181" s="930"/>
    </row>
    <row r="182" spans="1:7" ht="15">
      <c r="A182" s="939"/>
      <c r="B182" s="943" t="s">
        <v>355</v>
      </c>
      <c r="C182" s="940">
        <v>2.3230000000000004</v>
      </c>
      <c r="D182" s="940">
        <v>0.64</v>
      </c>
      <c r="E182" s="940">
        <v>0</v>
      </c>
      <c r="F182" s="941">
        <v>2.223</v>
      </c>
      <c r="G182" s="930"/>
    </row>
    <row r="183" spans="1:7" ht="15">
      <c r="A183" s="939"/>
      <c r="B183" s="943" t="s">
        <v>324</v>
      </c>
      <c r="C183" s="940">
        <v>0.41</v>
      </c>
      <c r="D183" s="940">
        <v>0</v>
      </c>
      <c r="E183" s="940">
        <v>0</v>
      </c>
      <c r="F183" s="941">
        <v>0.41</v>
      </c>
      <c r="G183" s="930"/>
    </row>
    <row r="184" spans="1:6" ht="15">
      <c r="A184" s="936"/>
      <c r="B184" s="953" t="s">
        <v>303</v>
      </c>
      <c r="C184" s="937">
        <v>0.434</v>
      </c>
      <c r="D184" s="937"/>
      <c r="E184" s="937"/>
      <c r="F184" s="938">
        <v>0.434</v>
      </c>
    </row>
    <row r="185" spans="1:6" ht="15">
      <c r="A185" s="944" t="s">
        <v>547</v>
      </c>
      <c r="B185" s="954" t="s">
        <v>30</v>
      </c>
      <c r="C185" s="946">
        <f>SUM(C186:C187)</f>
        <v>10.369</v>
      </c>
      <c r="D185" s="946">
        <f>SUM(D186:D187)</f>
        <v>4.6</v>
      </c>
      <c r="E185" s="946">
        <f>SUM(E186:E187)</f>
        <v>0</v>
      </c>
      <c r="F185" s="957">
        <f>SUM(F186:F187)</f>
        <v>5.769</v>
      </c>
    </row>
    <row r="186" spans="1:6" ht="15">
      <c r="A186" s="939"/>
      <c r="B186" s="943" t="s">
        <v>385</v>
      </c>
      <c r="C186" s="940">
        <v>2.569</v>
      </c>
      <c r="D186" s="940">
        <v>0</v>
      </c>
      <c r="E186" s="940">
        <v>0</v>
      </c>
      <c r="F186" s="941">
        <v>2.569</v>
      </c>
    </row>
    <row r="187" spans="1:6" ht="15">
      <c r="A187" s="939"/>
      <c r="B187" s="943" t="s">
        <v>355</v>
      </c>
      <c r="C187" s="940">
        <v>7.8</v>
      </c>
      <c r="D187" s="940">
        <v>4.6</v>
      </c>
      <c r="E187" s="940"/>
      <c r="F187" s="941">
        <v>3.2</v>
      </c>
    </row>
    <row r="188" spans="1:6" ht="15">
      <c r="A188" s="924" t="s">
        <v>549</v>
      </c>
      <c r="B188" s="925" t="s">
        <v>31</v>
      </c>
      <c r="C188" s="926">
        <f>SUM(C189:C191)</f>
        <v>50.584</v>
      </c>
      <c r="D188" s="926">
        <f>SUM(D189:D191)</f>
        <v>4.77</v>
      </c>
      <c r="E188" s="926">
        <f>SUM(E189:E191)</f>
        <v>0</v>
      </c>
      <c r="F188" s="956">
        <f>SUM(F189:F191)</f>
        <v>45.814</v>
      </c>
    </row>
    <row r="189" spans="1:6" ht="15">
      <c r="A189" s="939"/>
      <c r="B189" s="943" t="s">
        <v>355</v>
      </c>
      <c r="C189" s="940">
        <v>2.24</v>
      </c>
      <c r="D189" s="940">
        <v>0.27</v>
      </c>
      <c r="E189" s="940">
        <v>0</v>
      </c>
      <c r="F189" s="941">
        <v>1.97</v>
      </c>
    </row>
    <row r="190" spans="1:6" ht="15">
      <c r="A190" s="939"/>
      <c r="B190" s="943" t="s">
        <v>324</v>
      </c>
      <c r="C190" s="940">
        <v>19.474</v>
      </c>
      <c r="D190" s="940">
        <v>0</v>
      </c>
      <c r="E190" s="940">
        <v>0</v>
      </c>
      <c r="F190" s="941">
        <v>19.474</v>
      </c>
    </row>
    <row r="191" spans="1:6" ht="15">
      <c r="A191" s="936"/>
      <c r="B191" s="953" t="s">
        <v>303</v>
      </c>
      <c r="C191" s="937">
        <v>28.87</v>
      </c>
      <c r="D191" s="937">
        <v>4.5</v>
      </c>
      <c r="E191" s="937"/>
      <c r="F191" s="938">
        <v>24.37</v>
      </c>
    </row>
    <row r="192" spans="1:6" ht="15">
      <c r="A192" s="944" t="s">
        <v>551</v>
      </c>
      <c r="B192" s="945" t="s">
        <v>11</v>
      </c>
      <c r="C192" s="946">
        <f>C193</f>
        <v>3.078</v>
      </c>
      <c r="D192" s="946">
        <f>D193</f>
        <v>0</v>
      </c>
      <c r="E192" s="946">
        <f>E193</f>
        <v>0</v>
      </c>
      <c r="F192" s="957">
        <f>F193</f>
        <v>3.078</v>
      </c>
    </row>
    <row r="193" spans="1:7" ht="15">
      <c r="A193" s="932"/>
      <c r="B193" s="955" t="s">
        <v>278</v>
      </c>
      <c r="C193" s="933">
        <v>3.078</v>
      </c>
      <c r="D193" s="933">
        <v>0</v>
      </c>
      <c r="E193" s="933">
        <v>0</v>
      </c>
      <c r="F193" s="934">
        <v>3.078</v>
      </c>
      <c r="G193" s="930"/>
    </row>
    <row r="194" spans="1:6" ht="15">
      <c r="A194" s="924" t="s">
        <v>553</v>
      </c>
      <c r="B194" s="925" t="s">
        <v>1143</v>
      </c>
      <c r="C194" s="926">
        <f>SUM(C195:C196)</f>
        <v>19.563</v>
      </c>
      <c r="D194" s="926">
        <f>SUM(D195:D196)</f>
        <v>4.1</v>
      </c>
      <c r="E194" s="926">
        <f>SUM(E195:E196)</f>
        <v>0</v>
      </c>
      <c r="F194" s="956">
        <f>SUM(F195:F196)</f>
        <v>15.463000000000001</v>
      </c>
    </row>
    <row r="195" spans="1:6" ht="15">
      <c r="A195" s="939"/>
      <c r="B195" s="943" t="s">
        <v>324</v>
      </c>
      <c r="C195" s="940">
        <v>3.9029999999999996</v>
      </c>
      <c r="D195" s="940">
        <v>0</v>
      </c>
      <c r="E195" s="940">
        <v>0</v>
      </c>
      <c r="F195" s="941">
        <v>3.9029999999999996</v>
      </c>
    </row>
    <row r="196" spans="1:6" ht="15">
      <c r="A196" s="936"/>
      <c r="B196" s="953" t="s">
        <v>303</v>
      </c>
      <c r="C196" s="937">
        <v>15.66</v>
      </c>
      <c r="D196" s="937">
        <v>4.1</v>
      </c>
      <c r="E196" s="937"/>
      <c r="F196" s="938">
        <v>11.56</v>
      </c>
    </row>
    <row r="197" spans="1:6" ht="30">
      <c r="A197" s="939" t="s">
        <v>561</v>
      </c>
      <c r="B197" s="986" t="s">
        <v>1144</v>
      </c>
      <c r="C197" s="979">
        <f>C198</f>
        <v>1.584</v>
      </c>
      <c r="D197" s="979">
        <f>D198</f>
        <v>0.2</v>
      </c>
      <c r="E197" s="979">
        <f>E198</f>
        <v>0</v>
      </c>
      <c r="F197" s="980">
        <f>F198</f>
        <v>1.384</v>
      </c>
    </row>
    <row r="198" spans="1:6" ht="15">
      <c r="A198" s="932"/>
      <c r="B198" s="955" t="s">
        <v>385</v>
      </c>
      <c r="C198" s="933">
        <v>1.584</v>
      </c>
      <c r="D198" s="933">
        <v>0.2</v>
      </c>
      <c r="E198" s="933"/>
      <c r="F198" s="934">
        <v>1.384</v>
      </c>
    </row>
    <row r="199" spans="1:6" ht="15">
      <c r="A199" s="924" t="s">
        <v>564</v>
      </c>
      <c r="B199" s="935" t="s">
        <v>65</v>
      </c>
      <c r="C199" s="926">
        <f>SUM(C200:C202)</f>
        <v>10.29</v>
      </c>
      <c r="D199" s="926">
        <f>SUM(D200:D202)</f>
        <v>0.553</v>
      </c>
      <c r="E199" s="926">
        <f>SUM(E200:E202)</f>
        <v>0</v>
      </c>
      <c r="F199" s="956">
        <f>SUM(F200:F202)</f>
        <v>9.737</v>
      </c>
    </row>
    <row r="200" spans="1:6" ht="15">
      <c r="A200" s="939"/>
      <c r="B200" s="952" t="s">
        <v>278</v>
      </c>
      <c r="C200" s="940">
        <v>4.8</v>
      </c>
      <c r="D200" s="940">
        <v>0</v>
      </c>
      <c r="E200" s="940">
        <v>0</v>
      </c>
      <c r="F200" s="941">
        <v>4.8</v>
      </c>
    </row>
    <row r="201" spans="1:6" ht="15">
      <c r="A201" s="932"/>
      <c r="B201" s="955" t="s">
        <v>355</v>
      </c>
      <c r="C201" s="933">
        <v>1.223</v>
      </c>
      <c r="D201" s="933">
        <v>0.553</v>
      </c>
      <c r="E201" s="933"/>
      <c r="F201" s="934">
        <v>0.67</v>
      </c>
    </row>
    <row r="202" spans="1:6" ht="15">
      <c r="A202" s="936"/>
      <c r="B202" s="964" t="s">
        <v>324</v>
      </c>
      <c r="C202" s="937">
        <v>4.267</v>
      </c>
      <c r="D202" s="937">
        <v>0</v>
      </c>
      <c r="E202" s="937">
        <v>0</v>
      </c>
      <c r="F202" s="938">
        <v>4.267</v>
      </c>
    </row>
    <row r="203" spans="1:6" ht="15">
      <c r="A203" s="944" t="s">
        <v>566</v>
      </c>
      <c r="B203" s="945" t="s">
        <v>47</v>
      </c>
      <c r="C203" s="946">
        <f>C204</f>
        <v>6.35</v>
      </c>
      <c r="D203" s="946">
        <f>D204</f>
        <v>0</v>
      </c>
      <c r="E203" s="946">
        <f>E204</f>
        <v>0</v>
      </c>
      <c r="F203" s="957">
        <f>F204</f>
        <v>6.35</v>
      </c>
    </row>
    <row r="204" spans="1:6" ht="15">
      <c r="A204" s="932"/>
      <c r="B204" s="955" t="s">
        <v>355</v>
      </c>
      <c r="C204" s="933">
        <v>6.35</v>
      </c>
      <c r="D204" s="933"/>
      <c r="E204" s="933"/>
      <c r="F204" s="934">
        <v>6.35</v>
      </c>
    </row>
    <row r="205" spans="1:6" ht="15">
      <c r="A205" s="924" t="s">
        <v>568</v>
      </c>
      <c r="B205" s="925" t="s">
        <v>43</v>
      </c>
      <c r="C205" s="926">
        <f>SUM(C206:C211)</f>
        <v>334.212</v>
      </c>
      <c r="D205" s="926">
        <f>SUM(D206:D211)</f>
        <v>89.856</v>
      </c>
      <c r="E205" s="926">
        <f>SUM(E206:E211)</f>
        <v>23.729999999999997</v>
      </c>
      <c r="F205" s="956">
        <f>SUM(F206:F211)</f>
        <v>267.88599999999997</v>
      </c>
    </row>
    <row r="206" spans="1:6" ht="15">
      <c r="A206" s="939"/>
      <c r="B206" s="943" t="s">
        <v>385</v>
      </c>
      <c r="C206" s="940">
        <v>0.746</v>
      </c>
      <c r="D206" s="940">
        <v>10.4</v>
      </c>
      <c r="E206" s="940">
        <v>10.4</v>
      </c>
      <c r="F206" s="941">
        <v>0.746</v>
      </c>
    </row>
    <row r="207" spans="1:6" ht="15">
      <c r="A207" s="939"/>
      <c r="B207" s="943" t="s">
        <v>327</v>
      </c>
      <c r="C207" s="940">
        <v>10.850999999999999</v>
      </c>
      <c r="D207" s="940">
        <v>16</v>
      </c>
      <c r="E207" s="940">
        <v>12</v>
      </c>
      <c r="F207" s="941">
        <v>6.851</v>
      </c>
    </row>
    <row r="208" spans="1:7" ht="15">
      <c r="A208" s="939"/>
      <c r="B208" s="943" t="s">
        <v>278</v>
      </c>
      <c r="C208" s="940">
        <v>280.51099999999997</v>
      </c>
      <c r="D208" s="940">
        <v>30.994999999999997</v>
      </c>
      <c r="E208" s="940">
        <v>0</v>
      </c>
      <c r="F208" s="941">
        <v>249.51599999999996</v>
      </c>
      <c r="G208" s="930"/>
    </row>
    <row r="209" spans="1:7" ht="15">
      <c r="A209" s="939"/>
      <c r="B209" s="943" t="s">
        <v>355</v>
      </c>
      <c r="C209" s="940">
        <v>10.324</v>
      </c>
      <c r="D209" s="940">
        <v>3.776</v>
      </c>
      <c r="E209" s="940">
        <v>0</v>
      </c>
      <c r="F209" s="941">
        <v>6.548</v>
      </c>
      <c r="G209" s="930"/>
    </row>
    <row r="210" spans="1:7" ht="15">
      <c r="A210" s="939"/>
      <c r="B210" s="943" t="s">
        <v>324</v>
      </c>
      <c r="C210" s="940">
        <v>5.92</v>
      </c>
      <c r="D210" s="940">
        <v>3.55</v>
      </c>
      <c r="E210" s="940">
        <v>1.33</v>
      </c>
      <c r="F210" s="941">
        <v>3.5</v>
      </c>
      <c r="G210" s="930"/>
    </row>
    <row r="211" spans="1:6" ht="15">
      <c r="A211" s="936"/>
      <c r="B211" s="953" t="s">
        <v>303</v>
      </c>
      <c r="C211" s="937">
        <v>25.86</v>
      </c>
      <c r="D211" s="937">
        <v>25.135</v>
      </c>
      <c r="E211" s="937"/>
      <c r="F211" s="938">
        <v>0.7249999999999979</v>
      </c>
    </row>
    <row r="212" spans="1:6" ht="15">
      <c r="A212" s="939" t="s">
        <v>570</v>
      </c>
      <c r="B212" s="978" t="s">
        <v>50</v>
      </c>
      <c r="C212" s="979">
        <f>SUM(C213:C215)</f>
        <v>16.601</v>
      </c>
      <c r="D212" s="979">
        <f>SUM(D213:D215)</f>
        <v>1</v>
      </c>
      <c r="E212" s="979">
        <f>SUM(E213:E215)</f>
        <v>0</v>
      </c>
      <c r="F212" s="980">
        <f>SUM(F213:F215)</f>
        <v>15.601</v>
      </c>
    </row>
    <row r="213" spans="1:6" ht="15">
      <c r="A213" s="939"/>
      <c r="B213" s="943" t="s">
        <v>327</v>
      </c>
      <c r="C213" s="940">
        <v>2.85</v>
      </c>
      <c r="D213" s="940">
        <v>1</v>
      </c>
      <c r="E213" s="940"/>
      <c r="F213" s="941">
        <v>1.85</v>
      </c>
    </row>
    <row r="214" spans="1:6" ht="15">
      <c r="A214" s="939"/>
      <c r="B214" s="943" t="s">
        <v>324</v>
      </c>
      <c r="C214" s="940">
        <v>11.954</v>
      </c>
      <c r="D214" s="940">
        <v>0</v>
      </c>
      <c r="E214" s="940">
        <v>0</v>
      </c>
      <c r="F214" s="941">
        <v>11.954</v>
      </c>
    </row>
    <row r="215" spans="1:6" ht="15">
      <c r="A215" s="932"/>
      <c r="B215" s="955" t="s">
        <v>303</v>
      </c>
      <c r="C215" s="933">
        <v>1.797</v>
      </c>
      <c r="D215" s="933"/>
      <c r="E215" s="933"/>
      <c r="F215" s="934">
        <v>1.797</v>
      </c>
    </row>
    <row r="216" spans="1:6" ht="15">
      <c r="A216" s="924" t="s">
        <v>572</v>
      </c>
      <c r="B216" s="935" t="s">
        <v>78</v>
      </c>
      <c r="C216" s="926">
        <f>C217</f>
        <v>0.261</v>
      </c>
      <c r="D216" s="926">
        <f>D217</f>
        <v>0</v>
      </c>
      <c r="E216" s="926">
        <f>E217</f>
        <v>0</v>
      </c>
      <c r="F216" s="956">
        <f>F217</f>
        <v>0.261</v>
      </c>
    </row>
    <row r="217" spans="1:6" ht="15">
      <c r="A217" s="939"/>
      <c r="B217" s="952" t="s">
        <v>385</v>
      </c>
      <c r="C217" s="940">
        <v>0.261</v>
      </c>
      <c r="D217" s="940"/>
      <c r="E217" s="940"/>
      <c r="F217" s="941">
        <v>0.261</v>
      </c>
    </row>
    <row r="218" spans="1:6" ht="15">
      <c r="A218" s="924" t="s">
        <v>575</v>
      </c>
      <c r="B218" s="935" t="s">
        <v>67</v>
      </c>
      <c r="C218" s="926">
        <f>C219</f>
        <v>6.74</v>
      </c>
      <c r="D218" s="926">
        <f>D219</f>
        <v>5</v>
      </c>
      <c r="E218" s="926">
        <f>E219</f>
        <v>0</v>
      </c>
      <c r="F218" s="956">
        <f>F219</f>
        <v>1.7400000000000002</v>
      </c>
    </row>
    <row r="219" spans="1:6" ht="15">
      <c r="A219" s="936"/>
      <c r="B219" s="953" t="s">
        <v>303</v>
      </c>
      <c r="C219" s="937">
        <v>6.74</v>
      </c>
      <c r="D219" s="937">
        <v>5</v>
      </c>
      <c r="E219" s="937"/>
      <c r="F219" s="938">
        <v>1.7400000000000002</v>
      </c>
    </row>
    <row r="220" spans="1:6" ht="15">
      <c r="A220" s="944" t="s">
        <v>576</v>
      </c>
      <c r="B220" s="945" t="s">
        <v>89</v>
      </c>
      <c r="C220" s="946">
        <f>SUM(C221:C222)</f>
        <v>1.34</v>
      </c>
      <c r="D220" s="946">
        <f>SUM(D221:D222)</f>
        <v>0</v>
      </c>
      <c r="E220" s="946">
        <f>SUM(E221:E222)</f>
        <v>0</v>
      </c>
      <c r="F220" s="957">
        <f>SUM(F221:F222)</f>
        <v>1.34</v>
      </c>
    </row>
    <row r="221" spans="1:6" ht="15">
      <c r="A221" s="939"/>
      <c r="B221" s="943" t="s">
        <v>1145</v>
      </c>
      <c r="C221" s="940">
        <v>0.24</v>
      </c>
      <c r="D221" s="940"/>
      <c r="E221" s="940"/>
      <c r="F221" s="941">
        <v>0.24</v>
      </c>
    </row>
    <row r="222" spans="1:7" ht="15">
      <c r="A222" s="932"/>
      <c r="B222" s="955" t="s">
        <v>355</v>
      </c>
      <c r="C222" s="933">
        <v>1.1</v>
      </c>
      <c r="D222" s="933"/>
      <c r="E222" s="933"/>
      <c r="F222" s="934">
        <v>1.1</v>
      </c>
      <c r="G222" s="930"/>
    </row>
    <row r="223" spans="1:6" ht="15">
      <c r="A223" s="924" t="s">
        <v>585</v>
      </c>
      <c r="B223" s="935" t="s">
        <v>49</v>
      </c>
      <c r="C223" s="926">
        <f>SUM(C224:C225)</f>
        <v>11.575</v>
      </c>
      <c r="D223" s="926">
        <f>SUM(D224:D225)</f>
        <v>1</v>
      </c>
      <c r="E223" s="926">
        <f>SUM(E224:E225)</f>
        <v>0</v>
      </c>
      <c r="F223" s="956">
        <f>SUM(F224:F225)</f>
        <v>10.575</v>
      </c>
    </row>
    <row r="224" spans="1:6" ht="15">
      <c r="A224" s="939"/>
      <c r="B224" s="952" t="s">
        <v>355</v>
      </c>
      <c r="C224" s="940">
        <v>2</v>
      </c>
      <c r="D224" s="940">
        <v>1</v>
      </c>
      <c r="E224" s="940"/>
      <c r="F224" s="941">
        <v>1</v>
      </c>
    </row>
    <row r="225" spans="1:6" ht="15">
      <c r="A225" s="936"/>
      <c r="B225" s="953" t="s">
        <v>324</v>
      </c>
      <c r="C225" s="937">
        <v>9.575</v>
      </c>
      <c r="D225" s="937">
        <v>0</v>
      </c>
      <c r="E225" s="937">
        <v>0</v>
      </c>
      <c r="F225" s="938">
        <v>9.575</v>
      </c>
    </row>
    <row r="226" spans="1:6" ht="15">
      <c r="A226" s="924" t="s">
        <v>593</v>
      </c>
      <c r="B226" s="935" t="s">
        <v>169</v>
      </c>
      <c r="C226" s="926">
        <f>C227</f>
        <v>60.842</v>
      </c>
      <c r="D226" s="926">
        <f>D227</f>
        <v>0</v>
      </c>
      <c r="E226" s="926">
        <f>E227</f>
        <v>0</v>
      </c>
      <c r="F226" s="956">
        <f>F227</f>
        <v>60.842</v>
      </c>
    </row>
    <row r="227" spans="1:6" ht="15">
      <c r="A227" s="936"/>
      <c r="B227" s="953" t="s">
        <v>324</v>
      </c>
      <c r="C227" s="937">
        <v>60.842</v>
      </c>
      <c r="D227" s="937">
        <v>0</v>
      </c>
      <c r="E227" s="937">
        <v>0</v>
      </c>
      <c r="F227" s="938">
        <v>60.842</v>
      </c>
    </row>
    <row r="228" spans="1:6" ht="15">
      <c r="A228" s="944" t="s">
        <v>595</v>
      </c>
      <c r="B228" s="945" t="s">
        <v>188</v>
      </c>
      <c r="C228" s="946">
        <f>C229</f>
        <v>2.021</v>
      </c>
      <c r="D228" s="946">
        <f>D229</f>
        <v>0</v>
      </c>
      <c r="E228" s="946">
        <f>E229</f>
        <v>0</v>
      </c>
      <c r="F228" s="957">
        <f>F229</f>
        <v>2.021</v>
      </c>
    </row>
    <row r="229" spans="1:6" ht="15">
      <c r="A229" s="932"/>
      <c r="B229" s="955" t="s">
        <v>324</v>
      </c>
      <c r="C229" s="933">
        <v>2.021</v>
      </c>
      <c r="D229" s="933">
        <v>0</v>
      </c>
      <c r="E229" s="933">
        <v>0</v>
      </c>
      <c r="F229" s="934">
        <v>2.021</v>
      </c>
    </row>
    <row r="230" spans="1:6" ht="15">
      <c r="A230" s="924" t="s">
        <v>598</v>
      </c>
      <c r="B230" s="935" t="s">
        <v>191</v>
      </c>
      <c r="C230" s="926">
        <f>C231</f>
        <v>2</v>
      </c>
      <c r="D230" s="926">
        <f>D231</f>
        <v>0</v>
      </c>
      <c r="E230" s="926">
        <f>E231</f>
        <v>0</v>
      </c>
      <c r="F230" s="956">
        <f>F231</f>
        <v>2</v>
      </c>
    </row>
    <row r="231" spans="1:6" ht="15">
      <c r="A231" s="936"/>
      <c r="B231" s="953" t="s">
        <v>303</v>
      </c>
      <c r="C231" s="937">
        <v>2</v>
      </c>
      <c r="D231" s="937"/>
      <c r="E231" s="937"/>
      <c r="F231" s="938">
        <v>2</v>
      </c>
    </row>
    <row r="232" spans="1:6" ht="15">
      <c r="A232" s="939" t="s">
        <v>599</v>
      </c>
      <c r="B232" s="978" t="s">
        <v>77</v>
      </c>
      <c r="C232" s="979">
        <f>C233</f>
        <v>0.4</v>
      </c>
      <c r="D232" s="979">
        <f>D233</f>
        <v>0</v>
      </c>
      <c r="E232" s="979">
        <f>E233</f>
        <v>0</v>
      </c>
      <c r="F232" s="980">
        <f>F233</f>
        <v>0.4</v>
      </c>
    </row>
    <row r="233" spans="1:6" ht="15">
      <c r="A233" s="939"/>
      <c r="B233" s="943" t="s">
        <v>278</v>
      </c>
      <c r="C233" s="940">
        <v>0.4</v>
      </c>
      <c r="D233" s="940">
        <v>0</v>
      </c>
      <c r="E233" s="940">
        <v>0</v>
      </c>
      <c r="F233" s="941">
        <v>0.4</v>
      </c>
    </row>
    <row r="234" spans="1:6" ht="17.25" customHeight="1">
      <c r="A234" s="924" t="s">
        <v>601</v>
      </c>
      <c r="B234" s="925" t="s">
        <v>718</v>
      </c>
      <c r="C234" s="926">
        <f>SUM(C235:C238)</f>
        <v>19.79</v>
      </c>
      <c r="D234" s="926">
        <f>SUM(D235:D238)</f>
        <v>4.95</v>
      </c>
      <c r="E234" s="926">
        <f>SUM(E235:E238)</f>
        <v>1.75</v>
      </c>
      <c r="F234" s="956">
        <f>SUM(F235:F238)</f>
        <v>16.590000000000003</v>
      </c>
    </row>
    <row r="235" spans="1:6" ht="15">
      <c r="A235" s="983"/>
      <c r="B235" s="931" t="s">
        <v>385</v>
      </c>
      <c r="C235" s="928"/>
      <c r="D235" s="928">
        <v>1.75</v>
      </c>
      <c r="E235" s="928">
        <v>1.75</v>
      </c>
      <c r="F235" s="929"/>
    </row>
    <row r="236" spans="1:6" ht="15">
      <c r="A236" s="939"/>
      <c r="B236" s="943" t="s">
        <v>278</v>
      </c>
      <c r="C236" s="940">
        <v>16.8</v>
      </c>
      <c r="D236" s="940">
        <v>3.2</v>
      </c>
      <c r="E236" s="940">
        <v>0</v>
      </c>
      <c r="F236" s="941">
        <v>13.600000000000001</v>
      </c>
    </row>
    <row r="237" spans="1:6" ht="15">
      <c r="A237" s="939"/>
      <c r="B237" s="943" t="s">
        <v>355</v>
      </c>
      <c r="C237" s="940">
        <v>0.4</v>
      </c>
      <c r="D237" s="940"/>
      <c r="E237" s="940"/>
      <c r="F237" s="941">
        <v>0.4</v>
      </c>
    </row>
    <row r="238" spans="1:7" ht="15">
      <c r="A238" s="936"/>
      <c r="B238" s="951" t="s">
        <v>324</v>
      </c>
      <c r="C238" s="937">
        <v>2.59</v>
      </c>
      <c r="D238" s="937">
        <v>0</v>
      </c>
      <c r="E238" s="937">
        <v>0</v>
      </c>
      <c r="F238" s="938">
        <v>2.59</v>
      </c>
      <c r="G238" s="930"/>
    </row>
    <row r="239" spans="1:6" ht="15" customHeight="1">
      <c r="A239" s="944" t="s">
        <v>604</v>
      </c>
      <c r="B239" s="954" t="s">
        <v>33</v>
      </c>
      <c r="C239" s="946">
        <f>SUM(C240:C241)</f>
        <v>2.033</v>
      </c>
      <c r="D239" s="946">
        <f>SUM(D240:D241)</f>
        <v>0.333</v>
      </c>
      <c r="E239" s="946">
        <f>SUM(E240:E241)</f>
        <v>0</v>
      </c>
      <c r="F239" s="957">
        <f>SUM(F240:F241)</f>
        <v>1.7</v>
      </c>
    </row>
    <row r="240" spans="1:6" ht="15" customHeight="1">
      <c r="A240" s="944"/>
      <c r="B240" s="931" t="s">
        <v>385</v>
      </c>
      <c r="C240" s="928">
        <v>0.333</v>
      </c>
      <c r="D240" s="928">
        <v>0.333</v>
      </c>
      <c r="E240" s="928"/>
      <c r="F240" s="929"/>
    </row>
    <row r="241" spans="1:6" ht="15" customHeight="1">
      <c r="A241" s="939"/>
      <c r="B241" s="943" t="s">
        <v>278</v>
      </c>
      <c r="C241" s="940">
        <v>1.7</v>
      </c>
      <c r="D241" s="940">
        <v>0</v>
      </c>
      <c r="E241" s="940">
        <v>0</v>
      </c>
      <c r="F241" s="941">
        <v>1.7</v>
      </c>
    </row>
    <row r="242" spans="1:6" ht="15">
      <c r="A242" s="924" t="s">
        <v>605</v>
      </c>
      <c r="B242" s="925" t="s">
        <v>44</v>
      </c>
      <c r="C242" s="926">
        <f>SUM(C243:C248)</f>
        <v>151.37099999999998</v>
      </c>
      <c r="D242" s="926">
        <f>SUM(D243:D248)</f>
        <v>83.84</v>
      </c>
      <c r="E242" s="926">
        <f>SUM(E243:E248)</f>
        <v>17.728</v>
      </c>
      <c r="F242" s="956">
        <f>SUM(F243:F248)</f>
        <v>85.179</v>
      </c>
    </row>
    <row r="243" spans="1:6" ht="15">
      <c r="A243" s="939"/>
      <c r="B243" s="943" t="s">
        <v>385</v>
      </c>
      <c r="C243" s="940">
        <v>22.604</v>
      </c>
      <c r="D243" s="940">
        <v>9.61</v>
      </c>
      <c r="E243" s="940">
        <v>0</v>
      </c>
      <c r="F243" s="941">
        <v>12.994</v>
      </c>
    </row>
    <row r="244" spans="1:6" ht="15">
      <c r="A244" s="939"/>
      <c r="B244" s="943" t="s">
        <v>327</v>
      </c>
      <c r="C244" s="940">
        <v>1.56</v>
      </c>
      <c r="D244" s="940"/>
      <c r="E244" s="940"/>
      <c r="F244" s="941">
        <v>1.56</v>
      </c>
    </row>
    <row r="245" spans="1:7" ht="15">
      <c r="A245" s="939"/>
      <c r="B245" s="943" t="s">
        <v>278</v>
      </c>
      <c r="C245" s="940">
        <v>24.649</v>
      </c>
      <c r="D245" s="940">
        <v>0</v>
      </c>
      <c r="E245" s="940">
        <v>0</v>
      </c>
      <c r="F245" s="941">
        <v>24.649</v>
      </c>
      <c r="G245" s="930"/>
    </row>
    <row r="246" spans="1:7" ht="15">
      <c r="A246" s="939"/>
      <c r="B246" s="943" t="s">
        <v>355</v>
      </c>
      <c r="C246" s="940">
        <v>81.091</v>
      </c>
      <c r="D246" s="940">
        <v>42.230000000000004</v>
      </c>
      <c r="E246" s="940">
        <v>0</v>
      </c>
      <c r="F246" s="941">
        <v>38.781</v>
      </c>
      <c r="G246" s="930"/>
    </row>
    <row r="247" spans="1:7" ht="15">
      <c r="A247" s="939"/>
      <c r="B247" s="943" t="s">
        <v>324</v>
      </c>
      <c r="C247" s="940">
        <v>7.195</v>
      </c>
      <c r="D247" s="940">
        <v>0</v>
      </c>
      <c r="E247" s="940">
        <v>0</v>
      </c>
      <c r="F247" s="941">
        <v>7.195</v>
      </c>
      <c r="G247" s="930"/>
    </row>
    <row r="248" spans="1:6" ht="15">
      <c r="A248" s="936"/>
      <c r="B248" s="953" t="s">
        <v>303</v>
      </c>
      <c r="C248" s="937">
        <v>14.272</v>
      </c>
      <c r="D248" s="937">
        <v>32</v>
      </c>
      <c r="E248" s="937">
        <v>17.728</v>
      </c>
      <c r="F248" s="938"/>
    </row>
    <row r="249" spans="1:6" ht="15">
      <c r="A249" s="944" t="s">
        <v>620</v>
      </c>
      <c r="B249" s="945" t="s">
        <v>111</v>
      </c>
      <c r="C249" s="946">
        <f>C250</f>
        <v>0.252</v>
      </c>
      <c r="D249" s="946">
        <f>D250</f>
        <v>0.252</v>
      </c>
      <c r="E249" s="946">
        <f>E250</f>
        <v>0</v>
      </c>
      <c r="F249" s="957">
        <f>F250</f>
        <v>0</v>
      </c>
    </row>
    <row r="250" spans="1:6" ht="15">
      <c r="A250" s="932"/>
      <c r="B250" s="955" t="s">
        <v>385</v>
      </c>
      <c r="C250" s="933">
        <v>0.252</v>
      </c>
      <c r="D250" s="933">
        <v>0.252</v>
      </c>
      <c r="E250" s="933"/>
      <c r="F250" s="934"/>
    </row>
    <row r="251" spans="1:6" ht="15">
      <c r="A251" s="924" t="s">
        <v>686</v>
      </c>
      <c r="B251" s="935" t="s">
        <v>130</v>
      </c>
      <c r="C251" s="926">
        <f>C252</f>
        <v>0.289</v>
      </c>
      <c r="D251" s="926">
        <f>D252</f>
        <v>0.289</v>
      </c>
      <c r="E251" s="926">
        <f>E252</f>
        <v>0</v>
      </c>
      <c r="F251" s="956">
        <f>F252</f>
        <v>0</v>
      </c>
    </row>
    <row r="252" spans="1:6" ht="15">
      <c r="A252" s="936"/>
      <c r="B252" s="953" t="s">
        <v>385</v>
      </c>
      <c r="C252" s="937">
        <v>0.289</v>
      </c>
      <c r="D252" s="937">
        <v>0.289</v>
      </c>
      <c r="E252" s="937">
        <v>0</v>
      </c>
      <c r="F252" s="938">
        <v>0</v>
      </c>
    </row>
    <row r="253" spans="1:6" ht="15">
      <c r="A253" s="944" t="s">
        <v>688</v>
      </c>
      <c r="B253" s="945" t="s">
        <v>1146</v>
      </c>
      <c r="C253" s="946">
        <f>C254</f>
        <v>0.606</v>
      </c>
      <c r="D253" s="946">
        <f>D254</f>
        <v>0</v>
      </c>
      <c r="E253" s="946">
        <f>E254</f>
        <v>0</v>
      </c>
      <c r="F253" s="957">
        <f>F254</f>
        <v>0.606</v>
      </c>
    </row>
    <row r="254" spans="1:6" ht="15">
      <c r="A254" s="932"/>
      <c r="B254" s="955" t="s">
        <v>385</v>
      </c>
      <c r="C254" s="933">
        <v>0.606</v>
      </c>
      <c r="D254" s="933"/>
      <c r="E254" s="933"/>
      <c r="F254" s="934">
        <v>0.606</v>
      </c>
    </row>
    <row r="255" spans="1:6" ht="15">
      <c r="A255" s="924" t="s">
        <v>690</v>
      </c>
      <c r="B255" s="1014" t="s">
        <v>162</v>
      </c>
      <c r="C255" s="926">
        <f>C256</f>
        <v>0.028</v>
      </c>
      <c r="D255" s="926">
        <f>D256</f>
        <v>0.028</v>
      </c>
      <c r="E255" s="926">
        <f>E256</f>
        <v>0</v>
      </c>
      <c r="F255" s="956">
        <f>F256</f>
        <v>0</v>
      </c>
    </row>
    <row r="256" spans="1:6" ht="15">
      <c r="A256" s="936"/>
      <c r="B256" s="1002" t="s">
        <v>385</v>
      </c>
      <c r="C256" s="937">
        <v>0.028</v>
      </c>
      <c r="D256" s="937">
        <v>0.028</v>
      </c>
      <c r="E256" s="937"/>
      <c r="F256" s="938"/>
    </row>
    <row r="257" spans="1:6" ht="15">
      <c r="A257" s="944" t="s">
        <v>694</v>
      </c>
      <c r="B257" s="945" t="s">
        <v>45</v>
      </c>
      <c r="C257" s="946">
        <f>SUM(C258:C259)</f>
        <v>5.608</v>
      </c>
      <c r="D257" s="946">
        <f>SUM(D258:D259)</f>
        <v>0.1</v>
      </c>
      <c r="E257" s="946">
        <f>SUM(E258:E259)</f>
        <v>0</v>
      </c>
      <c r="F257" s="957">
        <f>SUM(F258:F259)</f>
        <v>5.4879999999999995</v>
      </c>
    </row>
    <row r="258" spans="1:6" ht="15">
      <c r="A258" s="939"/>
      <c r="B258" s="952" t="s">
        <v>355</v>
      </c>
      <c r="C258" s="940">
        <v>2</v>
      </c>
      <c r="D258" s="940"/>
      <c r="E258" s="940"/>
      <c r="F258" s="941">
        <v>2</v>
      </c>
    </row>
    <row r="259" spans="1:6" ht="15">
      <c r="A259" s="932"/>
      <c r="B259" s="955" t="s">
        <v>324</v>
      </c>
      <c r="C259" s="933">
        <v>3.6079999999999997</v>
      </c>
      <c r="D259" s="933">
        <v>0.1</v>
      </c>
      <c r="E259" s="933">
        <v>0</v>
      </c>
      <c r="F259" s="934">
        <v>3.488</v>
      </c>
    </row>
    <row r="260" spans="1:6" ht="15">
      <c r="A260" s="924" t="s">
        <v>695</v>
      </c>
      <c r="B260" s="935" t="s">
        <v>48</v>
      </c>
      <c r="C260" s="926">
        <f>SUM(C261:C262)</f>
        <v>10.1</v>
      </c>
      <c r="D260" s="926">
        <f>SUM(D261:D262)</f>
        <v>20.299999999999997</v>
      </c>
      <c r="E260" s="926">
        <f>SUM(E261:E262)</f>
        <v>10.2</v>
      </c>
      <c r="F260" s="956">
        <f>SUM(F261:F262)</f>
        <v>0</v>
      </c>
    </row>
    <row r="261" spans="1:6" ht="15">
      <c r="A261" s="939"/>
      <c r="B261" s="952" t="s">
        <v>385</v>
      </c>
      <c r="C261" s="940"/>
      <c r="D261" s="940">
        <v>10.2</v>
      </c>
      <c r="E261" s="940">
        <v>10.2</v>
      </c>
      <c r="F261" s="941"/>
    </row>
    <row r="262" spans="1:6" ht="15">
      <c r="A262" s="936"/>
      <c r="B262" s="953" t="s">
        <v>278</v>
      </c>
      <c r="C262" s="937">
        <v>10.1</v>
      </c>
      <c r="D262" s="937">
        <v>10.1</v>
      </c>
      <c r="E262" s="937">
        <v>0</v>
      </c>
      <c r="F262" s="938">
        <v>0</v>
      </c>
    </row>
    <row r="263" spans="1:6" ht="15">
      <c r="A263" s="944" t="s">
        <v>697</v>
      </c>
      <c r="B263" s="954" t="s">
        <v>64</v>
      </c>
      <c r="C263" s="946">
        <f>SUM(C264:C265)</f>
        <v>174.346</v>
      </c>
      <c r="D263" s="946">
        <f>SUM(D264:D265)</f>
        <v>95.419</v>
      </c>
      <c r="E263" s="946">
        <f>SUM(E264:E265)</f>
        <v>0</v>
      </c>
      <c r="F263" s="957">
        <f>SUM(F264:F265)</f>
        <v>78.92699999999999</v>
      </c>
    </row>
    <row r="264" spans="1:6" ht="15">
      <c r="A264" s="939"/>
      <c r="B264" s="952" t="s">
        <v>278</v>
      </c>
      <c r="C264" s="940">
        <v>93.04599999999999</v>
      </c>
      <c r="D264" s="940">
        <v>66.219</v>
      </c>
      <c r="E264" s="940">
        <v>0</v>
      </c>
      <c r="F264" s="941">
        <v>26.826999999999998</v>
      </c>
    </row>
    <row r="265" spans="1:6" ht="15">
      <c r="A265" s="932"/>
      <c r="B265" s="955" t="s">
        <v>303</v>
      </c>
      <c r="C265" s="933">
        <v>81.3</v>
      </c>
      <c r="D265" s="933">
        <v>29.2</v>
      </c>
      <c r="E265" s="933"/>
      <c r="F265" s="934">
        <v>52.099999999999994</v>
      </c>
    </row>
    <row r="266" spans="1:6" ht="15">
      <c r="A266" s="987"/>
      <c r="B266" s="988" t="s">
        <v>60</v>
      </c>
      <c r="C266" s="989">
        <f>C267+C269+C271+C273+C275+C277+C280+C285+C289+C291+C296</f>
        <v>138.06199999999998</v>
      </c>
      <c r="D266" s="989">
        <f>D267+D269+D271+D273+D275+D277+D280+D285+D289+D291+D296</f>
        <v>10.73</v>
      </c>
      <c r="E266" s="989">
        <f>E267+E269+E271+E273+E275+E277+E280+E285+E289+E291+E296</f>
        <v>0</v>
      </c>
      <c r="F266" s="990">
        <f>F267+F269+F271+F273+F275+F277+F280+F285+F289+F291+F296</f>
        <v>127.332</v>
      </c>
    </row>
    <row r="267" spans="1:6" ht="15">
      <c r="A267" s="1045" t="s">
        <v>8</v>
      </c>
      <c r="B267" s="1046" t="s">
        <v>87</v>
      </c>
      <c r="C267" s="926">
        <f>C268</f>
        <v>32.325</v>
      </c>
      <c r="D267" s="926">
        <f>D268</f>
        <v>0</v>
      </c>
      <c r="E267" s="926">
        <f>E268</f>
        <v>0</v>
      </c>
      <c r="F267" s="956">
        <f>F268</f>
        <v>32.325</v>
      </c>
    </row>
    <row r="268" spans="1:6" ht="15">
      <c r="A268" s="1047"/>
      <c r="B268" s="1059" t="s">
        <v>324</v>
      </c>
      <c r="C268" s="937">
        <v>32.325</v>
      </c>
      <c r="D268" s="937">
        <v>0</v>
      </c>
      <c r="E268" s="937">
        <v>0</v>
      </c>
      <c r="F268" s="938">
        <v>32.325</v>
      </c>
    </row>
    <row r="269" spans="1:6" ht="15">
      <c r="A269" s="1045" t="s">
        <v>9</v>
      </c>
      <c r="B269" s="1046" t="s">
        <v>762</v>
      </c>
      <c r="C269" s="926">
        <f>C270</f>
        <v>0.96</v>
      </c>
      <c r="D269" s="926">
        <f>D270</f>
        <v>0</v>
      </c>
      <c r="E269" s="926">
        <f>E270</f>
        <v>0</v>
      </c>
      <c r="F269" s="956">
        <f>F270</f>
        <v>0.96</v>
      </c>
    </row>
    <row r="270" spans="1:6" ht="15">
      <c r="A270" s="1047"/>
      <c r="B270" s="1059" t="s">
        <v>324</v>
      </c>
      <c r="C270" s="937">
        <v>0.96</v>
      </c>
      <c r="D270" s="937">
        <v>0</v>
      </c>
      <c r="E270" s="937">
        <v>0</v>
      </c>
      <c r="F270" s="938">
        <v>0.96</v>
      </c>
    </row>
    <row r="271" spans="1:6" ht="15">
      <c r="A271" s="924" t="s">
        <v>333</v>
      </c>
      <c r="B271" s="935" t="s">
        <v>1147</v>
      </c>
      <c r="C271" s="926">
        <f>C272</f>
        <v>2.117</v>
      </c>
      <c r="D271" s="926">
        <f>D272</f>
        <v>0</v>
      </c>
      <c r="E271" s="926">
        <f>E272</f>
        <v>0</v>
      </c>
      <c r="F271" s="956">
        <f>F272</f>
        <v>2.117</v>
      </c>
    </row>
    <row r="272" spans="1:6" ht="15">
      <c r="A272" s="919"/>
      <c r="B272" s="1039" t="s">
        <v>385</v>
      </c>
      <c r="C272" s="991">
        <v>2.117</v>
      </c>
      <c r="D272" s="991"/>
      <c r="E272" s="991"/>
      <c r="F272" s="992">
        <v>2.117</v>
      </c>
    </row>
    <row r="273" spans="1:6" ht="15">
      <c r="A273" s="944" t="s">
        <v>335</v>
      </c>
      <c r="B273" s="945" t="s">
        <v>155</v>
      </c>
      <c r="C273" s="946">
        <f>C274</f>
        <v>0.08</v>
      </c>
      <c r="D273" s="946">
        <f>D274</f>
        <v>0.08</v>
      </c>
      <c r="E273" s="946">
        <f>E274</f>
        <v>0</v>
      </c>
      <c r="F273" s="957">
        <f>F274</f>
        <v>0</v>
      </c>
    </row>
    <row r="274" spans="1:6" ht="15">
      <c r="A274" s="1048"/>
      <c r="B274" s="1036" t="s">
        <v>355</v>
      </c>
      <c r="C274" s="933">
        <v>0.08</v>
      </c>
      <c r="D274" s="933">
        <v>0.08</v>
      </c>
      <c r="E274" s="933"/>
      <c r="F274" s="934"/>
    </row>
    <row r="275" spans="1:6" ht="15">
      <c r="A275" s="924" t="s">
        <v>338</v>
      </c>
      <c r="B275" s="1014" t="s">
        <v>203</v>
      </c>
      <c r="C275" s="926">
        <f>C276</f>
        <v>0.01</v>
      </c>
      <c r="D275" s="926">
        <f>D276</f>
        <v>0</v>
      </c>
      <c r="E275" s="926">
        <f>E276</f>
        <v>0</v>
      </c>
      <c r="F275" s="956">
        <f>F276</f>
        <v>0.01</v>
      </c>
    </row>
    <row r="276" spans="1:6" ht="15">
      <c r="A276" s="936"/>
      <c r="B276" s="964" t="s">
        <v>355</v>
      </c>
      <c r="C276" s="937">
        <v>0.01</v>
      </c>
      <c r="D276" s="937"/>
      <c r="E276" s="937"/>
      <c r="F276" s="938">
        <v>0.01</v>
      </c>
    </row>
    <row r="277" spans="1:6" ht="15">
      <c r="A277" s="924" t="s">
        <v>340</v>
      </c>
      <c r="B277" s="935" t="s">
        <v>1148</v>
      </c>
      <c r="C277" s="926">
        <f>SUM(C278:C279)</f>
        <v>1.05</v>
      </c>
      <c r="D277" s="926">
        <f>SUM(D278:D279)</f>
        <v>0.55</v>
      </c>
      <c r="E277" s="926">
        <f>SUM(E278:E279)</f>
        <v>0</v>
      </c>
      <c r="F277" s="956">
        <f>SUM(F278:F279)</f>
        <v>0.5</v>
      </c>
    </row>
    <row r="278" spans="1:6" ht="15">
      <c r="A278" s="939"/>
      <c r="B278" s="952" t="s">
        <v>385</v>
      </c>
      <c r="C278" s="981">
        <v>0.15</v>
      </c>
      <c r="D278" s="981">
        <v>0.15</v>
      </c>
      <c r="E278" s="981"/>
      <c r="F278" s="982"/>
    </row>
    <row r="279" spans="1:6" ht="15">
      <c r="A279" s="936"/>
      <c r="B279" s="953" t="s">
        <v>355</v>
      </c>
      <c r="C279" s="937">
        <v>0.9</v>
      </c>
      <c r="D279" s="937">
        <v>0.4</v>
      </c>
      <c r="E279" s="937"/>
      <c r="F279" s="938">
        <v>0.5</v>
      </c>
    </row>
    <row r="280" spans="1:6" ht="15">
      <c r="A280" s="944" t="s">
        <v>376</v>
      </c>
      <c r="B280" s="945" t="s">
        <v>788</v>
      </c>
      <c r="C280" s="946">
        <f>SUM(C281:C284)</f>
        <v>4.402</v>
      </c>
      <c r="D280" s="946">
        <f>SUM(D281:D284)</f>
        <v>3.1</v>
      </c>
      <c r="E280" s="946">
        <f>SUM(E281:E284)</f>
        <v>0</v>
      </c>
      <c r="F280" s="957">
        <f>SUM(F281:F284)</f>
        <v>1.302</v>
      </c>
    </row>
    <row r="281" spans="1:6" ht="15">
      <c r="A281" s="939"/>
      <c r="B281" s="952" t="s">
        <v>327</v>
      </c>
      <c r="C281" s="940">
        <v>0.45</v>
      </c>
      <c r="D281" s="940"/>
      <c r="E281" s="940"/>
      <c r="F281" s="941">
        <v>0.45</v>
      </c>
    </row>
    <row r="282" spans="1:6" ht="15">
      <c r="A282" s="939"/>
      <c r="B282" s="952" t="s">
        <v>278</v>
      </c>
      <c r="C282" s="940">
        <v>0.123</v>
      </c>
      <c r="D282" s="940">
        <v>0</v>
      </c>
      <c r="E282" s="940">
        <v>0</v>
      </c>
      <c r="F282" s="941">
        <v>0.123</v>
      </c>
    </row>
    <row r="283" spans="1:6" ht="15">
      <c r="A283" s="939"/>
      <c r="B283" s="952" t="s">
        <v>355</v>
      </c>
      <c r="C283" s="940">
        <v>3.1</v>
      </c>
      <c r="D283" s="940">
        <v>3.1</v>
      </c>
      <c r="E283" s="940"/>
      <c r="F283" s="941"/>
    </row>
    <row r="284" spans="1:6" ht="15">
      <c r="A284" s="936"/>
      <c r="B284" s="953" t="s">
        <v>324</v>
      </c>
      <c r="C284" s="937">
        <v>0.729</v>
      </c>
      <c r="D284" s="937">
        <v>0</v>
      </c>
      <c r="E284" s="937">
        <v>0</v>
      </c>
      <c r="F284" s="938">
        <v>0.729</v>
      </c>
    </row>
    <row r="285" spans="1:6" s="915" customFormat="1" ht="15">
      <c r="A285" s="960" t="s">
        <v>377</v>
      </c>
      <c r="B285" s="995" t="s">
        <v>46</v>
      </c>
      <c r="C285" s="926">
        <f>SUM(C286:C288)</f>
        <v>39.024</v>
      </c>
      <c r="D285" s="926">
        <f>SUM(D286:D288)</f>
        <v>0</v>
      </c>
      <c r="E285" s="926">
        <f>SUM(E286:E288)</f>
        <v>0</v>
      </c>
      <c r="F285" s="956">
        <f>SUM(F286:F288)</f>
        <v>39.024</v>
      </c>
    </row>
    <row r="286" spans="1:6" s="915" customFormat="1" ht="15">
      <c r="A286" s="939"/>
      <c r="B286" s="1040" t="s">
        <v>385</v>
      </c>
      <c r="C286" s="928">
        <v>2.814</v>
      </c>
      <c r="D286" s="928"/>
      <c r="E286" s="928"/>
      <c r="F286" s="929">
        <v>2.814</v>
      </c>
    </row>
    <row r="287" spans="1:6" ht="15">
      <c r="A287" s="939"/>
      <c r="B287" s="952" t="s">
        <v>355</v>
      </c>
      <c r="C287" s="940">
        <v>1.1</v>
      </c>
      <c r="D287" s="940"/>
      <c r="E287" s="940"/>
      <c r="F287" s="941">
        <v>1.1</v>
      </c>
    </row>
    <row r="288" spans="1:6" ht="15">
      <c r="A288" s="936"/>
      <c r="B288" s="953" t="s">
        <v>303</v>
      </c>
      <c r="C288" s="937">
        <v>35.11</v>
      </c>
      <c r="D288" s="937"/>
      <c r="E288" s="937"/>
      <c r="F288" s="938">
        <v>35.11</v>
      </c>
    </row>
    <row r="289" spans="1:6" s="915" customFormat="1" ht="15">
      <c r="A289" s="944" t="s">
        <v>12</v>
      </c>
      <c r="B289" s="945" t="s">
        <v>90</v>
      </c>
      <c r="C289" s="946">
        <f>C290</f>
        <v>2</v>
      </c>
      <c r="D289" s="946">
        <f>D290</f>
        <v>0</v>
      </c>
      <c r="E289" s="946">
        <f>E290</f>
        <v>0</v>
      </c>
      <c r="F289" s="957">
        <f>F290</f>
        <v>2</v>
      </c>
    </row>
    <row r="290" spans="1:6" ht="15">
      <c r="A290" s="932"/>
      <c r="B290" s="955" t="s">
        <v>355</v>
      </c>
      <c r="C290" s="933">
        <v>2</v>
      </c>
      <c r="D290" s="933"/>
      <c r="E290" s="933"/>
      <c r="F290" s="934">
        <v>2</v>
      </c>
    </row>
    <row r="291" spans="1:6" ht="15">
      <c r="A291" s="924" t="s">
        <v>447</v>
      </c>
      <c r="B291" s="935" t="s">
        <v>13</v>
      </c>
      <c r="C291" s="926">
        <f>SUM(C292:C295)</f>
        <v>54.284</v>
      </c>
      <c r="D291" s="926">
        <f>SUM(D292:D295)</f>
        <v>7</v>
      </c>
      <c r="E291" s="926">
        <f>SUM(E292:E295)</f>
        <v>0</v>
      </c>
      <c r="F291" s="956">
        <f>SUM(F292:F295)</f>
        <v>47.284</v>
      </c>
    </row>
    <row r="292" spans="1:6" ht="15">
      <c r="A292" s="939"/>
      <c r="B292" s="952" t="s">
        <v>327</v>
      </c>
      <c r="C292" s="940">
        <v>4.49</v>
      </c>
      <c r="D292" s="940"/>
      <c r="E292" s="940"/>
      <c r="F292" s="941">
        <v>4.49</v>
      </c>
    </row>
    <row r="293" spans="1:6" ht="15">
      <c r="A293" s="939"/>
      <c r="B293" s="952" t="s">
        <v>278</v>
      </c>
      <c r="C293" s="940">
        <v>17.111</v>
      </c>
      <c r="D293" s="940">
        <v>0</v>
      </c>
      <c r="E293" s="940">
        <v>0</v>
      </c>
      <c r="F293" s="941">
        <v>17.111</v>
      </c>
    </row>
    <row r="294" spans="1:6" ht="15">
      <c r="A294" s="939"/>
      <c r="B294" s="952" t="s">
        <v>355</v>
      </c>
      <c r="C294" s="940">
        <v>13.07</v>
      </c>
      <c r="D294" s="940">
        <v>7</v>
      </c>
      <c r="E294" s="940">
        <v>0</v>
      </c>
      <c r="F294" s="941">
        <v>6.07</v>
      </c>
    </row>
    <row r="295" spans="1:6" ht="15">
      <c r="A295" s="936"/>
      <c r="B295" s="953" t="s">
        <v>324</v>
      </c>
      <c r="C295" s="937">
        <v>19.613</v>
      </c>
      <c r="D295" s="937">
        <v>0</v>
      </c>
      <c r="E295" s="937">
        <v>0</v>
      </c>
      <c r="F295" s="938">
        <v>19.613</v>
      </c>
    </row>
    <row r="296" spans="1:6" ht="15">
      <c r="A296" s="939" t="s">
        <v>459</v>
      </c>
      <c r="B296" s="996" t="s">
        <v>1040</v>
      </c>
      <c r="C296" s="979">
        <f>C297</f>
        <v>1.81</v>
      </c>
      <c r="D296" s="979">
        <f>D297</f>
        <v>0</v>
      </c>
      <c r="E296" s="979">
        <f>E297</f>
        <v>0</v>
      </c>
      <c r="F296" s="980">
        <f>F297</f>
        <v>1.81</v>
      </c>
    </row>
    <row r="297" spans="1:6" ht="15.75" thickBot="1">
      <c r="A297" s="939"/>
      <c r="B297" s="952" t="s">
        <v>355</v>
      </c>
      <c r="C297" s="940">
        <v>1.81</v>
      </c>
      <c r="D297" s="940">
        <v>0</v>
      </c>
      <c r="E297" s="940">
        <v>0</v>
      </c>
      <c r="F297" s="941">
        <v>1.81</v>
      </c>
    </row>
    <row r="298" spans="1:6" ht="15.75" thickBot="1">
      <c r="A298" s="997"/>
      <c r="B298" s="998" t="s">
        <v>1149</v>
      </c>
      <c r="C298" s="999">
        <f>C12+C89+C266</f>
        <v>7906.178</v>
      </c>
      <c r="D298" s="999">
        <f>D12+D89+D266</f>
        <v>4419.502999999999</v>
      </c>
      <c r="E298" s="999">
        <f>E12+E89+E266</f>
        <v>659.4010000000001</v>
      </c>
      <c r="F298" s="1000">
        <f>F12+F89+F266</f>
        <v>4280.714000000001</v>
      </c>
    </row>
    <row r="299" spans="1:6" ht="15">
      <c r="A299" s="1437" t="s">
        <v>1150</v>
      </c>
      <c r="B299" s="1438"/>
      <c r="C299" s="1438"/>
      <c r="D299" s="1438"/>
      <c r="E299" s="1438"/>
      <c r="F299" s="1439"/>
    </row>
    <row r="300" spans="1:6" ht="15">
      <c r="A300" s="987"/>
      <c r="B300" s="1001" t="s">
        <v>62</v>
      </c>
      <c r="C300" s="922">
        <f>C301+C304+C307+C309+C311</f>
        <v>197.086</v>
      </c>
      <c r="D300" s="922">
        <f>D301+D304+D307+D309+D311</f>
        <v>10.5</v>
      </c>
      <c r="E300" s="922">
        <f>E301+E304+E307+E309+E311</f>
        <v>0</v>
      </c>
      <c r="F300" s="923">
        <f>F301+F304+F307+F309+F311</f>
        <v>186.586</v>
      </c>
    </row>
    <row r="301" spans="1:6" ht="15">
      <c r="A301" s="939" t="s">
        <v>8</v>
      </c>
      <c r="B301" s="978" t="s">
        <v>36</v>
      </c>
      <c r="C301" s="979">
        <f>SUM(C302:C303)</f>
        <v>62.978</v>
      </c>
      <c r="D301" s="979">
        <f>SUM(D302:D303)</f>
        <v>0</v>
      </c>
      <c r="E301" s="979">
        <f>SUM(E302:E303)</f>
        <v>0</v>
      </c>
      <c r="F301" s="980">
        <f>SUM(F302:F303)</f>
        <v>62.978</v>
      </c>
    </row>
    <row r="302" spans="1:6" ht="15">
      <c r="A302" s="939"/>
      <c r="B302" s="1004" t="s">
        <v>278</v>
      </c>
      <c r="C302" s="940">
        <v>61.643</v>
      </c>
      <c r="D302" s="940">
        <v>0</v>
      </c>
      <c r="E302" s="940">
        <v>0</v>
      </c>
      <c r="F302" s="941">
        <v>61.643</v>
      </c>
    </row>
    <row r="303" spans="1:6" ht="15">
      <c r="A303" s="932"/>
      <c r="B303" s="1010" t="s">
        <v>324</v>
      </c>
      <c r="C303" s="933">
        <v>1.335</v>
      </c>
      <c r="D303" s="933">
        <v>0</v>
      </c>
      <c r="E303" s="933">
        <v>0</v>
      </c>
      <c r="F303" s="934">
        <v>1.335</v>
      </c>
    </row>
    <row r="304" spans="1:6" ht="15">
      <c r="A304" s="924" t="s">
        <v>9</v>
      </c>
      <c r="B304" s="925" t="s">
        <v>23</v>
      </c>
      <c r="C304" s="926">
        <f>SUM(C305:C306)</f>
        <v>0.42900000000000005</v>
      </c>
      <c r="D304" s="926">
        <f>SUM(D305:D306)</f>
        <v>0</v>
      </c>
      <c r="E304" s="926">
        <f>SUM(E305:E306)</f>
        <v>0</v>
      </c>
      <c r="F304" s="956">
        <f>SUM(F305:F306)</f>
        <v>0.42900000000000005</v>
      </c>
    </row>
    <row r="305" spans="1:6" ht="15">
      <c r="A305" s="939"/>
      <c r="B305" s="1004" t="s">
        <v>355</v>
      </c>
      <c r="C305" s="940">
        <v>0.338</v>
      </c>
      <c r="D305" s="940"/>
      <c r="E305" s="940"/>
      <c r="F305" s="941">
        <v>0.338</v>
      </c>
    </row>
    <row r="306" spans="1:6" ht="15">
      <c r="A306" s="936"/>
      <c r="B306" s="1002" t="s">
        <v>324</v>
      </c>
      <c r="C306" s="937">
        <v>0.091</v>
      </c>
      <c r="D306" s="937">
        <v>0</v>
      </c>
      <c r="E306" s="937">
        <v>0</v>
      </c>
      <c r="F306" s="938">
        <v>0.091</v>
      </c>
    </row>
    <row r="307" spans="1:6" ht="15">
      <c r="A307" s="944" t="s">
        <v>333</v>
      </c>
      <c r="B307" s="954" t="s">
        <v>125</v>
      </c>
      <c r="C307" s="946">
        <f>C308</f>
        <v>133.543</v>
      </c>
      <c r="D307" s="946">
        <f>D308</f>
        <v>10.5</v>
      </c>
      <c r="E307" s="946">
        <f>E308</f>
        <v>0</v>
      </c>
      <c r="F307" s="957">
        <f>F308</f>
        <v>123.043</v>
      </c>
    </row>
    <row r="308" spans="1:7" ht="15">
      <c r="A308" s="936"/>
      <c r="B308" s="1002" t="s">
        <v>324</v>
      </c>
      <c r="C308" s="937">
        <v>133.543</v>
      </c>
      <c r="D308" s="937">
        <v>10.5</v>
      </c>
      <c r="E308" s="937">
        <v>0</v>
      </c>
      <c r="F308" s="938">
        <v>123.043</v>
      </c>
      <c r="G308" s="930"/>
    </row>
    <row r="309" spans="1:7" ht="15">
      <c r="A309" s="944" t="s">
        <v>335</v>
      </c>
      <c r="B309" s="954" t="s">
        <v>132</v>
      </c>
      <c r="C309" s="946">
        <f>C310</f>
        <v>0.072</v>
      </c>
      <c r="D309" s="946">
        <f>D310</f>
        <v>0</v>
      </c>
      <c r="E309" s="946">
        <f>E310</f>
        <v>0</v>
      </c>
      <c r="F309" s="957">
        <f>F310</f>
        <v>0.072</v>
      </c>
      <c r="G309" s="930"/>
    </row>
    <row r="310" spans="1:7" ht="15">
      <c r="A310" s="939"/>
      <c r="B310" s="1004" t="s">
        <v>324</v>
      </c>
      <c r="C310" s="940">
        <v>0.072</v>
      </c>
      <c r="D310" s="940">
        <v>0</v>
      </c>
      <c r="E310" s="940">
        <v>0</v>
      </c>
      <c r="F310" s="941">
        <v>0.072</v>
      </c>
      <c r="G310" s="930"/>
    </row>
    <row r="311" spans="1:6" ht="15">
      <c r="A311" s="924" t="s">
        <v>338</v>
      </c>
      <c r="B311" s="925" t="s">
        <v>59</v>
      </c>
      <c r="C311" s="926">
        <f>C312</f>
        <v>0.064</v>
      </c>
      <c r="D311" s="926">
        <f>D312</f>
        <v>0</v>
      </c>
      <c r="E311" s="926">
        <f>E312</f>
        <v>0</v>
      </c>
      <c r="F311" s="956">
        <f>F312</f>
        <v>0.064</v>
      </c>
    </row>
    <row r="312" spans="1:6" ht="15">
      <c r="A312" s="936"/>
      <c r="B312" s="1002" t="s">
        <v>355</v>
      </c>
      <c r="C312" s="937">
        <v>0.064</v>
      </c>
      <c r="D312" s="937"/>
      <c r="E312" s="937"/>
      <c r="F312" s="938">
        <v>0.064</v>
      </c>
    </row>
    <row r="313" spans="1:6" ht="15">
      <c r="A313" s="987"/>
      <c r="B313" s="1001" t="s">
        <v>63</v>
      </c>
      <c r="C313" s="922">
        <f>C314+C316+C318+C320</f>
        <v>1.9</v>
      </c>
      <c r="D313" s="922">
        <f>D314+D316+D318+D320</f>
        <v>0</v>
      </c>
      <c r="E313" s="922">
        <f>E314+E316+E318+E320</f>
        <v>0</v>
      </c>
      <c r="F313" s="923">
        <f>F314+F316+F318+F320</f>
        <v>1.9</v>
      </c>
    </row>
    <row r="314" spans="1:6" ht="15">
      <c r="A314" s="924" t="s">
        <v>8</v>
      </c>
      <c r="B314" s="925" t="s">
        <v>1151</v>
      </c>
      <c r="C314" s="926">
        <f>C315</f>
        <v>0.054</v>
      </c>
      <c r="D314" s="926">
        <f>D315</f>
        <v>0</v>
      </c>
      <c r="E314" s="926">
        <f>E315</f>
        <v>0</v>
      </c>
      <c r="F314" s="956">
        <f>F315</f>
        <v>0.054</v>
      </c>
    </row>
    <row r="315" spans="1:6" ht="15">
      <c r="A315" s="1003"/>
      <c r="B315" s="1002" t="s">
        <v>324</v>
      </c>
      <c r="C315" s="937">
        <v>0.054</v>
      </c>
      <c r="D315" s="937">
        <v>0</v>
      </c>
      <c r="E315" s="937">
        <v>0</v>
      </c>
      <c r="F315" s="938">
        <v>0.054</v>
      </c>
    </row>
    <row r="316" spans="1:6" ht="15">
      <c r="A316" s="924" t="s">
        <v>9</v>
      </c>
      <c r="B316" s="925" t="s">
        <v>49</v>
      </c>
      <c r="C316" s="926">
        <f>C317</f>
        <v>1.287</v>
      </c>
      <c r="D316" s="926">
        <f>D317</f>
        <v>0</v>
      </c>
      <c r="E316" s="926">
        <f>E317</f>
        <v>0</v>
      </c>
      <c r="F316" s="956">
        <f>F317</f>
        <v>1.287</v>
      </c>
    </row>
    <row r="317" spans="1:6" ht="15">
      <c r="A317" s="1003"/>
      <c r="B317" s="1002" t="s">
        <v>324</v>
      </c>
      <c r="C317" s="937">
        <v>1.287</v>
      </c>
      <c r="D317" s="937">
        <v>0</v>
      </c>
      <c r="E317" s="937">
        <v>0</v>
      </c>
      <c r="F317" s="938">
        <v>1.287</v>
      </c>
    </row>
    <row r="318" spans="1:6" ht="15">
      <c r="A318" s="924" t="s">
        <v>333</v>
      </c>
      <c r="B318" s="925" t="s">
        <v>191</v>
      </c>
      <c r="C318" s="926">
        <f>C319</f>
        <v>0.003</v>
      </c>
      <c r="D318" s="926">
        <f>D319</f>
        <v>0</v>
      </c>
      <c r="E318" s="926">
        <f>E319</f>
        <v>0</v>
      </c>
      <c r="F318" s="956">
        <f>F319</f>
        <v>0.003</v>
      </c>
    </row>
    <row r="319" spans="1:6" ht="15">
      <c r="A319" s="1003"/>
      <c r="B319" s="1002" t="s">
        <v>324</v>
      </c>
      <c r="C319" s="937">
        <v>0.003</v>
      </c>
      <c r="D319" s="937">
        <v>0</v>
      </c>
      <c r="E319" s="937">
        <v>0</v>
      </c>
      <c r="F319" s="938">
        <v>0.003</v>
      </c>
    </row>
    <row r="320" spans="1:6" ht="15">
      <c r="A320" s="924" t="s">
        <v>335</v>
      </c>
      <c r="B320" s="925" t="s">
        <v>44</v>
      </c>
      <c r="C320" s="926">
        <f>SUM(C321:C322)</f>
        <v>0.5559999999999999</v>
      </c>
      <c r="D320" s="926">
        <f>SUM(D321:D322)</f>
        <v>0</v>
      </c>
      <c r="E320" s="926">
        <f>SUM(E321:E322)</f>
        <v>0</v>
      </c>
      <c r="F320" s="956">
        <f>SUM(F321:F322)</f>
        <v>0.5559999999999999</v>
      </c>
    </row>
    <row r="321" spans="1:6" ht="15">
      <c r="A321" s="939"/>
      <c r="B321" s="1004" t="s">
        <v>355</v>
      </c>
      <c r="C321" s="940">
        <v>0.074</v>
      </c>
      <c r="D321" s="940"/>
      <c r="E321" s="940"/>
      <c r="F321" s="941">
        <v>0.074</v>
      </c>
    </row>
    <row r="322" spans="1:6" ht="15">
      <c r="A322" s="1003"/>
      <c r="B322" s="1002" t="s">
        <v>324</v>
      </c>
      <c r="C322" s="937">
        <v>0.482</v>
      </c>
      <c r="D322" s="937">
        <v>0</v>
      </c>
      <c r="E322" s="937">
        <v>0</v>
      </c>
      <c r="F322" s="938">
        <v>0.482</v>
      </c>
    </row>
    <row r="323" spans="1:6" s="915" customFormat="1" ht="15">
      <c r="A323" s="987"/>
      <c r="B323" s="1001" t="s">
        <v>60</v>
      </c>
      <c r="C323" s="922">
        <f aca="true" t="shared" si="0" ref="C323:F324">C324</f>
        <v>3.397</v>
      </c>
      <c r="D323" s="922">
        <f t="shared" si="0"/>
        <v>0</v>
      </c>
      <c r="E323" s="922">
        <f t="shared" si="0"/>
        <v>0</v>
      </c>
      <c r="F323" s="923">
        <f t="shared" si="0"/>
        <v>3.397</v>
      </c>
    </row>
    <row r="324" spans="1:6" s="915" customFormat="1" ht="15">
      <c r="A324" s="924" t="s">
        <v>8</v>
      </c>
      <c r="B324" s="925" t="s">
        <v>87</v>
      </c>
      <c r="C324" s="926">
        <f t="shared" si="0"/>
        <v>3.397</v>
      </c>
      <c r="D324" s="926">
        <f t="shared" si="0"/>
        <v>0</v>
      </c>
      <c r="E324" s="926">
        <f t="shared" si="0"/>
        <v>0</v>
      </c>
      <c r="F324" s="956">
        <f t="shared" si="0"/>
        <v>3.397</v>
      </c>
    </row>
    <row r="325" spans="1:6" s="915" customFormat="1" ht="15.75" thickBot="1">
      <c r="A325" s="1003"/>
      <c r="B325" s="1002" t="s">
        <v>324</v>
      </c>
      <c r="C325" s="937">
        <v>3.397</v>
      </c>
      <c r="D325" s="937">
        <v>0</v>
      </c>
      <c r="E325" s="937">
        <v>0</v>
      </c>
      <c r="F325" s="938">
        <v>3.397</v>
      </c>
    </row>
    <row r="326" spans="1:6" ht="15.75" thickBot="1">
      <c r="A326" s="997"/>
      <c r="B326" s="998" t="s">
        <v>1152</v>
      </c>
      <c r="C326" s="999">
        <f>C323+C313+C300</f>
        <v>202.383</v>
      </c>
      <c r="D326" s="999">
        <f>D323+D313+D300</f>
        <v>10.5</v>
      </c>
      <c r="E326" s="999">
        <f>E323+E313+E300</f>
        <v>0</v>
      </c>
      <c r="F326" s="1000">
        <f>F323+F313+F300</f>
        <v>191.883</v>
      </c>
    </row>
    <row r="327" spans="1:6" ht="15">
      <c r="A327" s="1440" t="s">
        <v>1153</v>
      </c>
      <c r="B327" s="1441"/>
      <c r="C327" s="1441"/>
      <c r="D327" s="1441"/>
      <c r="E327" s="1441"/>
      <c r="F327" s="1442"/>
    </row>
    <row r="328" spans="1:6" ht="15">
      <c r="A328" s="987"/>
      <c r="B328" s="1001" t="s">
        <v>63</v>
      </c>
      <c r="C328" s="922">
        <f>C329+C334+C338+C340+C345+C347+C350+C354+C360+C364+C369+C371+C374+C376+C378+C380+C383</f>
        <v>489.4770000000001</v>
      </c>
      <c r="D328" s="922">
        <f>D329+D334+D338+D340+D345+D347+D350+D354+D360+D364+D369+D371+D374+D376+D378+D380+D383</f>
        <v>454.7630000000001</v>
      </c>
      <c r="E328" s="922">
        <f>E329+E334+E338+E340+E345+E347+E350+E354+E360+E364+E369+E371+E374+E376+E378+E380+E383</f>
        <v>34.17600000000001</v>
      </c>
      <c r="F328" s="923">
        <f>F329+F334+F338+F340+F345+F347+F350+F354+F360+F364+F369+F371+F374+F376+F378+F380+F383</f>
        <v>77.917</v>
      </c>
    </row>
    <row r="329" spans="1:6" ht="15">
      <c r="A329" s="944" t="s">
        <v>8</v>
      </c>
      <c r="B329" s="1005" t="s">
        <v>263</v>
      </c>
      <c r="C329" s="946">
        <f>SUM(C330:C333)</f>
        <v>95.40499999999999</v>
      </c>
      <c r="D329" s="946">
        <f>SUM(D330:D333)</f>
        <v>89.547</v>
      </c>
      <c r="E329" s="946">
        <f>SUM(E330:E333)</f>
        <v>0</v>
      </c>
      <c r="F329" s="957">
        <f>SUM(F330:F333)</f>
        <v>5.846</v>
      </c>
    </row>
    <row r="330" spans="1:6" ht="15">
      <c r="A330" s="939"/>
      <c r="B330" s="1041" t="s">
        <v>385</v>
      </c>
      <c r="C330" s="940">
        <v>88.744</v>
      </c>
      <c r="D330" s="940">
        <v>86.41</v>
      </c>
      <c r="E330" s="940"/>
      <c r="F330" s="941">
        <v>2.334</v>
      </c>
    </row>
    <row r="331" spans="1:6" ht="15">
      <c r="A331" s="939"/>
      <c r="B331" s="1041" t="s">
        <v>327</v>
      </c>
      <c r="C331" s="940">
        <v>0.431</v>
      </c>
      <c r="D331" s="940">
        <v>0.431</v>
      </c>
      <c r="E331" s="940"/>
      <c r="F331" s="941"/>
    </row>
    <row r="332" spans="1:6" ht="15">
      <c r="A332" s="932"/>
      <c r="B332" s="1006" t="s">
        <v>355</v>
      </c>
      <c r="C332" s="933">
        <v>0.871</v>
      </c>
      <c r="D332" s="933"/>
      <c r="E332" s="933"/>
      <c r="F332" s="934">
        <v>0.871</v>
      </c>
    </row>
    <row r="333" spans="1:9" ht="15">
      <c r="A333" s="932"/>
      <c r="B333" s="1006" t="s">
        <v>324</v>
      </c>
      <c r="C333" s="933">
        <v>5.359</v>
      </c>
      <c r="D333" s="933">
        <v>2.706</v>
      </c>
      <c r="E333" s="933">
        <v>0</v>
      </c>
      <c r="F333" s="934">
        <v>2.641</v>
      </c>
      <c r="I333" s="930"/>
    </row>
    <row r="334" spans="1:6" ht="15">
      <c r="A334" s="924" t="s">
        <v>9</v>
      </c>
      <c r="B334" s="1007" t="s">
        <v>267</v>
      </c>
      <c r="C334" s="926">
        <f>SUM(C335:C337)</f>
        <v>22.416</v>
      </c>
      <c r="D334" s="926">
        <f>SUM(D335:D337)</f>
        <v>1.376</v>
      </c>
      <c r="E334" s="926">
        <f>SUM(E335:E337)</f>
        <v>0.355</v>
      </c>
      <c r="F334" s="956">
        <f>SUM(F335:F337)</f>
        <v>21.395</v>
      </c>
    </row>
    <row r="335" spans="1:6" ht="15">
      <c r="A335" s="944"/>
      <c r="B335" s="1041" t="s">
        <v>327</v>
      </c>
      <c r="C335" s="928"/>
      <c r="D335" s="928"/>
      <c r="E335" s="946"/>
      <c r="F335" s="957"/>
    </row>
    <row r="336" spans="1:6" ht="15">
      <c r="A336" s="948"/>
      <c r="B336" s="1008" t="s">
        <v>355</v>
      </c>
      <c r="C336" s="949">
        <v>19.058</v>
      </c>
      <c r="D336" s="949">
        <v>0.305</v>
      </c>
      <c r="E336" s="949">
        <v>0.055</v>
      </c>
      <c r="F336" s="950">
        <v>18.808</v>
      </c>
    </row>
    <row r="337" spans="1:6" ht="15">
      <c r="A337" s="936"/>
      <c r="B337" s="1042" t="s">
        <v>324</v>
      </c>
      <c r="C337" s="937">
        <v>3.358</v>
      </c>
      <c r="D337" s="937">
        <v>1.071</v>
      </c>
      <c r="E337" s="937">
        <v>0.3</v>
      </c>
      <c r="F337" s="938">
        <v>2.587</v>
      </c>
    </row>
    <row r="338" spans="1:6" ht="15">
      <c r="A338" s="924" t="s">
        <v>333</v>
      </c>
      <c r="B338" s="1007" t="s">
        <v>1154</v>
      </c>
      <c r="C338" s="926">
        <f>C339</f>
        <v>1.6800000000000002</v>
      </c>
      <c r="D338" s="926">
        <f>D339</f>
        <v>1.6800000000000002</v>
      </c>
      <c r="E338" s="926">
        <f>E339</f>
        <v>0</v>
      </c>
      <c r="F338" s="956">
        <f>F339</f>
        <v>0</v>
      </c>
    </row>
    <row r="339" spans="1:6" ht="15">
      <c r="A339" s="936"/>
      <c r="B339" s="1042" t="s">
        <v>327</v>
      </c>
      <c r="C339" s="937">
        <v>1.6800000000000002</v>
      </c>
      <c r="D339" s="937">
        <v>1.6800000000000002</v>
      </c>
      <c r="E339" s="937">
        <v>0</v>
      </c>
      <c r="F339" s="938">
        <v>0</v>
      </c>
    </row>
    <row r="340" spans="1:6" ht="15">
      <c r="A340" s="944" t="s">
        <v>335</v>
      </c>
      <c r="B340" s="954" t="s">
        <v>1155</v>
      </c>
      <c r="C340" s="946">
        <f>SUM(C341:C344)</f>
        <v>6.300000000000001</v>
      </c>
      <c r="D340" s="946">
        <f>SUM(D341:D344)</f>
        <v>3.4570000000000003</v>
      </c>
      <c r="E340" s="946">
        <f>SUM(E341:E344)</f>
        <v>0.2</v>
      </c>
      <c r="F340" s="957">
        <f>SUM(F341:F344)</f>
        <v>3.043</v>
      </c>
    </row>
    <row r="341" spans="1:6" ht="15">
      <c r="A341" s="939"/>
      <c r="B341" s="943" t="s">
        <v>385</v>
      </c>
      <c r="C341" s="940">
        <v>2.979</v>
      </c>
      <c r="D341" s="940"/>
      <c r="E341" s="940"/>
      <c r="F341" s="941">
        <v>2.979</v>
      </c>
    </row>
    <row r="342" spans="1:6" ht="15">
      <c r="A342" s="932"/>
      <c r="B342" s="943" t="s">
        <v>327</v>
      </c>
      <c r="C342" s="933">
        <v>3.257</v>
      </c>
      <c r="D342" s="933">
        <v>3.257</v>
      </c>
      <c r="E342" s="933"/>
      <c r="F342" s="934"/>
    </row>
    <row r="343" spans="1:6" ht="15">
      <c r="A343" s="932"/>
      <c r="B343" s="1009" t="s">
        <v>324</v>
      </c>
      <c r="C343" s="933">
        <v>0</v>
      </c>
      <c r="D343" s="933">
        <v>0.2</v>
      </c>
      <c r="E343" s="933">
        <v>0.2</v>
      </c>
      <c r="F343" s="934"/>
    </row>
    <row r="344" spans="1:6" ht="15">
      <c r="A344" s="932"/>
      <c r="B344" s="955" t="s">
        <v>303</v>
      </c>
      <c r="C344" s="1010">
        <v>0.064</v>
      </c>
      <c r="D344" s="1010"/>
      <c r="E344" s="1010"/>
      <c r="F344" s="1011">
        <v>0.064</v>
      </c>
    </row>
    <row r="345" spans="1:6" ht="15">
      <c r="A345" s="924" t="s">
        <v>338</v>
      </c>
      <c r="B345" s="935" t="s">
        <v>289</v>
      </c>
      <c r="C345" s="926">
        <f>C346</f>
        <v>1.494</v>
      </c>
      <c r="D345" s="926">
        <f>D346</f>
        <v>1.494</v>
      </c>
      <c r="E345" s="926">
        <f>E346</f>
        <v>0</v>
      </c>
      <c r="F345" s="956">
        <f>F346</f>
        <v>0</v>
      </c>
    </row>
    <row r="346" spans="1:6" ht="15">
      <c r="A346" s="936"/>
      <c r="B346" s="1002" t="s">
        <v>327</v>
      </c>
      <c r="C346" s="937">
        <v>1.494</v>
      </c>
      <c r="D346" s="937">
        <v>1.494</v>
      </c>
      <c r="E346" s="1049"/>
      <c r="F346" s="1050"/>
    </row>
    <row r="347" spans="1:6" ht="15">
      <c r="A347" s="944" t="s">
        <v>340</v>
      </c>
      <c r="B347" s="945" t="s">
        <v>1156</v>
      </c>
      <c r="C347" s="946">
        <f>SUM(C348:C349)</f>
        <v>11.044</v>
      </c>
      <c r="D347" s="946">
        <f>SUM(D348:D349)</f>
        <v>10.314</v>
      </c>
      <c r="E347" s="946">
        <f>SUM(E348:E349)</f>
        <v>0</v>
      </c>
      <c r="F347" s="957">
        <f>SUM(F348:F349)</f>
        <v>0.73</v>
      </c>
    </row>
    <row r="348" spans="1:6" ht="15">
      <c r="A348" s="1012"/>
      <c r="B348" s="994" t="s">
        <v>355</v>
      </c>
      <c r="C348" s="949">
        <v>0.73</v>
      </c>
      <c r="D348" s="949"/>
      <c r="E348" s="949"/>
      <c r="F348" s="950">
        <v>0.73</v>
      </c>
    </row>
    <row r="349" spans="1:6" ht="15">
      <c r="A349" s="936"/>
      <c r="B349" s="953" t="s">
        <v>303</v>
      </c>
      <c r="C349" s="937">
        <v>10.314</v>
      </c>
      <c r="D349" s="937">
        <v>10.314</v>
      </c>
      <c r="E349" s="937"/>
      <c r="F349" s="938">
        <v>0</v>
      </c>
    </row>
    <row r="350" spans="1:6" ht="15">
      <c r="A350" s="924" t="s">
        <v>376</v>
      </c>
      <c r="B350" s="935" t="s">
        <v>1157</v>
      </c>
      <c r="C350" s="926">
        <f>SUM(C351:C353)</f>
        <v>31.444000000000003</v>
      </c>
      <c r="D350" s="926">
        <f>SUM(D351:D353)</f>
        <v>30.368000000000002</v>
      </c>
      <c r="E350" s="926">
        <f>SUM(E351:E353)</f>
        <v>0</v>
      </c>
      <c r="F350" s="956">
        <f>SUM(F351:F353)</f>
        <v>0</v>
      </c>
    </row>
    <row r="351" spans="1:8" ht="15">
      <c r="A351" s="939"/>
      <c r="B351" s="952" t="s">
        <v>385</v>
      </c>
      <c r="C351" s="981">
        <v>25</v>
      </c>
      <c r="D351" s="981">
        <v>25</v>
      </c>
      <c r="E351" s="981"/>
      <c r="F351" s="982"/>
      <c r="H351" s="930"/>
    </row>
    <row r="352" spans="1:8" ht="15">
      <c r="A352" s="939"/>
      <c r="B352" s="952" t="s">
        <v>327</v>
      </c>
      <c r="C352" s="940">
        <v>1.414</v>
      </c>
      <c r="D352" s="940">
        <v>1.414</v>
      </c>
      <c r="E352" s="940"/>
      <c r="F352" s="941"/>
      <c r="H352" s="930"/>
    </row>
    <row r="353" spans="1:8" ht="15">
      <c r="A353" s="936"/>
      <c r="B353" s="953" t="s">
        <v>324</v>
      </c>
      <c r="C353" s="937">
        <v>5.03</v>
      </c>
      <c r="D353" s="937">
        <v>3.954</v>
      </c>
      <c r="E353" s="937">
        <v>0</v>
      </c>
      <c r="F353" s="938">
        <v>0</v>
      </c>
      <c r="G353" s="930"/>
      <c r="H353" s="930"/>
    </row>
    <row r="354" spans="1:6" ht="15">
      <c r="A354" s="944" t="s">
        <v>377</v>
      </c>
      <c r="B354" s="954" t="s">
        <v>1158</v>
      </c>
      <c r="C354" s="946">
        <f>SUM(C355:C359)</f>
        <v>226.20800000000003</v>
      </c>
      <c r="D354" s="946">
        <f>SUM(D355:D359)</f>
        <v>239.14200000000002</v>
      </c>
      <c r="E354" s="946">
        <f>SUM(E355:E359)</f>
        <v>31.951000000000004</v>
      </c>
      <c r="F354" s="957">
        <f>SUM(F355:F359)</f>
        <v>28.932</v>
      </c>
    </row>
    <row r="355" spans="1:6" ht="15">
      <c r="A355" s="939"/>
      <c r="B355" s="943" t="s">
        <v>385</v>
      </c>
      <c r="C355" s="940">
        <v>3.876</v>
      </c>
      <c r="D355" s="940">
        <v>13.572</v>
      </c>
      <c r="E355" s="940">
        <v>9.696</v>
      </c>
      <c r="F355" s="941"/>
    </row>
    <row r="356" spans="1:10" ht="15">
      <c r="A356" s="939"/>
      <c r="B356" s="943" t="s">
        <v>327</v>
      </c>
      <c r="C356" s="940">
        <v>143.452</v>
      </c>
      <c r="D356" s="940">
        <v>157.572</v>
      </c>
      <c r="E356" s="940">
        <v>14.120000000000005</v>
      </c>
      <c r="F356" s="941"/>
      <c r="G356" s="930"/>
      <c r="H356" s="930"/>
      <c r="J356" s="930"/>
    </row>
    <row r="357" spans="1:11" ht="15">
      <c r="A357" s="939"/>
      <c r="B357" s="943" t="s">
        <v>355</v>
      </c>
      <c r="C357" s="940">
        <v>22.503</v>
      </c>
      <c r="D357" s="940">
        <v>13.525</v>
      </c>
      <c r="E357" s="940">
        <v>0.155</v>
      </c>
      <c r="F357" s="941">
        <v>9.133</v>
      </c>
      <c r="G357" s="930"/>
      <c r="H357" s="930"/>
      <c r="I357" s="930"/>
      <c r="K357" s="930"/>
    </row>
    <row r="358" spans="1:11" ht="15">
      <c r="A358" s="939"/>
      <c r="B358" s="943" t="s">
        <v>324</v>
      </c>
      <c r="C358" s="940">
        <v>38.162</v>
      </c>
      <c r="D358" s="940">
        <v>36.257999999999996</v>
      </c>
      <c r="E358" s="940">
        <v>7.9799999999999995</v>
      </c>
      <c r="F358" s="941">
        <v>19.799</v>
      </c>
      <c r="G358" s="930"/>
      <c r="H358" s="930"/>
      <c r="I358" s="930"/>
      <c r="J358" s="930"/>
      <c r="K358" s="930"/>
    </row>
    <row r="359" spans="1:11" ht="15">
      <c r="A359" s="932"/>
      <c r="B359" s="955" t="s">
        <v>303</v>
      </c>
      <c r="C359" s="933">
        <v>18.215</v>
      </c>
      <c r="D359" s="933">
        <v>18.215</v>
      </c>
      <c r="E359" s="933"/>
      <c r="F359" s="934">
        <v>0</v>
      </c>
      <c r="G359" s="930"/>
      <c r="I359" s="930"/>
      <c r="J359" s="930"/>
      <c r="K359" s="930"/>
    </row>
    <row r="360" spans="1:6" ht="15">
      <c r="A360" s="924" t="s">
        <v>12</v>
      </c>
      <c r="B360" s="925" t="s">
        <v>1159</v>
      </c>
      <c r="C360" s="926">
        <f>SUM(C361:C363)</f>
        <v>17.221</v>
      </c>
      <c r="D360" s="926">
        <f>SUM(D361:D363)</f>
        <v>18.491</v>
      </c>
      <c r="E360" s="926">
        <f>SUM(E361:E363)</f>
        <v>1.27</v>
      </c>
      <c r="F360" s="956">
        <f>SUM(F361:F363)</f>
        <v>0</v>
      </c>
    </row>
    <row r="361" spans="1:8" ht="15">
      <c r="A361" s="939"/>
      <c r="B361" s="943" t="s">
        <v>385</v>
      </c>
      <c r="C361" s="981">
        <v>4.818</v>
      </c>
      <c r="D361" s="981">
        <v>5.368</v>
      </c>
      <c r="E361" s="981">
        <v>0.55</v>
      </c>
      <c r="F361" s="982"/>
      <c r="H361" s="930"/>
    </row>
    <row r="362" spans="1:6" ht="15">
      <c r="A362" s="939"/>
      <c r="B362" s="943" t="s">
        <v>327</v>
      </c>
      <c r="C362" s="940">
        <v>5.452999999999999</v>
      </c>
      <c r="D362" s="940">
        <v>5.452999999999999</v>
      </c>
      <c r="E362" s="940">
        <v>0</v>
      </c>
      <c r="F362" s="941">
        <v>0</v>
      </c>
    </row>
    <row r="363" spans="1:8" ht="15">
      <c r="A363" s="936"/>
      <c r="B363" s="951" t="s">
        <v>324</v>
      </c>
      <c r="C363" s="937">
        <v>6.95</v>
      </c>
      <c r="D363" s="937">
        <v>7.67</v>
      </c>
      <c r="E363" s="937">
        <v>0.72</v>
      </c>
      <c r="F363" s="938">
        <v>0</v>
      </c>
      <c r="G363" s="930"/>
      <c r="H363" s="930"/>
    </row>
    <row r="364" spans="1:6" ht="15">
      <c r="A364" s="944" t="s">
        <v>447</v>
      </c>
      <c r="B364" s="954" t="s">
        <v>1160</v>
      </c>
      <c r="C364" s="946">
        <f>SUM(C365:C368)</f>
        <v>17.294</v>
      </c>
      <c r="D364" s="946">
        <f>SUM(D365:D368)</f>
        <v>16.369</v>
      </c>
      <c r="E364" s="946">
        <f>SUM(E365:E368)</f>
        <v>0</v>
      </c>
      <c r="F364" s="957">
        <f>SUM(F365:F368)</f>
        <v>0.925</v>
      </c>
    </row>
    <row r="365" spans="1:6" ht="15">
      <c r="A365" s="939"/>
      <c r="B365" s="943" t="s">
        <v>327</v>
      </c>
      <c r="C365" s="940">
        <v>4.145</v>
      </c>
      <c r="D365" s="940">
        <v>4.145</v>
      </c>
      <c r="E365" s="940">
        <v>0</v>
      </c>
      <c r="F365" s="941">
        <v>0</v>
      </c>
    </row>
    <row r="366" spans="1:6" ht="15">
      <c r="A366" s="993"/>
      <c r="B366" s="943" t="s">
        <v>355</v>
      </c>
      <c r="C366" s="940">
        <v>0.925</v>
      </c>
      <c r="D366" s="940"/>
      <c r="E366" s="940"/>
      <c r="F366" s="941">
        <v>0.925</v>
      </c>
    </row>
    <row r="367" spans="1:7" ht="15">
      <c r="A367" s="939"/>
      <c r="B367" s="943" t="s">
        <v>324</v>
      </c>
      <c r="C367" s="940">
        <v>5.465</v>
      </c>
      <c r="D367" s="940">
        <v>5.465</v>
      </c>
      <c r="E367" s="940">
        <v>0</v>
      </c>
      <c r="F367" s="941">
        <v>0</v>
      </c>
      <c r="G367" s="930"/>
    </row>
    <row r="368" spans="1:6" ht="15">
      <c r="A368" s="932"/>
      <c r="B368" s="955" t="s">
        <v>303</v>
      </c>
      <c r="C368" s="933">
        <v>6.759</v>
      </c>
      <c r="D368" s="933">
        <v>6.759</v>
      </c>
      <c r="E368" s="933"/>
      <c r="F368" s="934">
        <v>0</v>
      </c>
    </row>
    <row r="369" spans="1:6" ht="15">
      <c r="A369" s="924" t="s">
        <v>459</v>
      </c>
      <c r="B369" s="935" t="s">
        <v>1161</v>
      </c>
      <c r="C369" s="926">
        <f>C370</f>
        <v>5.179</v>
      </c>
      <c r="D369" s="926">
        <f>D370</f>
        <v>0.698</v>
      </c>
      <c r="E369" s="926">
        <f>E370</f>
        <v>0</v>
      </c>
      <c r="F369" s="956">
        <f>F370</f>
        <v>4.681</v>
      </c>
    </row>
    <row r="370" spans="1:7" ht="15">
      <c r="A370" s="936"/>
      <c r="B370" s="953" t="s">
        <v>278</v>
      </c>
      <c r="C370" s="937">
        <v>5.179</v>
      </c>
      <c r="D370" s="937">
        <v>0.698</v>
      </c>
      <c r="E370" s="937">
        <v>0</v>
      </c>
      <c r="F370" s="938">
        <v>4.681</v>
      </c>
      <c r="G370" s="930"/>
    </row>
    <row r="371" spans="1:6" ht="15">
      <c r="A371" s="944" t="s">
        <v>461</v>
      </c>
      <c r="B371" s="954" t="s">
        <v>291</v>
      </c>
      <c r="C371" s="946">
        <f>SUM(C372:C373)</f>
        <v>1.713</v>
      </c>
      <c r="D371" s="946">
        <f>SUM(D372:D373)</f>
        <v>0.593</v>
      </c>
      <c r="E371" s="946">
        <f>SUM(E372:E373)</f>
        <v>0</v>
      </c>
      <c r="F371" s="957">
        <f>SUM(F372:F373)</f>
        <v>1.12</v>
      </c>
    </row>
    <row r="372" spans="1:6" ht="15">
      <c r="A372" s="932"/>
      <c r="B372" s="1009" t="s">
        <v>327</v>
      </c>
      <c r="C372" s="933">
        <v>0.593</v>
      </c>
      <c r="D372" s="933">
        <v>0.593</v>
      </c>
      <c r="E372" s="1043"/>
      <c r="F372" s="1013"/>
    </row>
    <row r="373" spans="1:6" ht="15">
      <c r="A373" s="936"/>
      <c r="B373" s="1002" t="s">
        <v>355</v>
      </c>
      <c r="C373" s="937">
        <v>1.12</v>
      </c>
      <c r="D373" s="937"/>
      <c r="E373" s="937"/>
      <c r="F373" s="938">
        <v>1.12</v>
      </c>
    </row>
    <row r="374" spans="1:6" ht="15">
      <c r="A374" s="924" t="s">
        <v>465</v>
      </c>
      <c r="B374" s="935" t="s">
        <v>1162</v>
      </c>
      <c r="C374" s="926">
        <f>C375</f>
        <v>9.344</v>
      </c>
      <c r="D374" s="926">
        <f>D375</f>
        <v>0</v>
      </c>
      <c r="E374" s="926">
        <f>E375</f>
        <v>0</v>
      </c>
      <c r="F374" s="956">
        <f>F375</f>
        <v>9.344</v>
      </c>
    </row>
    <row r="375" spans="1:6" ht="15">
      <c r="A375" s="936"/>
      <c r="B375" s="951" t="s">
        <v>327</v>
      </c>
      <c r="C375" s="937">
        <v>9.344</v>
      </c>
      <c r="D375" s="937"/>
      <c r="E375" s="937"/>
      <c r="F375" s="938">
        <v>9.344</v>
      </c>
    </row>
    <row r="376" spans="1:6" ht="15">
      <c r="A376" s="944" t="s">
        <v>476</v>
      </c>
      <c r="B376" s="945" t="s">
        <v>1163</v>
      </c>
      <c r="C376" s="946">
        <f>C377</f>
        <v>2.184</v>
      </c>
      <c r="D376" s="946">
        <f>D377</f>
        <v>2.184</v>
      </c>
      <c r="E376" s="946">
        <f>E377</f>
        <v>0</v>
      </c>
      <c r="F376" s="957">
        <f>F377</f>
        <v>0</v>
      </c>
    </row>
    <row r="377" spans="1:6" ht="15">
      <c r="A377" s="936"/>
      <c r="B377" s="964" t="s">
        <v>327</v>
      </c>
      <c r="C377" s="937">
        <v>2.184</v>
      </c>
      <c r="D377" s="937">
        <v>2.184</v>
      </c>
      <c r="E377" s="937"/>
      <c r="F377" s="938"/>
    </row>
    <row r="378" spans="1:6" ht="15">
      <c r="A378" s="944" t="s">
        <v>479</v>
      </c>
      <c r="B378" s="945" t="s">
        <v>292</v>
      </c>
      <c r="C378" s="946">
        <f>C379</f>
        <v>2.1</v>
      </c>
      <c r="D378" s="946">
        <f>D379</f>
        <v>2.5</v>
      </c>
      <c r="E378" s="946">
        <f>E379</f>
        <v>0.4</v>
      </c>
      <c r="F378" s="957">
        <f>F379</f>
        <v>0</v>
      </c>
    </row>
    <row r="379" spans="1:6" ht="15">
      <c r="A379" s="936"/>
      <c r="B379" s="964" t="s">
        <v>327</v>
      </c>
      <c r="C379" s="937">
        <v>2.1</v>
      </c>
      <c r="D379" s="937">
        <v>2.5</v>
      </c>
      <c r="E379" s="937">
        <v>0.4</v>
      </c>
      <c r="F379" s="938"/>
    </row>
    <row r="380" spans="1:6" ht="15">
      <c r="A380" s="924" t="s">
        <v>482</v>
      </c>
      <c r="B380" s="1014" t="s">
        <v>284</v>
      </c>
      <c r="C380" s="926">
        <f>SUM(C381:C382)</f>
        <v>4.224</v>
      </c>
      <c r="D380" s="926">
        <f>SUM(D381:D382)</f>
        <v>3.473</v>
      </c>
      <c r="E380" s="926">
        <f>SUM(E381:E382)</f>
        <v>0</v>
      </c>
      <c r="F380" s="956">
        <f>SUM(F381:F382)</f>
        <v>0.751</v>
      </c>
    </row>
    <row r="381" spans="1:6" ht="15">
      <c r="A381" s="1012"/>
      <c r="B381" s="1015" t="s">
        <v>355</v>
      </c>
      <c r="C381" s="949">
        <v>0.751</v>
      </c>
      <c r="D381" s="949"/>
      <c r="E381" s="949"/>
      <c r="F381" s="950">
        <v>0.751</v>
      </c>
    </row>
    <row r="382" spans="1:6" ht="15">
      <c r="A382" s="936"/>
      <c r="B382" s="964" t="s">
        <v>303</v>
      </c>
      <c r="C382" s="937">
        <v>3.473</v>
      </c>
      <c r="D382" s="937">
        <v>3.473</v>
      </c>
      <c r="E382" s="937"/>
      <c r="F382" s="938">
        <v>0</v>
      </c>
    </row>
    <row r="383" spans="1:6" ht="15">
      <c r="A383" s="960" t="s">
        <v>494</v>
      </c>
      <c r="B383" s="961" t="s">
        <v>294</v>
      </c>
      <c r="C383" s="962">
        <f>SUM(C384:C386)</f>
        <v>34.227000000000004</v>
      </c>
      <c r="D383" s="962">
        <f>SUM(D384:D386)</f>
        <v>33.077</v>
      </c>
      <c r="E383" s="962">
        <f>SUM(E384:E386)</f>
        <v>0</v>
      </c>
      <c r="F383" s="963">
        <f>SUM(F384:F386)</f>
        <v>1.15</v>
      </c>
    </row>
    <row r="384" spans="1:6" ht="15">
      <c r="A384" s="939"/>
      <c r="B384" s="942" t="s">
        <v>327</v>
      </c>
      <c r="C384" s="940">
        <v>1.231</v>
      </c>
      <c r="D384" s="940">
        <v>1.231</v>
      </c>
      <c r="E384" s="940"/>
      <c r="F384" s="941"/>
    </row>
    <row r="385" spans="1:6" ht="15">
      <c r="A385" s="939"/>
      <c r="B385" s="1004" t="s">
        <v>324</v>
      </c>
      <c r="C385" s="940">
        <v>1.15</v>
      </c>
      <c r="D385" s="940">
        <v>0</v>
      </c>
      <c r="E385" s="940">
        <v>0</v>
      </c>
      <c r="F385" s="941">
        <v>1.15</v>
      </c>
    </row>
    <row r="386" spans="1:6" ht="15">
      <c r="A386" s="919"/>
      <c r="B386" s="1039" t="s">
        <v>303</v>
      </c>
      <c r="C386" s="991">
        <v>31.846</v>
      </c>
      <c r="D386" s="991">
        <v>31.846</v>
      </c>
      <c r="E386" s="991"/>
      <c r="F386" s="992">
        <v>0</v>
      </c>
    </row>
    <row r="387" spans="1:6" ht="15">
      <c r="A387" s="1016"/>
      <c r="B387" s="1017" t="s">
        <v>60</v>
      </c>
      <c r="C387" s="1018">
        <f aca="true" t="shared" si="1" ref="C387:F388">C388</f>
        <v>0.125</v>
      </c>
      <c r="D387" s="1018">
        <f t="shared" si="1"/>
        <v>0</v>
      </c>
      <c r="E387" s="1018">
        <f t="shared" si="1"/>
        <v>0</v>
      </c>
      <c r="F387" s="1019">
        <f t="shared" si="1"/>
        <v>0.125</v>
      </c>
    </row>
    <row r="388" spans="1:6" ht="15">
      <c r="A388" s="939" t="s">
        <v>8</v>
      </c>
      <c r="B388" s="996" t="s">
        <v>68</v>
      </c>
      <c r="C388" s="979">
        <f t="shared" si="1"/>
        <v>0.125</v>
      </c>
      <c r="D388" s="979">
        <f t="shared" si="1"/>
        <v>0</v>
      </c>
      <c r="E388" s="979">
        <f t="shared" si="1"/>
        <v>0</v>
      </c>
      <c r="F388" s="980">
        <f t="shared" si="1"/>
        <v>0.125</v>
      </c>
    </row>
    <row r="389" spans="1:6" ht="15">
      <c r="A389" s="939"/>
      <c r="B389" s="952" t="s">
        <v>385</v>
      </c>
      <c r="C389" s="940">
        <v>0.125</v>
      </c>
      <c r="D389" s="940"/>
      <c r="E389" s="940"/>
      <c r="F389" s="941">
        <v>0.125</v>
      </c>
    </row>
    <row r="390" spans="1:6" ht="15">
      <c r="A390" s="1051"/>
      <c r="B390" s="1052" t="s">
        <v>1149</v>
      </c>
      <c r="C390" s="1053">
        <f>C387+C328</f>
        <v>489.6020000000001</v>
      </c>
      <c r="D390" s="1053">
        <f>D387+D328</f>
        <v>454.7630000000001</v>
      </c>
      <c r="E390" s="1053">
        <f>E387+E328</f>
        <v>34.17600000000001</v>
      </c>
      <c r="F390" s="1054">
        <f>F387+F328</f>
        <v>78.042</v>
      </c>
    </row>
    <row r="391" spans="1:6" ht="15">
      <c r="A391" s="1443" t="s">
        <v>1164</v>
      </c>
      <c r="B391" s="1444"/>
      <c r="C391" s="1444"/>
      <c r="D391" s="1444"/>
      <c r="E391" s="1444"/>
      <c r="F391" s="1445"/>
    </row>
    <row r="392" spans="1:6" ht="15">
      <c r="A392" s="1016"/>
      <c r="B392" s="1017" t="s">
        <v>62</v>
      </c>
      <c r="C392" s="1018">
        <f>C393+C395+C397+C399+C402+C404+C406</f>
        <v>105.452</v>
      </c>
      <c r="D392" s="1018">
        <f>D393+D395+D397+D399+D402+D404+D406</f>
        <v>37.9</v>
      </c>
      <c r="E392" s="1018">
        <f>E393+E395+E397+E399+E402+E404+E406</f>
        <v>0</v>
      </c>
      <c r="F392" s="1019">
        <f>F393+F395+F397+F399+F402+F404+F406</f>
        <v>67.552</v>
      </c>
    </row>
    <row r="393" spans="1:6" s="1024" customFormat="1" ht="15">
      <c r="A393" s="1020" t="s">
        <v>8</v>
      </c>
      <c r="B393" s="1021" t="s">
        <v>34</v>
      </c>
      <c r="C393" s="1022">
        <f>C394</f>
        <v>0.772</v>
      </c>
      <c r="D393" s="1022">
        <f>D394</f>
        <v>0</v>
      </c>
      <c r="E393" s="1022">
        <f>E394</f>
        <v>0</v>
      </c>
      <c r="F393" s="1023">
        <f>F394</f>
        <v>0.772</v>
      </c>
    </row>
    <row r="394" spans="1:6" s="1024" customFormat="1" ht="15">
      <c r="A394" s="1025"/>
      <c r="B394" s="1026" t="s">
        <v>324</v>
      </c>
      <c r="C394" s="958">
        <v>0.772</v>
      </c>
      <c r="D394" s="958">
        <v>0</v>
      </c>
      <c r="E394" s="958">
        <v>0</v>
      </c>
      <c r="F394" s="959">
        <v>0.772</v>
      </c>
    </row>
    <row r="395" spans="1:6" s="1024" customFormat="1" ht="15">
      <c r="A395" s="1020" t="s">
        <v>9</v>
      </c>
      <c r="B395" s="1021" t="s">
        <v>22</v>
      </c>
      <c r="C395" s="1022">
        <f>C396</f>
        <v>2.5</v>
      </c>
      <c r="D395" s="1022">
        <f>D396</f>
        <v>2.5</v>
      </c>
      <c r="E395" s="1022">
        <f>E396</f>
        <v>0</v>
      </c>
      <c r="F395" s="1023">
        <f>F396</f>
        <v>0</v>
      </c>
    </row>
    <row r="396" spans="1:6" s="1024" customFormat="1" ht="15">
      <c r="A396" s="1025"/>
      <c r="B396" s="1026" t="s">
        <v>303</v>
      </c>
      <c r="C396" s="958">
        <v>2.5</v>
      </c>
      <c r="D396" s="958">
        <v>2.5</v>
      </c>
      <c r="E396" s="958"/>
      <c r="F396" s="959">
        <v>0</v>
      </c>
    </row>
    <row r="397" spans="1:6" ht="15">
      <c r="A397" s="944" t="s">
        <v>333</v>
      </c>
      <c r="B397" s="1027" t="s">
        <v>110</v>
      </c>
      <c r="C397" s="946">
        <f>C398</f>
        <v>0.06</v>
      </c>
      <c r="D397" s="946">
        <f>D398</f>
        <v>0</v>
      </c>
      <c r="E397" s="946">
        <f>E398</f>
        <v>0</v>
      </c>
      <c r="F397" s="957">
        <f>F398</f>
        <v>0.06</v>
      </c>
    </row>
    <row r="398" spans="1:7" ht="15">
      <c r="A398" s="939"/>
      <c r="B398" s="942" t="s">
        <v>327</v>
      </c>
      <c r="C398" s="940">
        <v>0.06</v>
      </c>
      <c r="D398" s="940"/>
      <c r="E398" s="940"/>
      <c r="F398" s="941">
        <v>0.06</v>
      </c>
      <c r="G398" s="930"/>
    </row>
    <row r="399" spans="1:7" ht="15">
      <c r="A399" s="1020" t="s">
        <v>335</v>
      </c>
      <c r="B399" s="1021" t="s">
        <v>23</v>
      </c>
      <c r="C399" s="1022">
        <f>SUM(C400:C401)</f>
        <v>98.71</v>
      </c>
      <c r="D399" s="1022">
        <f>SUM(D400:D401)</f>
        <v>34.5</v>
      </c>
      <c r="E399" s="1022">
        <f>SUM(E400:E401)</f>
        <v>0</v>
      </c>
      <c r="F399" s="1023">
        <f>SUM(F400:F401)</f>
        <v>64.21000000000001</v>
      </c>
      <c r="G399" s="930"/>
    </row>
    <row r="400" spans="1:7" ht="15">
      <c r="A400" s="1028"/>
      <c r="B400" s="1029" t="s">
        <v>324</v>
      </c>
      <c r="C400" s="1030">
        <v>65.50999999999999</v>
      </c>
      <c r="D400" s="1030">
        <v>1.3</v>
      </c>
      <c r="E400" s="1030">
        <v>0</v>
      </c>
      <c r="F400" s="1031">
        <v>64.21000000000001</v>
      </c>
      <c r="G400" s="930"/>
    </row>
    <row r="401" spans="1:7" ht="15">
      <c r="A401" s="1025"/>
      <c r="B401" s="1026" t="s">
        <v>303</v>
      </c>
      <c r="C401" s="958">
        <v>33.2</v>
      </c>
      <c r="D401" s="958">
        <v>33.2</v>
      </c>
      <c r="E401" s="958"/>
      <c r="F401" s="959">
        <v>0</v>
      </c>
      <c r="G401" s="930"/>
    </row>
    <row r="402" spans="1:7" s="915" customFormat="1" ht="15">
      <c r="A402" s="1020" t="s">
        <v>338</v>
      </c>
      <c r="B402" s="1021" t="s">
        <v>88</v>
      </c>
      <c r="C402" s="1022">
        <f>C403</f>
        <v>0.9</v>
      </c>
      <c r="D402" s="1022">
        <f>D403</f>
        <v>0.9</v>
      </c>
      <c r="E402" s="1022">
        <f>E403</f>
        <v>0</v>
      </c>
      <c r="F402" s="1023">
        <f>F403</f>
        <v>0</v>
      </c>
      <c r="G402" s="985"/>
    </row>
    <row r="403" spans="1:7" ht="15">
      <c r="A403" s="1025"/>
      <c r="B403" s="1026" t="s">
        <v>303</v>
      </c>
      <c r="C403" s="958">
        <v>0.9</v>
      </c>
      <c r="D403" s="958">
        <v>0.9</v>
      </c>
      <c r="E403" s="958"/>
      <c r="F403" s="959"/>
      <c r="G403" s="930"/>
    </row>
    <row r="404" spans="1:6" ht="15">
      <c r="A404" s="924" t="s">
        <v>340</v>
      </c>
      <c r="B404" s="1032" t="s">
        <v>131</v>
      </c>
      <c r="C404" s="926">
        <f>C405</f>
        <v>0.01</v>
      </c>
      <c r="D404" s="926">
        <f>D405</f>
        <v>0</v>
      </c>
      <c r="E404" s="926">
        <f>E405</f>
        <v>0</v>
      </c>
      <c r="F404" s="956">
        <f>F405</f>
        <v>0.01</v>
      </c>
    </row>
    <row r="405" spans="1:6" s="915" customFormat="1" ht="15">
      <c r="A405" s="936"/>
      <c r="B405" s="964" t="s">
        <v>327</v>
      </c>
      <c r="C405" s="937">
        <v>0.01</v>
      </c>
      <c r="D405" s="937"/>
      <c r="E405" s="937"/>
      <c r="F405" s="938">
        <v>0.01</v>
      </c>
    </row>
    <row r="406" spans="1:6" s="915" customFormat="1" ht="15">
      <c r="A406" s="1020" t="s">
        <v>376</v>
      </c>
      <c r="B406" s="1021" t="s">
        <v>25</v>
      </c>
      <c r="C406" s="1022">
        <f>C407</f>
        <v>2.5</v>
      </c>
      <c r="D406" s="1022">
        <f>D407</f>
        <v>0</v>
      </c>
      <c r="E406" s="1022">
        <f>E407</f>
        <v>0</v>
      </c>
      <c r="F406" s="1023">
        <f>F407</f>
        <v>2.5</v>
      </c>
    </row>
    <row r="407" spans="1:6" s="915" customFormat="1" ht="15">
      <c r="A407" s="1025"/>
      <c r="B407" s="1026" t="s">
        <v>303</v>
      </c>
      <c r="C407" s="958">
        <v>2.5</v>
      </c>
      <c r="D407" s="958"/>
      <c r="E407" s="958"/>
      <c r="F407" s="959">
        <v>2.5</v>
      </c>
    </row>
    <row r="408" spans="1:6" ht="15">
      <c r="A408" s="1016"/>
      <c r="B408" s="1017" t="s">
        <v>60</v>
      </c>
      <c r="C408" s="1018">
        <f>C409+C411</f>
        <v>1.9</v>
      </c>
      <c r="D408" s="1018">
        <f>D409+D411</f>
        <v>0</v>
      </c>
      <c r="E408" s="1018">
        <f>E409+E411</f>
        <v>0</v>
      </c>
      <c r="F408" s="1019">
        <f>F409+F411</f>
        <v>1.9</v>
      </c>
    </row>
    <row r="409" spans="1:6" ht="15">
      <c r="A409" s="924" t="s">
        <v>8</v>
      </c>
      <c r="B409" s="1014" t="s">
        <v>384</v>
      </c>
      <c r="C409" s="926">
        <f>C410</f>
        <v>0.7</v>
      </c>
      <c r="D409" s="926">
        <f>D410</f>
        <v>0</v>
      </c>
      <c r="E409" s="926">
        <f>E410</f>
        <v>0</v>
      </c>
      <c r="F409" s="956">
        <f>F410</f>
        <v>0.7</v>
      </c>
    </row>
    <row r="410" spans="1:6" ht="15">
      <c r="A410" s="936"/>
      <c r="B410" s="964" t="s">
        <v>303</v>
      </c>
      <c r="C410" s="937">
        <v>0.7</v>
      </c>
      <c r="D410" s="937"/>
      <c r="E410" s="937"/>
      <c r="F410" s="938">
        <v>0.7</v>
      </c>
    </row>
    <row r="411" spans="1:6" ht="15">
      <c r="A411" s="924" t="s">
        <v>9</v>
      </c>
      <c r="B411" s="1014" t="s">
        <v>123</v>
      </c>
      <c r="C411" s="926">
        <f>C412</f>
        <v>1.2</v>
      </c>
      <c r="D411" s="926">
        <f>D412</f>
        <v>0</v>
      </c>
      <c r="E411" s="926">
        <f>E412</f>
        <v>0</v>
      </c>
      <c r="F411" s="956">
        <f>F412</f>
        <v>1.2</v>
      </c>
    </row>
    <row r="412" spans="1:6" ht="15.75" thickBot="1">
      <c r="A412" s="936"/>
      <c r="B412" s="964" t="s">
        <v>303</v>
      </c>
      <c r="C412" s="937">
        <v>1.2</v>
      </c>
      <c r="D412" s="937"/>
      <c r="E412" s="937"/>
      <c r="F412" s="938">
        <v>1.2</v>
      </c>
    </row>
    <row r="413" spans="1:6" ht="15.75" thickBot="1">
      <c r="A413" s="997"/>
      <c r="B413" s="998" t="s">
        <v>1149</v>
      </c>
      <c r="C413" s="999">
        <f>C408+C392</f>
        <v>107.352</v>
      </c>
      <c r="D413" s="999">
        <f>D408+D392</f>
        <v>37.9</v>
      </c>
      <c r="E413" s="999">
        <f>E408+E392</f>
        <v>0</v>
      </c>
      <c r="F413" s="1000">
        <f>F408+F392</f>
        <v>69.45200000000001</v>
      </c>
    </row>
    <row r="414" spans="1:6" ht="15.75" thickBot="1">
      <c r="A414" s="1055"/>
      <c r="B414" s="1056" t="s">
        <v>382</v>
      </c>
      <c r="C414" s="1057">
        <f>C413+C390+C326+C298</f>
        <v>8705.515</v>
      </c>
      <c r="D414" s="1057">
        <f>D413+D390+D326+D298</f>
        <v>4922.665999999999</v>
      </c>
      <c r="E414" s="1057">
        <f>E413+E390+E326+E298</f>
        <v>693.5770000000001</v>
      </c>
      <c r="F414" s="1058">
        <f>F413+F390+F326+F298</f>
        <v>4620.091000000001</v>
      </c>
    </row>
    <row r="415" spans="1:6" ht="15">
      <c r="A415" s="1033"/>
      <c r="B415" s="1033"/>
      <c r="C415" s="1034"/>
      <c r="D415" s="1034"/>
      <c r="E415" s="1033"/>
      <c r="F415" s="1034"/>
    </row>
    <row r="416" spans="1:6" ht="15">
      <c r="A416" s="1033"/>
      <c r="B416" s="1033"/>
      <c r="C416" s="1034"/>
      <c r="D416" s="1034"/>
      <c r="E416" s="1033"/>
      <c r="F416" s="1034"/>
    </row>
    <row r="417" ht="16.5" customHeight="1"/>
    <row r="419" spans="2:7" ht="15">
      <c r="B419" s="1035"/>
      <c r="D419" s="1446"/>
      <c r="E419" s="1446"/>
      <c r="F419" s="1446"/>
      <c r="G419" s="1446"/>
    </row>
  </sheetData>
  <sheetProtection/>
  <mergeCells count="16">
    <mergeCell ref="A1:F1"/>
    <mergeCell ref="A3:F3"/>
    <mergeCell ref="A4:F4"/>
    <mergeCell ref="A5:F5"/>
    <mergeCell ref="A6:F6"/>
    <mergeCell ref="A8:A9"/>
    <mergeCell ref="B8:B9"/>
    <mergeCell ref="C8:C9"/>
    <mergeCell ref="D8:D9"/>
    <mergeCell ref="E8:E9"/>
    <mergeCell ref="A299:F299"/>
    <mergeCell ref="A327:F327"/>
    <mergeCell ref="A391:F391"/>
    <mergeCell ref="D419:G419"/>
    <mergeCell ref="F8:F9"/>
    <mergeCell ref="A11:F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3"/>
  <sheetViews>
    <sheetView zoomScalePageLayoutView="0" workbookViewId="0" topLeftCell="A220">
      <selection activeCell="H247" sqref="H247"/>
    </sheetView>
  </sheetViews>
  <sheetFormatPr defaultColWidth="9.140625" defaultRowHeight="12.75"/>
  <cols>
    <col min="1" max="1" width="4.00390625" style="1060" customWidth="1"/>
    <col min="2" max="2" width="11.00390625" style="1061" customWidth="1"/>
    <col min="3" max="3" width="12.00390625" style="1062" customWidth="1"/>
    <col min="4" max="4" width="5.57421875" style="1062" customWidth="1"/>
    <col min="5" max="5" width="9.57421875" style="1063" customWidth="1"/>
    <col min="6" max="6" width="8.57421875" style="1064" customWidth="1"/>
    <col min="7" max="7" width="6.57421875" style="1065" customWidth="1"/>
    <col min="8" max="8" width="6.7109375" style="1065" customWidth="1"/>
    <col min="9" max="9" width="6.28125" style="1065" customWidth="1"/>
    <col min="10" max="10" width="6.421875" style="1065" customWidth="1"/>
    <col min="11" max="11" width="6.00390625" style="1065" customWidth="1"/>
    <col min="12" max="12" width="5.28125" style="1065" customWidth="1"/>
    <col min="13" max="13" width="5.8515625" style="1065" customWidth="1"/>
    <col min="14" max="14" width="6.140625" style="1065" customWidth="1"/>
    <col min="15" max="15" width="6.7109375" style="1065" customWidth="1"/>
    <col min="16" max="16" width="7.57421875" style="1065" customWidth="1"/>
    <col min="17" max="17" width="6.57421875" style="1065" customWidth="1"/>
    <col min="18" max="18" width="6.8515625" style="1065" customWidth="1"/>
    <col min="19" max="20" width="6.7109375" style="1065" customWidth="1"/>
    <col min="21" max="21" width="6.28125" style="1065" customWidth="1"/>
    <col min="22" max="22" width="9.140625" style="1066" customWidth="1"/>
    <col min="23" max="16384" width="9.140625" style="1062" customWidth="1"/>
  </cols>
  <sheetData>
    <row r="1" ht="12.75">
      <c r="R1" s="1065" t="s">
        <v>1165</v>
      </c>
    </row>
    <row r="2" ht="12.75">
      <c r="R2" s="1065" t="s">
        <v>181</v>
      </c>
    </row>
    <row r="3" spans="1:21" ht="17.25">
      <c r="A3" s="1461" t="s">
        <v>1166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1462"/>
      <c r="N3" s="1462"/>
      <c r="O3" s="1462"/>
      <c r="P3" s="1462"/>
      <c r="Q3" s="1462"/>
      <c r="R3" s="1462"/>
      <c r="S3" s="1462"/>
      <c r="T3" s="1462"/>
      <c r="U3" s="1462"/>
    </row>
    <row r="4" spans="1:21" ht="15.75">
      <c r="A4" s="1067"/>
      <c r="B4" s="1068"/>
      <c r="C4" s="1068"/>
      <c r="D4" s="1068"/>
      <c r="E4" s="1068"/>
      <c r="F4" s="1069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</row>
    <row r="5" spans="1:21" ht="18.75">
      <c r="A5" s="1463" t="s">
        <v>1167</v>
      </c>
      <c r="B5" s="1463"/>
      <c r="C5" s="1463"/>
      <c r="D5" s="1463"/>
      <c r="E5" s="1463"/>
      <c r="F5" s="1463"/>
      <c r="G5" s="1463"/>
      <c r="H5" s="1463"/>
      <c r="I5" s="1463"/>
      <c r="J5" s="1463"/>
      <c r="K5" s="1463"/>
      <c r="L5" s="1463"/>
      <c r="M5" s="1463"/>
      <c r="N5" s="1463"/>
      <c r="O5" s="1463"/>
      <c r="P5" s="1463"/>
      <c r="Q5" s="1463"/>
      <c r="R5" s="1463"/>
      <c r="S5" s="1463"/>
      <c r="T5" s="1463"/>
      <c r="U5" s="1463"/>
    </row>
    <row r="6" spans="1:21" ht="15.75">
      <c r="A6" s="1464" t="s">
        <v>1168</v>
      </c>
      <c r="B6" s="1465"/>
      <c r="C6" s="1465"/>
      <c r="D6" s="1465"/>
      <c r="E6" s="1465"/>
      <c r="F6" s="1465"/>
      <c r="G6" s="1465"/>
      <c r="H6" s="1465"/>
      <c r="I6" s="1465"/>
      <c r="J6" s="1465"/>
      <c r="K6" s="1465"/>
      <c r="L6" s="1465"/>
      <c r="M6" s="1465"/>
      <c r="N6" s="1465"/>
      <c r="O6" s="1465"/>
      <c r="P6" s="1465"/>
      <c r="Q6" s="1465"/>
      <c r="R6" s="1465"/>
      <c r="S6" s="1465"/>
      <c r="T6" s="1465"/>
      <c r="U6" s="1465"/>
    </row>
    <row r="7" ht="16.5" thickBot="1">
      <c r="A7" s="1067"/>
    </row>
    <row r="8" spans="1:21" ht="12" customHeight="1">
      <c r="A8" s="1071"/>
      <c r="B8" s="1072"/>
      <c r="C8" s="1073"/>
      <c r="D8" s="1073"/>
      <c r="E8" s="1074"/>
      <c r="F8" s="1075"/>
      <c r="G8" s="1466" t="s">
        <v>1</v>
      </c>
      <c r="H8" s="1466"/>
      <c r="I8" s="1466"/>
      <c r="J8" s="1466"/>
      <c r="K8" s="1466"/>
      <c r="L8" s="1466"/>
      <c r="M8" s="1466"/>
      <c r="N8" s="1466"/>
      <c r="O8" s="1466"/>
      <c r="P8" s="1466"/>
      <c r="Q8" s="1466"/>
      <c r="R8" s="1466"/>
      <c r="S8" s="1466"/>
      <c r="T8" s="1466"/>
      <c r="U8" s="1467"/>
    </row>
    <row r="9" spans="1:21" ht="49.5" customHeight="1">
      <c r="A9" s="1076" t="s">
        <v>1132</v>
      </c>
      <c r="B9" s="1077" t="s">
        <v>1169</v>
      </c>
      <c r="C9" s="1078" t="s">
        <v>1170</v>
      </c>
      <c r="D9" s="1078" t="s">
        <v>1171</v>
      </c>
      <c r="E9" s="1079" t="s">
        <v>1172</v>
      </c>
      <c r="F9" s="1080" t="s">
        <v>1173</v>
      </c>
      <c r="G9" s="1081" t="s">
        <v>1174</v>
      </c>
      <c r="H9" s="1081" t="s">
        <v>1175</v>
      </c>
      <c r="I9" s="1081" t="s">
        <v>1176</v>
      </c>
      <c r="J9" s="1081" t="s">
        <v>1177</v>
      </c>
      <c r="K9" s="1081" t="s">
        <v>1178</v>
      </c>
      <c r="L9" s="1081" t="s">
        <v>1179</v>
      </c>
      <c r="M9" s="1081" t="s">
        <v>1180</v>
      </c>
      <c r="N9" s="1081" t="s">
        <v>1181</v>
      </c>
      <c r="O9" s="1081" t="s">
        <v>1182</v>
      </c>
      <c r="P9" s="1081" t="s">
        <v>1183</v>
      </c>
      <c r="Q9" s="1081" t="s">
        <v>1184</v>
      </c>
      <c r="R9" s="1081" t="s">
        <v>1185</v>
      </c>
      <c r="S9" s="1081" t="s">
        <v>1186</v>
      </c>
      <c r="T9" s="1081" t="s">
        <v>1187</v>
      </c>
      <c r="U9" s="1082" t="s">
        <v>1188</v>
      </c>
    </row>
    <row r="10" spans="1:21" ht="12.75">
      <c r="A10" s="1083"/>
      <c r="B10" s="1084"/>
      <c r="C10" s="1085"/>
      <c r="D10" s="1078"/>
      <c r="E10" s="1086"/>
      <c r="F10" s="1468" t="s">
        <v>1189</v>
      </c>
      <c r="G10" s="1469"/>
      <c r="H10" s="1469"/>
      <c r="I10" s="1469"/>
      <c r="J10" s="1469"/>
      <c r="K10" s="1469"/>
      <c r="L10" s="1469"/>
      <c r="M10" s="1469"/>
      <c r="N10" s="1469"/>
      <c r="O10" s="1469"/>
      <c r="P10" s="1469"/>
      <c r="Q10" s="1469"/>
      <c r="R10" s="1469"/>
      <c r="S10" s="1469"/>
      <c r="T10" s="1469"/>
      <c r="U10" s="1470"/>
    </row>
    <row r="11" spans="1:22" s="1094" customFormat="1" ht="12.75">
      <c r="A11" s="1087">
        <v>1</v>
      </c>
      <c r="B11" s="1088">
        <v>2</v>
      </c>
      <c r="C11" s="1089">
        <v>3</v>
      </c>
      <c r="D11" s="1089">
        <v>4</v>
      </c>
      <c r="E11" s="1089">
        <v>5</v>
      </c>
      <c r="F11" s="1090">
        <v>6</v>
      </c>
      <c r="G11" s="1091">
        <v>7</v>
      </c>
      <c r="H11" s="1091">
        <v>8</v>
      </c>
      <c r="I11" s="1091">
        <v>9</v>
      </c>
      <c r="J11" s="1091">
        <v>10</v>
      </c>
      <c r="K11" s="1091">
        <v>11</v>
      </c>
      <c r="L11" s="1091">
        <v>12</v>
      </c>
      <c r="M11" s="1091">
        <v>13</v>
      </c>
      <c r="N11" s="1091">
        <v>14</v>
      </c>
      <c r="O11" s="1091">
        <v>15</v>
      </c>
      <c r="P11" s="1091">
        <v>16</v>
      </c>
      <c r="Q11" s="1091">
        <v>17</v>
      </c>
      <c r="R11" s="1091">
        <v>18</v>
      </c>
      <c r="S11" s="1091">
        <v>19</v>
      </c>
      <c r="T11" s="1091">
        <v>20</v>
      </c>
      <c r="U11" s="1092">
        <v>21</v>
      </c>
      <c r="V11" s="1093"/>
    </row>
    <row r="12" spans="1:21" ht="12.75" customHeight="1">
      <c r="A12" s="1095">
        <v>1</v>
      </c>
      <c r="B12" s="1096" t="s">
        <v>1190</v>
      </c>
      <c r="C12" s="1097" t="s">
        <v>1191</v>
      </c>
      <c r="D12" s="1098">
        <v>450</v>
      </c>
      <c r="E12" s="1099" t="s">
        <v>1192</v>
      </c>
      <c r="F12" s="1100">
        <f>SUM(G12:U12)</f>
        <v>40</v>
      </c>
      <c r="G12" s="1101">
        <v>0.1</v>
      </c>
      <c r="H12" s="1101"/>
      <c r="I12" s="1101">
        <v>2</v>
      </c>
      <c r="J12" s="1101">
        <v>8.5</v>
      </c>
      <c r="K12" s="1101">
        <v>1</v>
      </c>
      <c r="L12" s="1101"/>
      <c r="M12" s="1101" t="s">
        <v>5</v>
      </c>
      <c r="N12" s="1101">
        <v>1</v>
      </c>
      <c r="O12" s="1101" t="s">
        <v>5</v>
      </c>
      <c r="P12" s="1101" t="s">
        <v>5</v>
      </c>
      <c r="Q12" s="1101" t="s">
        <v>5</v>
      </c>
      <c r="R12" s="1101">
        <v>3</v>
      </c>
      <c r="S12" s="1101"/>
      <c r="T12" s="1101">
        <v>0.5</v>
      </c>
      <c r="U12" s="1102">
        <v>23.9</v>
      </c>
    </row>
    <row r="13" spans="1:21" ht="12.75" customHeight="1">
      <c r="A13" s="1103">
        <v>2</v>
      </c>
      <c r="B13" s="1104" t="s">
        <v>1193</v>
      </c>
      <c r="C13" s="1105" t="s">
        <v>1194</v>
      </c>
      <c r="D13" s="1106">
        <v>550</v>
      </c>
      <c r="E13" s="1107" t="s">
        <v>1192</v>
      </c>
      <c r="F13" s="1100">
        <f aca="true" t="shared" si="0" ref="F13:F42">SUM(G13:U13)</f>
        <v>27.999999999999996</v>
      </c>
      <c r="G13" s="1108">
        <v>4.6</v>
      </c>
      <c r="H13" s="1109"/>
      <c r="I13" s="1109">
        <v>11.3</v>
      </c>
      <c r="J13" s="1109">
        <v>5</v>
      </c>
      <c r="K13" s="1109"/>
      <c r="L13" s="1109">
        <v>0.8</v>
      </c>
      <c r="M13" s="1109">
        <v>1.2</v>
      </c>
      <c r="N13" s="1109">
        <v>2.6</v>
      </c>
      <c r="O13" s="1109">
        <v>0.4</v>
      </c>
      <c r="P13" s="1109"/>
      <c r="Q13" s="1109"/>
      <c r="R13" s="1109"/>
      <c r="S13" s="1109"/>
      <c r="T13" s="1109">
        <v>0.4</v>
      </c>
      <c r="U13" s="1110">
        <v>1.7</v>
      </c>
    </row>
    <row r="14" spans="1:21" ht="12.75" customHeight="1">
      <c r="A14" s="1103">
        <v>3</v>
      </c>
      <c r="B14" s="1111" t="s">
        <v>1195</v>
      </c>
      <c r="C14" s="1105" t="s">
        <v>1196</v>
      </c>
      <c r="D14" s="1106">
        <v>250</v>
      </c>
      <c r="E14" s="1107" t="s">
        <v>1192</v>
      </c>
      <c r="F14" s="1100">
        <f t="shared" si="0"/>
        <v>43.97</v>
      </c>
      <c r="G14" s="1109">
        <v>0.6</v>
      </c>
      <c r="H14" s="1109"/>
      <c r="I14" s="1109"/>
      <c r="J14" s="1109">
        <v>1</v>
      </c>
      <c r="K14" s="1109"/>
      <c r="L14" s="1109"/>
      <c r="M14" s="1109"/>
      <c r="N14" s="1109">
        <v>5.9</v>
      </c>
      <c r="O14" s="1109"/>
      <c r="P14" s="1109"/>
      <c r="Q14" s="1109"/>
      <c r="R14" s="1109"/>
      <c r="S14" s="1109">
        <v>6.2</v>
      </c>
      <c r="T14" s="1109">
        <v>1</v>
      </c>
      <c r="U14" s="1110">
        <v>29.27</v>
      </c>
    </row>
    <row r="15" spans="1:21" ht="12.75" customHeight="1">
      <c r="A15" s="1103">
        <v>4</v>
      </c>
      <c r="B15" s="1112"/>
      <c r="C15" s="1105" t="s">
        <v>1197</v>
      </c>
      <c r="D15" s="1106">
        <v>150</v>
      </c>
      <c r="E15" s="1107" t="s">
        <v>1192</v>
      </c>
      <c r="F15" s="1100">
        <f t="shared" si="0"/>
        <v>100.03999999999999</v>
      </c>
      <c r="G15" s="1109">
        <v>0.5</v>
      </c>
      <c r="H15" s="1109">
        <v>4</v>
      </c>
      <c r="I15" s="1109"/>
      <c r="J15" s="1109"/>
      <c r="K15" s="1109"/>
      <c r="L15" s="1109"/>
      <c r="M15" s="1109"/>
      <c r="N15" s="1109"/>
      <c r="O15" s="1109"/>
      <c r="P15" s="1109">
        <v>15</v>
      </c>
      <c r="Q15" s="1109"/>
      <c r="R15" s="1109"/>
      <c r="S15" s="1109"/>
      <c r="T15" s="1109">
        <v>1.54</v>
      </c>
      <c r="U15" s="1110">
        <v>79</v>
      </c>
    </row>
    <row r="16" spans="1:21" ht="12.75" customHeight="1">
      <c r="A16" s="1103">
        <v>5</v>
      </c>
      <c r="B16" s="1104" t="s">
        <v>1198</v>
      </c>
      <c r="C16" s="1105" t="s">
        <v>1199</v>
      </c>
      <c r="D16" s="1106">
        <v>200</v>
      </c>
      <c r="E16" s="1107" t="s">
        <v>1200</v>
      </c>
      <c r="F16" s="1100">
        <f t="shared" si="0"/>
        <v>34.95</v>
      </c>
      <c r="G16" s="1109">
        <v>0.9</v>
      </c>
      <c r="H16" s="1113"/>
      <c r="I16" s="1108">
        <v>2.95</v>
      </c>
      <c r="J16" s="1109">
        <v>1.7</v>
      </c>
      <c r="K16" s="1109"/>
      <c r="L16" s="1109"/>
      <c r="M16" s="1109"/>
      <c r="N16" s="1109">
        <v>17.2</v>
      </c>
      <c r="O16" s="1109"/>
      <c r="P16" s="1109"/>
      <c r="Q16" s="1109"/>
      <c r="R16" s="1109"/>
      <c r="S16" s="1109"/>
      <c r="T16" s="1109">
        <v>2</v>
      </c>
      <c r="U16" s="1110">
        <v>10.2</v>
      </c>
    </row>
    <row r="17" spans="1:21" ht="12.75" customHeight="1">
      <c r="A17" s="1103">
        <v>6</v>
      </c>
      <c r="B17" s="1111" t="s">
        <v>1201</v>
      </c>
      <c r="C17" s="1105" t="s">
        <v>1202</v>
      </c>
      <c r="D17" s="1106">
        <v>29</v>
      </c>
      <c r="E17" s="1107" t="s">
        <v>1203</v>
      </c>
      <c r="F17" s="1100">
        <f t="shared" si="0"/>
        <v>293</v>
      </c>
      <c r="G17" s="1109"/>
      <c r="H17" s="1109"/>
      <c r="I17" s="1109"/>
      <c r="J17" s="1109"/>
      <c r="K17" s="1109">
        <v>13</v>
      </c>
      <c r="L17" s="1109"/>
      <c r="M17" s="1109">
        <v>60</v>
      </c>
      <c r="N17" s="1109">
        <v>14</v>
      </c>
      <c r="O17" s="1113"/>
      <c r="P17" s="1109">
        <v>63</v>
      </c>
      <c r="Q17" s="1109"/>
      <c r="R17" s="1109">
        <v>14</v>
      </c>
      <c r="S17" s="1109">
        <v>80</v>
      </c>
      <c r="T17" s="1109">
        <v>14</v>
      </c>
      <c r="U17" s="1110">
        <v>35</v>
      </c>
    </row>
    <row r="18" spans="1:21" ht="12.75" customHeight="1">
      <c r="A18" s="1103">
        <v>7</v>
      </c>
      <c r="B18" s="1084"/>
      <c r="C18" s="1114" t="s">
        <v>1204</v>
      </c>
      <c r="D18" s="1115">
        <v>25</v>
      </c>
      <c r="E18" s="1116" t="s">
        <v>1205</v>
      </c>
      <c r="F18" s="1100">
        <f t="shared" si="0"/>
        <v>106</v>
      </c>
      <c r="G18" s="1117"/>
      <c r="H18" s="1117"/>
      <c r="I18" s="1117"/>
      <c r="J18" s="1117"/>
      <c r="K18" s="1117"/>
      <c r="L18" s="1118"/>
      <c r="M18" s="1118">
        <v>96</v>
      </c>
      <c r="N18" s="1118"/>
      <c r="O18" s="1118"/>
      <c r="P18" s="1118"/>
      <c r="Q18" s="1118"/>
      <c r="R18" s="1118"/>
      <c r="S18" s="1118"/>
      <c r="T18" s="1118">
        <v>10</v>
      </c>
      <c r="U18" s="1119"/>
    </row>
    <row r="19" spans="1:21" ht="12.75" customHeight="1">
      <c r="A19" s="1103">
        <v>8</v>
      </c>
      <c r="B19" s="1112"/>
      <c r="C19" s="1114" t="s">
        <v>1206</v>
      </c>
      <c r="D19" s="1115">
        <v>100</v>
      </c>
      <c r="E19" s="1116" t="s">
        <v>1203</v>
      </c>
      <c r="F19" s="1100">
        <f t="shared" si="0"/>
        <v>162</v>
      </c>
      <c r="G19" s="1117"/>
      <c r="H19" s="1117"/>
      <c r="I19" s="1117"/>
      <c r="J19" s="1117"/>
      <c r="K19" s="1117"/>
      <c r="L19" s="1118"/>
      <c r="M19" s="1118"/>
      <c r="N19" s="1118">
        <v>57</v>
      </c>
      <c r="O19" s="1118"/>
      <c r="P19" s="1118"/>
      <c r="Q19" s="1118">
        <v>92</v>
      </c>
      <c r="R19" s="1118"/>
      <c r="S19" s="1118"/>
      <c r="T19" s="1118"/>
      <c r="U19" s="1119">
        <v>13</v>
      </c>
    </row>
    <row r="20" spans="1:21" ht="12.75" customHeight="1">
      <c r="A20" s="1103">
        <v>9</v>
      </c>
      <c r="B20" s="1111" t="s">
        <v>1207</v>
      </c>
      <c r="C20" s="1120" t="s">
        <v>1208</v>
      </c>
      <c r="D20" s="1115">
        <v>50</v>
      </c>
      <c r="E20" s="1116" t="s">
        <v>1203</v>
      </c>
      <c r="F20" s="1100">
        <f t="shared" si="0"/>
        <v>143</v>
      </c>
      <c r="G20" s="1118">
        <v>1</v>
      </c>
      <c r="H20" s="1117"/>
      <c r="I20" s="1118">
        <v>2</v>
      </c>
      <c r="J20" s="1118"/>
      <c r="K20" s="1118">
        <v>13</v>
      </c>
      <c r="L20" s="1118"/>
      <c r="M20" s="1118"/>
      <c r="N20" s="1118">
        <v>118</v>
      </c>
      <c r="O20" s="1118"/>
      <c r="P20" s="1118"/>
      <c r="Q20" s="1118"/>
      <c r="R20" s="1118"/>
      <c r="S20" s="1121"/>
      <c r="T20" s="1118"/>
      <c r="U20" s="1119">
        <v>9</v>
      </c>
    </row>
    <row r="21" spans="1:22" ht="12.75" customHeight="1">
      <c r="A21" s="1103">
        <v>10</v>
      </c>
      <c r="B21" s="1084"/>
      <c r="C21" s="1114" t="s">
        <v>1209</v>
      </c>
      <c r="D21" s="1115">
        <v>150</v>
      </c>
      <c r="E21" s="1116" t="s">
        <v>1192</v>
      </c>
      <c r="F21" s="1100">
        <f t="shared" si="0"/>
        <v>264.3</v>
      </c>
      <c r="G21" s="1118">
        <v>1</v>
      </c>
      <c r="H21" s="1118"/>
      <c r="I21" s="1118">
        <v>12</v>
      </c>
      <c r="J21" s="1118">
        <v>15</v>
      </c>
      <c r="K21" s="1118"/>
      <c r="L21" s="1118"/>
      <c r="M21" s="1118">
        <v>60</v>
      </c>
      <c r="N21" s="1118">
        <v>25</v>
      </c>
      <c r="O21" s="1118"/>
      <c r="P21" s="1118">
        <v>6</v>
      </c>
      <c r="Q21" s="1118"/>
      <c r="R21" s="1118">
        <v>30</v>
      </c>
      <c r="S21" s="1118"/>
      <c r="T21" s="1118">
        <v>2</v>
      </c>
      <c r="U21" s="1119">
        <v>113.3</v>
      </c>
      <c r="V21" s="1122"/>
    </row>
    <row r="22" spans="1:21" ht="12.75" customHeight="1">
      <c r="A22" s="1103">
        <v>11</v>
      </c>
      <c r="B22" s="1112"/>
      <c r="C22" s="1114" t="s">
        <v>1210</v>
      </c>
      <c r="D22" s="1115">
        <v>100</v>
      </c>
      <c r="E22" s="1116" t="s">
        <v>1211</v>
      </c>
      <c r="F22" s="1100">
        <f t="shared" si="0"/>
        <v>80</v>
      </c>
      <c r="G22" s="1118">
        <v>1</v>
      </c>
      <c r="H22" s="1118"/>
      <c r="I22" s="1118">
        <v>2</v>
      </c>
      <c r="J22" s="1118"/>
      <c r="K22" s="1118"/>
      <c r="L22" s="1118"/>
      <c r="M22" s="1118"/>
      <c r="N22" s="1118">
        <v>30</v>
      </c>
      <c r="O22" s="1118"/>
      <c r="P22" s="1118"/>
      <c r="Q22" s="1118"/>
      <c r="R22" s="1118"/>
      <c r="S22" s="1118"/>
      <c r="T22" s="1118">
        <v>4</v>
      </c>
      <c r="U22" s="1119">
        <v>43</v>
      </c>
    </row>
    <row r="23" spans="1:21" ht="12.75" customHeight="1">
      <c r="A23" s="1103">
        <v>12</v>
      </c>
      <c r="B23" s="1123" t="s">
        <v>1212</v>
      </c>
      <c r="C23" s="1114" t="s">
        <v>1213</v>
      </c>
      <c r="D23" s="1115">
        <v>150</v>
      </c>
      <c r="E23" s="1116" t="s">
        <v>1214</v>
      </c>
      <c r="F23" s="1100">
        <f t="shared" si="0"/>
        <v>80</v>
      </c>
      <c r="G23" s="1118"/>
      <c r="H23" s="1118"/>
      <c r="I23" s="1118"/>
      <c r="J23" s="1118"/>
      <c r="K23" s="1118">
        <v>20.24</v>
      </c>
      <c r="L23" s="1118"/>
      <c r="M23" s="1118"/>
      <c r="N23" s="1118">
        <v>59.46</v>
      </c>
      <c r="O23" s="1118"/>
      <c r="P23" s="1118"/>
      <c r="Q23" s="1118"/>
      <c r="R23" s="1118"/>
      <c r="S23" s="1118"/>
      <c r="T23" s="1118">
        <v>0.3</v>
      </c>
      <c r="U23" s="1119"/>
    </row>
    <row r="24" spans="1:27" ht="12.75" customHeight="1">
      <c r="A24" s="1103">
        <v>13</v>
      </c>
      <c r="B24" s="1123" t="s">
        <v>1215</v>
      </c>
      <c r="C24" s="1120" t="s">
        <v>1216</v>
      </c>
      <c r="D24" s="1115">
        <v>450</v>
      </c>
      <c r="E24" s="1116" t="s">
        <v>1217</v>
      </c>
      <c r="F24" s="1100">
        <f t="shared" si="0"/>
        <v>83.4</v>
      </c>
      <c r="G24" s="1118">
        <v>3.71</v>
      </c>
      <c r="H24" s="1118"/>
      <c r="I24" s="1118">
        <v>3.87</v>
      </c>
      <c r="J24" s="1118">
        <v>9.17</v>
      </c>
      <c r="K24" s="1118"/>
      <c r="L24" s="1118">
        <v>0.3</v>
      </c>
      <c r="M24" s="1118"/>
      <c r="N24" s="1118">
        <v>28.49</v>
      </c>
      <c r="O24" s="1118"/>
      <c r="P24" s="1118">
        <v>12.86</v>
      </c>
      <c r="Q24" s="1118"/>
      <c r="R24" s="1118">
        <v>9</v>
      </c>
      <c r="S24" s="1118"/>
      <c r="T24" s="1118">
        <v>16</v>
      </c>
      <c r="U24" s="1119"/>
      <c r="W24" s="553"/>
      <c r="X24" s="553"/>
      <c r="Y24" s="553"/>
      <c r="Z24" s="553"/>
      <c r="AA24" s="535"/>
    </row>
    <row r="25" spans="1:21" ht="12.75" customHeight="1">
      <c r="A25" s="1103">
        <v>14</v>
      </c>
      <c r="B25" s="1111" t="s">
        <v>1218</v>
      </c>
      <c r="C25" s="1114" t="s">
        <v>1219</v>
      </c>
      <c r="D25" s="1115">
        <v>600</v>
      </c>
      <c r="E25" s="1116" t="s">
        <v>1192</v>
      </c>
      <c r="F25" s="1100">
        <f t="shared" si="0"/>
        <v>17</v>
      </c>
      <c r="G25" s="1118">
        <v>0.6</v>
      </c>
      <c r="H25" s="1118"/>
      <c r="I25" s="1118">
        <v>2.5</v>
      </c>
      <c r="J25" s="1118">
        <v>5.3</v>
      </c>
      <c r="K25" s="1118"/>
      <c r="L25" s="1118"/>
      <c r="M25" s="1118"/>
      <c r="N25" s="1118"/>
      <c r="O25" s="1118"/>
      <c r="P25" s="1118"/>
      <c r="Q25" s="1118"/>
      <c r="R25" s="1118">
        <v>2.5</v>
      </c>
      <c r="S25" s="1118">
        <v>3</v>
      </c>
      <c r="T25" s="1118">
        <v>0.4</v>
      </c>
      <c r="U25" s="1119">
        <v>2.7</v>
      </c>
    </row>
    <row r="26" spans="1:21" ht="12.75" customHeight="1">
      <c r="A26" s="1103">
        <v>15</v>
      </c>
      <c r="B26" s="1112"/>
      <c r="C26" s="1114" t="s">
        <v>1220</v>
      </c>
      <c r="D26" s="1115">
        <v>1050</v>
      </c>
      <c r="E26" s="1116" t="s">
        <v>1221</v>
      </c>
      <c r="F26" s="1100">
        <f t="shared" si="0"/>
        <v>5</v>
      </c>
      <c r="G26" s="1118">
        <v>0.3</v>
      </c>
      <c r="H26" s="1118"/>
      <c r="I26" s="1118"/>
      <c r="J26" s="1118">
        <v>2.1</v>
      </c>
      <c r="K26" s="1118"/>
      <c r="L26" s="1118"/>
      <c r="M26" s="1118"/>
      <c r="N26" s="1118">
        <v>1</v>
      </c>
      <c r="O26" s="1118"/>
      <c r="P26" s="1118"/>
      <c r="Q26" s="1118"/>
      <c r="R26" s="1118"/>
      <c r="S26" s="1118"/>
      <c r="T26" s="1118">
        <v>0.1</v>
      </c>
      <c r="U26" s="1119">
        <v>1.5</v>
      </c>
    </row>
    <row r="27" spans="1:21" ht="12.75" customHeight="1">
      <c r="A27" s="1103">
        <v>16</v>
      </c>
      <c r="B27" s="1111" t="s">
        <v>1222</v>
      </c>
      <c r="C27" s="1114" t="s">
        <v>1223</v>
      </c>
      <c r="D27" s="1115">
        <v>100</v>
      </c>
      <c r="E27" s="1116" t="s">
        <v>1203</v>
      </c>
      <c r="F27" s="1100">
        <f t="shared" si="0"/>
        <v>152</v>
      </c>
      <c r="G27" s="1118"/>
      <c r="H27" s="1118"/>
      <c r="I27" s="1118"/>
      <c r="J27" s="1118"/>
      <c r="K27" s="1118"/>
      <c r="L27" s="1118"/>
      <c r="M27" s="1118"/>
      <c r="N27" s="1118"/>
      <c r="O27" s="1118"/>
      <c r="P27" s="1118">
        <v>26</v>
      </c>
      <c r="Q27" s="1118"/>
      <c r="R27" s="1118"/>
      <c r="S27" s="1118">
        <v>117</v>
      </c>
      <c r="T27" s="1118">
        <v>8</v>
      </c>
      <c r="U27" s="1119">
        <v>1</v>
      </c>
    </row>
    <row r="28" spans="1:21" ht="12.75" customHeight="1">
      <c r="A28" s="1103">
        <v>17</v>
      </c>
      <c r="B28" s="1112"/>
      <c r="C28" s="1124" t="s">
        <v>1224</v>
      </c>
      <c r="D28" s="1125">
        <v>200</v>
      </c>
      <c r="E28" s="1126" t="s">
        <v>1221</v>
      </c>
      <c r="F28" s="1100">
        <f t="shared" si="0"/>
        <v>80</v>
      </c>
      <c r="G28" s="1127"/>
      <c r="H28" s="1127"/>
      <c r="I28" s="1127"/>
      <c r="J28" s="1127"/>
      <c r="K28" s="1127"/>
      <c r="L28" s="1127"/>
      <c r="M28" s="1127"/>
      <c r="N28" s="1127"/>
      <c r="O28" s="1127"/>
      <c r="P28" s="1127"/>
      <c r="Q28" s="1127"/>
      <c r="R28" s="1127"/>
      <c r="S28" s="1127">
        <v>80</v>
      </c>
      <c r="T28" s="1127"/>
      <c r="U28" s="1128"/>
    </row>
    <row r="29" spans="1:21" ht="12.75" customHeight="1">
      <c r="A29" s="1103">
        <v>18</v>
      </c>
      <c r="B29" s="1123" t="s">
        <v>1225</v>
      </c>
      <c r="C29" s="1124" t="s">
        <v>1226</v>
      </c>
      <c r="D29" s="1125">
        <v>500</v>
      </c>
      <c r="E29" s="1129" t="s">
        <v>1192</v>
      </c>
      <c r="F29" s="1100">
        <f t="shared" si="0"/>
        <v>57.14</v>
      </c>
      <c r="G29" s="1127">
        <v>5</v>
      </c>
      <c r="H29" s="1127"/>
      <c r="I29" s="1127">
        <v>3</v>
      </c>
      <c r="J29" s="1127">
        <v>9</v>
      </c>
      <c r="K29" s="1127"/>
      <c r="L29" s="1127">
        <v>1</v>
      </c>
      <c r="M29" s="1127"/>
      <c r="N29" s="1127">
        <v>21</v>
      </c>
      <c r="O29" s="1127">
        <v>0.24</v>
      </c>
      <c r="P29" s="1127"/>
      <c r="Q29" s="1127"/>
      <c r="R29" s="1127"/>
      <c r="S29" s="1127"/>
      <c r="T29" s="1127">
        <v>4</v>
      </c>
      <c r="U29" s="1128">
        <v>13.9</v>
      </c>
    </row>
    <row r="30" spans="1:21" ht="12.75" customHeight="1">
      <c r="A30" s="1103">
        <v>19</v>
      </c>
      <c r="B30" s="1123" t="s">
        <v>1227</v>
      </c>
      <c r="C30" s="1124" t="s">
        <v>1228</v>
      </c>
      <c r="D30" s="1125">
        <v>200</v>
      </c>
      <c r="E30" s="1129" t="s">
        <v>1229</v>
      </c>
      <c r="F30" s="1100">
        <f t="shared" si="0"/>
        <v>145</v>
      </c>
      <c r="G30" s="1127"/>
      <c r="H30" s="1127"/>
      <c r="I30" s="1127"/>
      <c r="J30" s="1127">
        <v>1</v>
      </c>
      <c r="K30" s="1127"/>
      <c r="L30" s="1127"/>
      <c r="M30" s="1127"/>
      <c r="N30" s="1127">
        <v>46</v>
      </c>
      <c r="O30" s="1127"/>
      <c r="P30" s="1127">
        <v>17</v>
      </c>
      <c r="Q30" s="1127"/>
      <c r="R30" s="1127"/>
      <c r="S30" s="1127">
        <v>70</v>
      </c>
      <c r="T30" s="1127">
        <v>11</v>
      </c>
      <c r="U30" s="1128"/>
    </row>
    <row r="31" spans="1:21" ht="12.75" customHeight="1">
      <c r="A31" s="1103">
        <v>20</v>
      </c>
      <c r="B31" s="1123" t="s">
        <v>1230</v>
      </c>
      <c r="C31" s="1130" t="s">
        <v>1231</v>
      </c>
      <c r="D31" s="1125">
        <v>25</v>
      </c>
      <c r="E31" s="1129" t="s">
        <v>1229</v>
      </c>
      <c r="F31" s="1100">
        <f t="shared" si="0"/>
        <v>325</v>
      </c>
      <c r="G31" s="1127">
        <v>0.9</v>
      </c>
      <c r="H31" s="1127"/>
      <c r="I31" s="1127"/>
      <c r="J31" s="1127"/>
      <c r="K31" s="1127">
        <v>30</v>
      </c>
      <c r="L31" s="1127"/>
      <c r="M31" s="1127"/>
      <c r="N31" s="1127">
        <v>35.7</v>
      </c>
      <c r="O31" s="1127"/>
      <c r="P31" s="1127">
        <v>16.8</v>
      </c>
      <c r="Q31" s="1127"/>
      <c r="R31" s="1127"/>
      <c r="S31" s="1127"/>
      <c r="T31" s="1127">
        <v>11</v>
      </c>
      <c r="U31" s="1128">
        <v>230.6</v>
      </c>
    </row>
    <row r="32" spans="1:21" ht="12.75" customHeight="1">
      <c r="A32" s="1103">
        <v>21</v>
      </c>
      <c r="B32" s="1123" t="s">
        <v>1232</v>
      </c>
      <c r="C32" s="1124" t="s">
        <v>1233</v>
      </c>
      <c r="D32" s="1125">
        <v>75</v>
      </c>
      <c r="E32" s="1129" t="s">
        <v>1203</v>
      </c>
      <c r="F32" s="1100">
        <f t="shared" si="0"/>
        <v>300</v>
      </c>
      <c r="G32" s="1127"/>
      <c r="H32" s="1127"/>
      <c r="I32" s="1127"/>
      <c r="J32" s="1127">
        <v>10</v>
      </c>
      <c r="K32" s="1127"/>
      <c r="L32" s="1127"/>
      <c r="M32" s="1127"/>
      <c r="N32" s="1127"/>
      <c r="O32" s="1127"/>
      <c r="P32" s="1127">
        <v>15</v>
      </c>
      <c r="Q32" s="1127"/>
      <c r="R32" s="1127"/>
      <c r="S32" s="1127">
        <v>268</v>
      </c>
      <c r="T32" s="1127">
        <v>2</v>
      </c>
      <c r="U32" s="1128">
        <v>5</v>
      </c>
    </row>
    <row r="33" spans="1:21" ht="12.75" customHeight="1">
      <c r="A33" s="1103">
        <v>22</v>
      </c>
      <c r="B33" s="1123" t="s">
        <v>1234</v>
      </c>
      <c r="C33" s="1124" t="s">
        <v>1234</v>
      </c>
      <c r="D33" s="1125">
        <v>600</v>
      </c>
      <c r="E33" s="1129" t="s">
        <v>1221</v>
      </c>
      <c r="F33" s="1100">
        <f t="shared" si="0"/>
        <v>15</v>
      </c>
      <c r="G33" s="1127">
        <v>3</v>
      </c>
      <c r="H33" s="1127"/>
      <c r="I33" s="1127"/>
      <c r="J33" s="1127">
        <v>1.5</v>
      </c>
      <c r="K33" s="1127"/>
      <c r="L33" s="1127"/>
      <c r="M33" s="1127"/>
      <c r="N33" s="1127"/>
      <c r="O33" s="1127"/>
      <c r="P33" s="1127"/>
      <c r="Q33" s="1127"/>
      <c r="R33" s="1127"/>
      <c r="S33" s="1127">
        <v>5</v>
      </c>
      <c r="T33" s="1127">
        <v>0.5</v>
      </c>
      <c r="U33" s="1128">
        <v>5</v>
      </c>
    </row>
    <row r="34" spans="1:21" ht="12.75" customHeight="1">
      <c r="A34" s="1103">
        <v>23</v>
      </c>
      <c r="B34" s="1123" t="s">
        <v>1235</v>
      </c>
      <c r="C34" s="1124" t="s">
        <v>1236</v>
      </c>
      <c r="D34" s="1125">
        <v>250</v>
      </c>
      <c r="E34" s="1129" t="s">
        <v>1229</v>
      </c>
      <c r="F34" s="1100">
        <f t="shared" si="0"/>
        <v>62.6</v>
      </c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>
        <v>1.2</v>
      </c>
      <c r="U34" s="1128">
        <v>61.4</v>
      </c>
    </row>
    <row r="35" spans="1:21" ht="12.75" customHeight="1">
      <c r="A35" s="1103">
        <v>24</v>
      </c>
      <c r="B35" s="1111" t="s">
        <v>1237</v>
      </c>
      <c r="C35" s="1124" t="s">
        <v>1238</v>
      </c>
      <c r="D35" s="1125">
        <v>550</v>
      </c>
      <c r="E35" s="1129" t="s">
        <v>1221</v>
      </c>
      <c r="F35" s="1100">
        <f t="shared" si="0"/>
        <v>10.6</v>
      </c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8">
        <v>10.6</v>
      </c>
    </row>
    <row r="36" spans="1:21" ht="12.75" customHeight="1">
      <c r="A36" s="1103">
        <v>25</v>
      </c>
      <c r="B36" s="1112"/>
      <c r="C36" s="1124" t="s">
        <v>1239</v>
      </c>
      <c r="D36" s="1125">
        <v>950</v>
      </c>
      <c r="E36" s="1129" t="s">
        <v>1221</v>
      </c>
      <c r="F36" s="1100">
        <f t="shared" si="0"/>
        <v>34.9</v>
      </c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>
        <v>0.3</v>
      </c>
      <c r="U36" s="1128">
        <v>34.6</v>
      </c>
    </row>
    <row r="37" spans="1:21" ht="12.75" customHeight="1">
      <c r="A37" s="1103">
        <v>26</v>
      </c>
      <c r="B37" s="1123" t="s">
        <v>1240</v>
      </c>
      <c r="C37" s="1124" t="s">
        <v>1241</v>
      </c>
      <c r="D37" s="1125">
        <v>1200</v>
      </c>
      <c r="E37" s="1129" t="s">
        <v>1221</v>
      </c>
      <c r="F37" s="1100">
        <f t="shared" si="0"/>
        <v>40</v>
      </c>
      <c r="G37" s="1127">
        <v>1</v>
      </c>
      <c r="H37" s="1127"/>
      <c r="I37" s="1127"/>
      <c r="J37" s="1127">
        <v>6</v>
      </c>
      <c r="K37" s="1127"/>
      <c r="L37" s="1127"/>
      <c r="M37" s="1127"/>
      <c r="N37" s="1127">
        <v>8.3</v>
      </c>
      <c r="O37" s="1127"/>
      <c r="P37" s="1127"/>
      <c r="Q37" s="1127"/>
      <c r="R37" s="1127"/>
      <c r="S37" s="1127"/>
      <c r="T37" s="1127">
        <v>3</v>
      </c>
      <c r="U37" s="1128">
        <v>21.7</v>
      </c>
    </row>
    <row r="38" spans="1:21" ht="12.75" customHeight="1">
      <c r="A38" s="1103">
        <v>27</v>
      </c>
      <c r="B38" s="1123"/>
      <c r="C38" s="1124" t="s">
        <v>1240</v>
      </c>
      <c r="D38" s="1125">
        <v>800</v>
      </c>
      <c r="E38" s="1129" t="s">
        <v>1221</v>
      </c>
      <c r="F38" s="1100">
        <f t="shared" si="0"/>
        <v>65</v>
      </c>
      <c r="G38" s="1127">
        <v>1</v>
      </c>
      <c r="H38" s="1127"/>
      <c r="I38" s="1127">
        <v>1.8</v>
      </c>
      <c r="J38" s="1127">
        <v>5</v>
      </c>
      <c r="K38" s="1127"/>
      <c r="L38" s="1127">
        <v>0.4</v>
      </c>
      <c r="M38" s="1127"/>
      <c r="N38" s="1127">
        <v>11.4</v>
      </c>
      <c r="O38" s="1127">
        <v>0.1</v>
      </c>
      <c r="P38" s="1127"/>
      <c r="Q38" s="1127"/>
      <c r="R38" s="1127">
        <v>10</v>
      </c>
      <c r="S38" s="1127"/>
      <c r="T38" s="1127">
        <v>12</v>
      </c>
      <c r="U38" s="1128">
        <v>23.3</v>
      </c>
    </row>
    <row r="39" spans="1:21" ht="12.75" customHeight="1">
      <c r="A39" s="1103">
        <v>28</v>
      </c>
      <c r="B39" s="1111" t="s">
        <v>1242</v>
      </c>
      <c r="C39" s="1124" t="s">
        <v>1243</v>
      </c>
      <c r="D39" s="1125">
        <v>450</v>
      </c>
      <c r="E39" s="1129" t="s">
        <v>1244</v>
      </c>
      <c r="F39" s="1100">
        <f t="shared" si="0"/>
        <v>55</v>
      </c>
      <c r="G39" s="1127"/>
      <c r="H39" s="1127"/>
      <c r="I39" s="1127">
        <v>3</v>
      </c>
      <c r="J39" s="1127">
        <v>3</v>
      </c>
      <c r="K39" s="1127"/>
      <c r="L39" s="1127"/>
      <c r="M39" s="1127"/>
      <c r="N39" s="1127"/>
      <c r="O39" s="1127"/>
      <c r="P39" s="1127"/>
      <c r="Q39" s="1127"/>
      <c r="R39" s="1127"/>
      <c r="S39" s="1127"/>
      <c r="T39" s="1127">
        <v>1</v>
      </c>
      <c r="U39" s="1128">
        <v>48</v>
      </c>
    </row>
    <row r="40" spans="1:21" ht="12.75" customHeight="1">
      <c r="A40" s="1103">
        <v>29</v>
      </c>
      <c r="B40" s="1112"/>
      <c r="C40" s="1124" t="s">
        <v>1245</v>
      </c>
      <c r="D40" s="1125">
        <v>1100</v>
      </c>
      <c r="E40" s="1129" t="s">
        <v>1244</v>
      </c>
      <c r="F40" s="1100">
        <f t="shared" si="0"/>
        <v>70</v>
      </c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>
        <v>1</v>
      </c>
      <c r="U40" s="1128">
        <v>69</v>
      </c>
    </row>
    <row r="41" spans="1:21" ht="12.75" customHeight="1">
      <c r="A41" s="1103">
        <v>30</v>
      </c>
      <c r="B41" s="1123" t="s">
        <v>1246</v>
      </c>
      <c r="C41" s="1124" t="s">
        <v>1246</v>
      </c>
      <c r="D41" s="1125">
        <v>350</v>
      </c>
      <c r="E41" s="1129" t="s">
        <v>1247</v>
      </c>
      <c r="F41" s="1100">
        <f t="shared" si="0"/>
        <v>24</v>
      </c>
      <c r="G41" s="1127">
        <v>3</v>
      </c>
      <c r="H41" s="1127"/>
      <c r="I41" s="1127">
        <v>2</v>
      </c>
      <c r="J41" s="1127"/>
      <c r="K41" s="1127"/>
      <c r="L41" s="1127"/>
      <c r="M41" s="1127"/>
      <c r="N41" s="1127">
        <v>13</v>
      </c>
      <c r="O41" s="1127"/>
      <c r="P41" s="1127"/>
      <c r="Q41" s="1127"/>
      <c r="R41" s="1127"/>
      <c r="S41" s="1127">
        <v>6</v>
      </c>
      <c r="T41" s="1127"/>
      <c r="U41" s="1128"/>
    </row>
    <row r="42" spans="1:21" ht="12.75" customHeight="1" thickBot="1">
      <c r="A42" s="1131">
        <v>31</v>
      </c>
      <c r="B42" s="1111" t="s">
        <v>1248</v>
      </c>
      <c r="C42" s="1132" t="s">
        <v>1249</v>
      </c>
      <c r="D42" s="1133">
        <v>725</v>
      </c>
      <c r="E42" s="1134" t="s">
        <v>1221</v>
      </c>
      <c r="F42" s="1100">
        <f t="shared" si="0"/>
        <v>13.95</v>
      </c>
      <c r="G42" s="1135">
        <v>1</v>
      </c>
      <c r="H42" s="1136"/>
      <c r="I42" s="1137"/>
      <c r="J42" s="1137">
        <v>11</v>
      </c>
      <c r="K42" s="1137"/>
      <c r="L42" s="1137"/>
      <c r="M42" s="1137">
        <v>0</v>
      </c>
      <c r="N42" s="1137">
        <v>1</v>
      </c>
      <c r="O42" s="1137"/>
      <c r="P42" s="1137"/>
      <c r="Q42" s="1137"/>
      <c r="R42" s="1137"/>
      <c r="S42" s="1137"/>
      <c r="T42" s="1137">
        <v>0.95</v>
      </c>
      <c r="U42" s="1138"/>
    </row>
    <row r="43" spans="1:21" ht="12.75" customHeight="1">
      <c r="A43" s="1471" t="s">
        <v>1250</v>
      </c>
      <c r="B43" s="1472"/>
      <c r="C43" s="1472"/>
      <c r="D43" s="1472"/>
      <c r="E43" s="1472"/>
      <c r="F43" s="1139">
        <f>SUM(F12:F42)</f>
        <v>2930.85</v>
      </c>
      <c r="G43" s="1139">
        <f>SUM(G12:G42)</f>
        <v>29.21</v>
      </c>
      <c r="H43" s="1139">
        <f aca="true" t="shared" si="1" ref="H43:S43">SUM(H12:H42)</f>
        <v>4</v>
      </c>
      <c r="I43" s="1139">
        <f t="shared" si="1"/>
        <v>48.419999999999995</v>
      </c>
      <c r="J43" s="1139">
        <f t="shared" si="1"/>
        <v>94.27</v>
      </c>
      <c r="K43" s="1139">
        <f t="shared" si="1"/>
        <v>77.24</v>
      </c>
      <c r="L43" s="1139">
        <f t="shared" si="1"/>
        <v>2.5</v>
      </c>
      <c r="M43" s="1139">
        <f t="shared" si="1"/>
        <v>217.2</v>
      </c>
      <c r="N43" s="1139">
        <f t="shared" si="1"/>
        <v>496.04999999999995</v>
      </c>
      <c r="O43" s="1139">
        <f t="shared" si="1"/>
        <v>0.74</v>
      </c>
      <c r="P43" s="1139">
        <f t="shared" si="1"/>
        <v>171.66000000000003</v>
      </c>
      <c r="Q43" s="1139">
        <f t="shared" si="1"/>
        <v>92</v>
      </c>
      <c r="R43" s="1139">
        <f t="shared" si="1"/>
        <v>68.5</v>
      </c>
      <c r="S43" s="1139">
        <f t="shared" si="1"/>
        <v>635.2</v>
      </c>
      <c r="T43" s="1139">
        <f>SUM(T12:T42)</f>
        <v>108.19</v>
      </c>
      <c r="U43" s="1140">
        <f>SUM(U12:U42)</f>
        <v>885.67</v>
      </c>
    </row>
    <row r="44" spans="1:21" ht="12.75" customHeight="1" thickBot="1">
      <c r="A44" s="1473" t="s">
        <v>1251</v>
      </c>
      <c r="B44" s="1474"/>
      <c r="C44" s="1474"/>
      <c r="D44" s="1474"/>
      <c r="E44" s="1474"/>
      <c r="F44" s="1141">
        <f>SUM(G44:U44)</f>
        <v>100</v>
      </c>
      <c r="G44" s="1142">
        <f>G43*100/F43</f>
        <v>0.9966392002320147</v>
      </c>
      <c r="H44" s="1142">
        <f>H43*100/F43</f>
        <v>0.13647917839534607</v>
      </c>
      <c r="I44" s="1142">
        <f>I43*100/F43</f>
        <v>1.6520804544756638</v>
      </c>
      <c r="J44" s="1142">
        <f>J43*100/F43</f>
        <v>3.216473036832318</v>
      </c>
      <c r="K44" s="1142">
        <f>K43*100/F43</f>
        <v>2.635412934814132</v>
      </c>
      <c r="L44" s="1142">
        <f>L43*100/F43</f>
        <v>0.08529948649709129</v>
      </c>
      <c r="M44" s="1142">
        <f>M43*100/F43</f>
        <v>7.410819386867291</v>
      </c>
      <c r="N44" s="1142">
        <f>N43*100/F43</f>
        <v>16.92512411075285</v>
      </c>
      <c r="O44" s="1142">
        <f>O43*100/F43</f>
        <v>0.025248648003139022</v>
      </c>
      <c r="P44" s="1142">
        <f>P43*100/F43</f>
        <v>5.857003940836278</v>
      </c>
      <c r="Q44" s="1142">
        <f>Q43*100/F43</f>
        <v>3.1390211030929596</v>
      </c>
      <c r="R44" s="1142">
        <f>R43*100/F43</f>
        <v>2.337205930020301</v>
      </c>
      <c r="S44" s="1142">
        <f>S43*100/F43</f>
        <v>21.672893529180957</v>
      </c>
      <c r="T44" s="1142">
        <f>T43*100/F43</f>
        <v>3.6914205776481226</v>
      </c>
      <c r="U44" s="1143">
        <f>U43*100/F43</f>
        <v>30.21887848235154</v>
      </c>
    </row>
    <row r="45" spans="1:21" ht="12.75" customHeight="1">
      <c r="A45" s="1144">
        <v>1</v>
      </c>
      <c r="B45" s="1145" t="s">
        <v>1252</v>
      </c>
      <c r="C45" s="1146" t="s">
        <v>1253</v>
      </c>
      <c r="D45" s="1147">
        <v>100</v>
      </c>
      <c r="E45" s="1148" t="s">
        <v>1203</v>
      </c>
      <c r="F45" s="1139">
        <f aca="true" t="shared" si="2" ref="F45:F70">SUM(G45:U45)</f>
        <v>192.01</v>
      </c>
      <c r="G45" s="1149">
        <v>5.73</v>
      </c>
      <c r="H45" s="1149"/>
      <c r="I45" s="1149">
        <v>34.4</v>
      </c>
      <c r="J45" s="1149">
        <v>1.56</v>
      </c>
      <c r="K45" s="1149"/>
      <c r="L45" s="1149"/>
      <c r="M45" s="1149"/>
      <c r="N45" s="1149">
        <v>10</v>
      </c>
      <c r="O45" s="1149"/>
      <c r="P45" s="1149"/>
      <c r="Q45" s="1149"/>
      <c r="R45" s="1149">
        <v>45</v>
      </c>
      <c r="S45" s="1149">
        <v>70</v>
      </c>
      <c r="T45" s="1149">
        <v>5.1</v>
      </c>
      <c r="U45" s="1150">
        <v>20.22</v>
      </c>
    </row>
    <row r="46" spans="1:21" ht="12.75" customHeight="1">
      <c r="A46" s="1151">
        <v>2</v>
      </c>
      <c r="B46" s="1152" t="s">
        <v>1254</v>
      </c>
      <c r="C46" s="1114" t="s">
        <v>1255</v>
      </c>
      <c r="D46" s="1153">
        <v>500</v>
      </c>
      <c r="E46" s="1116" t="s">
        <v>1192</v>
      </c>
      <c r="F46" s="1154">
        <f t="shared" si="2"/>
        <v>61.1</v>
      </c>
      <c r="G46" s="1118"/>
      <c r="H46" s="1118"/>
      <c r="I46" s="1118"/>
      <c r="J46" s="1118">
        <v>12</v>
      </c>
      <c r="K46" s="1118"/>
      <c r="L46" s="1118"/>
      <c r="M46" s="1118"/>
      <c r="N46" s="1118"/>
      <c r="O46" s="1118"/>
      <c r="P46" s="1118"/>
      <c r="Q46" s="1118"/>
      <c r="R46" s="1118"/>
      <c r="S46" s="1118"/>
      <c r="T46" s="1118"/>
      <c r="U46" s="1119">
        <v>49.1</v>
      </c>
    </row>
    <row r="47" spans="1:21" ht="12.75" customHeight="1">
      <c r="A47" s="1151">
        <v>3</v>
      </c>
      <c r="B47" s="1155" t="s">
        <v>1256</v>
      </c>
      <c r="C47" s="1114" t="s">
        <v>1257</v>
      </c>
      <c r="D47" s="1153">
        <v>300</v>
      </c>
      <c r="E47" s="1116" t="s">
        <v>1192</v>
      </c>
      <c r="F47" s="1154">
        <f t="shared" si="2"/>
        <v>10</v>
      </c>
      <c r="G47" s="1118"/>
      <c r="H47" s="1118"/>
      <c r="I47" s="1118"/>
      <c r="J47" s="1118">
        <v>7</v>
      </c>
      <c r="K47" s="1118"/>
      <c r="L47" s="1118"/>
      <c r="M47" s="1118"/>
      <c r="N47" s="1118"/>
      <c r="O47" s="1118"/>
      <c r="P47" s="1118"/>
      <c r="Q47" s="1118"/>
      <c r="R47" s="1118"/>
      <c r="S47" s="1118"/>
      <c r="T47" s="1118"/>
      <c r="U47" s="1119">
        <v>3</v>
      </c>
    </row>
    <row r="48" spans="1:21" ht="12.75" customHeight="1">
      <c r="A48" s="1151">
        <v>4</v>
      </c>
      <c r="B48" s="1156"/>
      <c r="C48" s="1114" t="s">
        <v>1258</v>
      </c>
      <c r="D48" s="1153">
        <v>600</v>
      </c>
      <c r="E48" s="1116" t="s">
        <v>1259</v>
      </c>
      <c r="F48" s="1154">
        <f t="shared" si="2"/>
        <v>18</v>
      </c>
      <c r="G48" s="1118"/>
      <c r="H48" s="1118"/>
      <c r="I48" s="1118"/>
      <c r="J48" s="1118">
        <v>12</v>
      </c>
      <c r="K48" s="1118"/>
      <c r="L48" s="1118"/>
      <c r="M48" s="1118"/>
      <c r="N48" s="1118"/>
      <c r="O48" s="1118"/>
      <c r="P48" s="1118"/>
      <c r="Q48" s="1118"/>
      <c r="R48" s="1118"/>
      <c r="S48" s="1118"/>
      <c r="T48" s="1118"/>
      <c r="U48" s="1119">
        <v>6</v>
      </c>
    </row>
    <row r="49" spans="1:21" ht="12.75" customHeight="1">
      <c r="A49" s="1151">
        <v>5</v>
      </c>
      <c r="B49" s="1157"/>
      <c r="C49" s="1114" t="s">
        <v>1260</v>
      </c>
      <c r="D49" s="1153">
        <v>800</v>
      </c>
      <c r="E49" s="1116" t="s">
        <v>1259</v>
      </c>
      <c r="F49" s="1154">
        <f t="shared" si="2"/>
        <v>6</v>
      </c>
      <c r="G49" s="1118"/>
      <c r="H49" s="1118"/>
      <c r="I49" s="1118"/>
      <c r="J49" s="1118">
        <v>5</v>
      </c>
      <c r="K49" s="1118"/>
      <c r="L49" s="1118"/>
      <c r="M49" s="1118"/>
      <c r="N49" s="1118"/>
      <c r="O49" s="1118"/>
      <c r="P49" s="1118"/>
      <c r="Q49" s="1118"/>
      <c r="R49" s="1118"/>
      <c r="S49" s="1118"/>
      <c r="T49" s="1118"/>
      <c r="U49" s="1119">
        <v>1</v>
      </c>
    </row>
    <row r="50" spans="1:21" ht="12.75" customHeight="1">
      <c r="A50" s="1151">
        <v>6</v>
      </c>
      <c r="B50" s="1158" t="s">
        <v>1261</v>
      </c>
      <c r="C50" s="1159" t="s">
        <v>1262</v>
      </c>
      <c r="D50" s="1160">
        <v>100</v>
      </c>
      <c r="E50" s="1161" t="s">
        <v>1229</v>
      </c>
      <c r="F50" s="1162">
        <f t="shared" si="2"/>
        <v>302</v>
      </c>
      <c r="G50" s="1163">
        <v>20</v>
      </c>
      <c r="H50" s="1163"/>
      <c r="I50" s="1163">
        <v>5.5</v>
      </c>
      <c r="J50" s="1163">
        <v>5.5</v>
      </c>
      <c r="K50" s="1163">
        <v>20</v>
      </c>
      <c r="L50" s="1163"/>
      <c r="M50" s="1163"/>
      <c r="N50" s="1163"/>
      <c r="O50" s="1163">
        <v>1</v>
      </c>
      <c r="P50" s="1163"/>
      <c r="Q50" s="1163"/>
      <c r="R50" s="1163">
        <v>7</v>
      </c>
      <c r="S50" s="1163">
        <v>237</v>
      </c>
      <c r="T50" s="1163">
        <v>6</v>
      </c>
      <c r="U50" s="1164"/>
    </row>
    <row r="51" spans="1:21" ht="12.75" customHeight="1">
      <c r="A51" s="1151">
        <v>7</v>
      </c>
      <c r="B51" s="1165" t="s">
        <v>1263</v>
      </c>
      <c r="C51" s="1124" t="s">
        <v>1264</v>
      </c>
      <c r="D51" s="1166">
        <v>300</v>
      </c>
      <c r="E51" s="1129" t="s">
        <v>1229</v>
      </c>
      <c r="F51" s="1154">
        <f t="shared" si="2"/>
        <v>263</v>
      </c>
      <c r="G51" s="1127">
        <v>5</v>
      </c>
      <c r="H51" s="1127">
        <v>12</v>
      </c>
      <c r="I51" s="1127"/>
      <c r="J51" s="1127">
        <v>18</v>
      </c>
      <c r="K51" s="1127"/>
      <c r="L51" s="1127"/>
      <c r="M51" s="1127"/>
      <c r="N51" s="1127">
        <v>13</v>
      </c>
      <c r="O51" s="1127"/>
      <c r="P51" s="1127"/>
      <c r="Q51" s="1127"/>
      <c r="R51" s="1127">
        <v>11</v>
      </c>
      <c r="S51" s="1127">
        <v>90</v>
      </c>
      <c r="T51" s="1127">
        <v>10</v>
      </c>
      <c r="U51" s="1128">
        <v>104</v>
      </c>
    </row>
    <row r="52" spans="1:21" ht="12.75" customHeight="1">
      <c r="A52" s="1151">
        <v>8</v>
      </c>
      <c r="B52" s="1167" t="s">
        <v>1265</v>
      </c>
      <c r="C52" s="1168" t="s">
        <v>1266</v>
      </c>
      <c r="D52" s="1169">
        <v>100</v>
      </c>
      <c r="E52" s="1170" t="s">
        <v>1267</v>
      </c>
      <c r="F52" s="1171">
        <f t="shared" si="2"/>
        <v>346</v>
      </c>
      <c r="G52" s="1172">
        <v>12</v>
      </c>
      <c r="H52" s="1172">
        <v>10</v>
      </c>
      <c r="I52" s="1172">
        <v>2</v>
      </c>
      <c r="J52" s="1172">
        <v>4</v>
      </c>
      <c r="K52" s="1172">
        <v>150</v>
      </c>
      <c r="L52" s="1172"/>
      <c r="M52" s="1172"/>
      <c r="N52" s="1172"/>
      <c r="O52" s="1172"/>
      <c r="P52" s="1172"/>
      <c r="Q52" s="1172"/>
      <c r="R52" s="1172"/>
      <c r="S52" s="1172">
        <v>123</v>
      </c>
      <c r="T52" s="1172">
        <v>25</v>
      </c>
      <c r="U52" s="1173">
        <v>20</v>
      </c>
    </row>
    <row r="53" spans="1:21" ht="12.75" customHeight="1">
      <c r="A53" s="1151">
        <v>9</v>
      </c>
      <c r="B53" s="1155" t="s">
        <v>1268</v>
      </c>
      <c r="C53" s="1174" t="s">
        <v>1269</v>
      </c>
      <c r="D53" s="1175">
        <v>25</v>
      </c>
      <c r="E53" s="1176" t="s">
        <v>1270</v>
      </c>
      <c r="F53" s="1177">
        <f t="shared" si="2"/>
        <v>300</v>
      </c>
      <c r="G53" s="1178"/>
      <c r="H53" s="1178"/>
      <c r="I53" s="1178"/>
      <c r="J53" s="1178"/>
      <c r="K53" s="1178"/>
      <c r="L53" s="1178"/>
      <c r="M53" s="1178"/>
      <c r="N53" s="1178"/>
      <c r="O53" s="1178"/>
      <c r="P53" s="1178"/>
      <c r="Q53" s="1178"/>
      <c r="R53" s="1178"/>
      <c r="S53" s="1178"/>
      <c r="T53" s="1178"/>
      <c r="U53" s="1179">
        <v>300</v>
      </c>
    </row>
    <row r="54" spans="1:21" ht="12.75" customHeight="1">
      <c r="A54" s="1151">
        <v>10</v>
      </c>
      <c r="B54" s="1157"/>
      <c r="C54" s="1174" t="s">
        <v>1271</v>
      </c>
      <c r="D54" s="1175">
        <v>295</v>
      </c>
      <c r="E54" s="1176" t="s">
        <v>1272</v>
      </c>
      <c r="F54" s="1177">
        <f t="shared" si="2"/>
        <v>347</v>
      </c>
      <c r="G54" s="1178"/>
      <c r="H54" s="1178"/>
      <c r="I54" s="1178">
        <v>29</v>
      </c>
      <c r="J54" s="1178"/>
      <c r="K54" s="1178"/>
      <c r="L54" s="1178"/>
      <c r="M54" s="1178">
        <v>27.5</v>
      </c>
      <c r="N54" s="1178"/>
      <c r="O54" s="1178">
        <v>1</v>
      </c>
      <c r="P54" s="1178">
        <v>15.5</v>
      </c>
      <c r="Q54" s="1178"/>
      <c r="R54" s="1178">
        <v>57</v>
      </c>
      <c r="S54" s="1178">
        <v>70</v>
      </c>
      <c r="T54" s="1178">
        <v>5</v>
      </c>
      <c r="U54" s="1179">
        <v>142</v>
      </c>
    </row>
    <row r="55" spans="1:21" ht="12.75" customHeight="1">
      <c r="A55" s="1151">
        <v>11</v>
      </c>
      <c r="B55" s="1155" t="s">
        <v>1273</v>
      </c>
      <c r="C55" s="1114" t="s">
        <v>1274</v>
      </c>
      <c r="D55" s="1153">
        <v>600</v>
      </c>
      <c r="E55" s="1116" t="s">
        <v>1275</v>
      </c>
      <c r="F55" s="1154">
        <f t="shared" si="2"/>
        <v>16</v>
      </c>
      <c r="G55" s="1118">
        <v>3.5</v>
      </c>
      <c r="H55" s="1118"/>
      <c r="I55" s="1118"/>
      <c r="J55" s="1118"/>
      <c r="K55" s="1118"/>
      <c r="L55" s="1118"/>
      <c r="M55" s="1118"/>
      <c r="N55" s="1118">
        <v>2</v>
      </c>
      <c r="O55" s="1118"/>
      <c r="P55" s="1118"/>
      <c r="Q55" s="1118"/>
      <c r="R55" s="1118"/>
      <c r="S55" s="1118"/>
      <c r="T55" s="1118"/>
      <c r="U55" s="1180">
        <v>10.5</v>
      </c>
    </row>
    <row r="56" spans="1:26" ht="12.75" customHeight="1">
      <c r="A56" s="1151">
        <v>12</v>
      </c>
      <c r="B56" s="1156"/>
      <c r="C56" s="1114" t="s">
        <v>1276</v>
      </c>
      <c r="D56" s="1153">
        <v>350</v>
      </c>
      <c r="E56" s="1116" t="s">
        <v>1277</v>
      </c>
      <c r="F56" s="1154">
        <f t="shared" si="2"/>
        <v>6</v>
      </c>
      <c r="G56" s="1118"/>
      <c r="H56" s="1118"/>
      <c r="I56" s="1118"/>
      <c r="J56" s="1118"/>
      <c r="K56" s="1118"/>
      <c r="L56" s="1118"/>
      <c r="M56" s="1118"/>
      <c r="N56" s="1118"/>
      <c r="O56" s="1118"/>
      <c r="P56" s="1118"/>
      <c r="Q56" s="1118"/>
      <c r="R56" s="1118"/>
      <c r="S56" s="1118"/>
      <c r="T56" s="1118"/>
      <c r="U56" s="1180">
        <v>6</v>
      </c>
      <c r="W56" s="535"/>
      <c r="X56" s="535"/>
      <c r="Y56" s="535"/>
      <c r="Z56" s="535"/>
    </row>
    <row r="57" spans="1:21" ht="12.75" customHeight="1">
      <c r="A57" s="1151">
        <v>13</v>
      </c>
      <c r="B57" s="1156"/>
      <c r="C57" s="1114" t="s">
        <v>1278</v>
      </c>
      <c r="D57" s="1153">
        <v>500</v>
      </c>
      <c r="E57" s="1116" t="s">
        <v>1277</v>
      </c>
      <c r="F57" s="1154">
        <f t="shared" si="2"/>
        <v>20</v>
      </c>
      <c r="G57" s="1118"/>
      <c r="H57" s="1118"/>
      <c r="I57" s="1118"/>
      <c r="J57" s="1118"/>
      <c r="K57" s="1118"/>
      <c r="L57" s="1118"/>
      <c r="M57" s="1118"/>
      <c r="N57" s="1118"/>
      <c r="O57" s="1118"/>
      <c r="P57" s="1118"/>
      <c r="Q57" s="1118"/>
      <c r="R57" s="1118"/>
      <c r="S57" s="1118"/>
      <c r="T57" s="1118"/>
      <c r="U57" s="1180">
        <v>20</v>
      </c>
    </row>
    <row r="58" spans="1:21" ht="12.75" customHeight="1">
      <c r="A58" s="1151">
        <v>14</v>
      </c>
      <c r="B58" s="1157"/>
      <c r="C58" s="1114" t="s">
        <v>1279</v>
      </c>
      <c r="D58" s="1153">
        <v>350</v>
      </c>
      <c r="E58" s="1116" t="s">
        <v>1277</v>
      </c>
      <c r="F58" s="1154">
        <f t="shared" si="2"/>
        <v>8</v>
      </c>
      <c r="G58" s="1118"/>
      <c r="H58" s="1118"/>
      <c r="I58" s="1118"/>
      <c r="J58" s="1118"/>
      <c r="K58" s="1118"/>
      <c r="L58" s="1118"/>
      <c r="M58" s="1118"/>
      <c r="N58" s="1118"/>
      <c r="O58" s="1118"/>
      <c r="P58" s="1118"/>
      <c r="Q58" s="1118"/>
      <c r="R58" s="1118"/>
      <c r="S58" s="1118"/>
      <c r="T58" s="1118"/>
      <c r="U58" s="1180">
        <v>8</v>
      </c>
    </row>
    <row r="59" spans="1:21" ht="12.75" customHeight="1">
      <c r="A59" s="1151">
        <v>15</v>
      </c>
      <c r="B59" s="1155" t="s">
        <v>1280</v>
      </c>
      <c r="C59" s="1114" t="s">
        <v>1281</v>
      </c>
      <c r="D59" s="1153">
        <v>150</v>
      </c>
      <c r="E59" s="1116" t="s">
        <v>1214</v>
      </c>
      <c r="F59" s="1154">
        <f t="shared" si="2"/>
        <v>211</v>
      </c>
      <c r="G59" s="1118"/>
      <c r="H59" s="1118"/>
      <c r="I59" s="1118"/>
      <c r="J59" s="1118"/>
      <c r="K59" s="1118"/>
      <c r="L59" s="1118"/>
      <c r="M59" s="1118"/>
      <c r="N59" s="1118"/>
      <c r="O59" s="1118"/>
      <c r="P59" s="1118"/>
      <c r="Q59" s="1118"/>
      <c r="R59" s="1118">
        <v>40</v>
      </c>
      <c r="S59" s="1118">
        <v>166</v>
      </c>
      <c r="T59" s="1118"/>
      <c r="U59" s="1119">
        <v>5</v>
      </c>
    </row>
    <row r="60" spans="1:21" ht="12.75" customHeight="1">
      <c r="A60" s="1151">
        <v>16</v>
      </c>
      <c r="B60" s="1157"/>
      <c r="C60" s="1114" t="s">
        <v>1282</v>
      </c>
      <c r="D60" s="1153">
        <v>300</v>
      </c>
      <c r="E60" s="1116" t="s">
        <v>1214</v>
      </c>
      <c r="F60" s="1154">
        <f t="shared" si="2"/>
        <v>161</v>
      </c>
      <c r="G60" s="1118"/>
      <c r="H60" s="1118"/>
      <c r="I60" s="1118"/>
      <c r="J60" s="1118"/>
      <c r="K60" s="1118"/>
      <c r="L60" s="1118"/>
      <c r="M60" s="1118"/>
      <c r="N60" s="1118"/>
      <c r="O60" s="1118"/>
      <c r="P60" s="1118">
        <v>10</v>
      </c>
      <c r="Q60" s="1118">
        <v>10</v>
      </c>
      <c r="R60" s="1118">
        <v>5</v>
      </c>
      <c r="S60" s="1118">
        <v>100</v>
      </c>
      <c r="T60" s="1118"/>
      <c r="U60" s="1119">
        <v>36</v>
      </c>
    </row>
    <row r="61" spans="1:21" ht="12.75" customHeight="1">
      <c r="A61" s="1151">
        <v>17</v>
      </c>
      <c r="B61" s="1155" t="s">
        <v>1283</v>
      </c>
      <c r="C61" s="1120" t="s">
        <v>1284</v>
      </c>
      <c r="D61" s="1153">
        <v>22</v>
      </c>
      <c r="E61" s="1116" t="s">
        <v>1270</v>
      </c>
      <c r="F61" s="1154">
        <f t="shared" si="2"/>
        <v>115</v>
      </c>
      <c r="G61" s="1118"/>
      <c r="H61" s="1118"/>
      <c r="I61" s="1118"/>
      <c r="J61" s="1118"/>
      <c r="K61" s="1118">
        <v>50</v>
      </c>
      <c r="L61" s="1118"/>
      <c r="M61" s="1118">
        <v>20</v>
      </c>
      <c r="N61" s="1118">
        <v>22</v>
      </c>
      <c r="O61" s="1118"/>
      <c r="P61" s="1118"/>
      <c r="Q61" s="1118"/>
      <c r="R61" s="1118"/>
      <c r="S61" s="1118"/>
      <c r="T61" s="1118">
        <v>0.5</v>
      </c>
      <c r="U61" s="1119">
        <v>22.5</v>
      </c>
    </row>
    <row r="62" spans="1:21" ht="12.75" customHeight="1">
      <c r="A62" s="1151">
        <v>18</v>
      </c>
      <c r="B62" s="1157"/>
      <c r="C62" s="1114" t="s">
        <v>1285</v>
      </c>
      <c r="D62" s="1153">
        <v>100</v>
      </c>
      <c r="E62" s="1116" t="s">
        <v>1229</v>
      </c>
      <c r="F62" s="1154">
        <f t="shared" si="2"/>
        <v>98</v>
      </c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>
        <v>62</v>
      </c>
      <c r="T62" s="1118">
        <v>0.5</v>
      </c>
      <c r="U62" s="1119">
        <v>35.5</v>
      </c>
    </row>
    <row r="63" spans="1:21" ht="12.75" customHeight="1">
      <c r="A63" s="1151">
        <v>19</v>
      </c>
      <c r="B63" s="1181" t="s">
        <v>1286</v>
      </c>
      <c r="C63" s="1114" t="s">
        <v>1287</v>
      </c>
      <c r="D63" s="1153">
        <v>690</v>
      </c>
      <c r="E63" s="1116" t="s">
        <v>1288</v>
      </c>
      <c r="F63" s="1154">
        <f t="shared" si="2"/>
        <v>94</v>
      </c>
      <c r="G63" s="1118"/>
      <c r="H63" s="1118"/>
      <c r="I63" s="1118"/>
      <c r="J63" s="1118"/>
      <c r="K63" s="1118"/>
      <c r="L63" s="1118"/>
      <c r="M63" s="1118"/>
      <c r="N63" s="1118"/>
      <c r="O63" s="1118"/>
      <c r="P63" s="1118"/>
      <c r="Q63" s="1118"/>
      <c r="R63" s="1118"/>
      <c r="S63" s="1118"/>
      <c r="T63" s="1118">
        <v>1</v>
      </c>
      <c r="U63" s="1180">
        <v>93</v>
      </c>
    </row>
    <row r="64" spans="1:21" ht="12.75" customHeight="1">
      <c r="A64" s="1151">
        <v>20</v>
      </c>
      <c r="B64" s="1155" t="s">
        <v>1289</v>
      </c>
      <c r="C64" s="1114" t="s">
        <v>1290</v>
      </c>
      <c r="D64" s="1153">
        <v>600</v>
      </c>
      <c r="E64" s="1116" t="s">
        <v>1221</v>
      </c>
      <c r="F64" s="1154">
        <f t="shared" si="2"/>
        <v>1.1</v>
      </c>
      <c r="G64" s="1118"/>
      <c r="H64" s="1118"/>
      <c r="I64" s="1118"/>
      <c r="J64" s="1118"/>
      <c r="K64" s="1118"/>
      <c r="L64" s="1118"/>
      <c r="M64" s="1118"/>
      <c r="N64" s="1118"/>
      <c r="O64" s="1118"/>
      <c r="P64" s="1118"/>
      <c r="Q64" s="1118"/>
      <c r="R64" s="1118"/>
      <c r="S64" s="1118"/>
      <c r="T64" s="1118"/>
      <c r="U64" s="1180">
        <v>1.1</v>
      </c>
    </row>
    <row r="65" spans="1:21" ht="12.75" customHeight="1">
      <c r="A65" s="1151">
        <v>21</v>
      </c>
      <c r="B65" s="1157"/>
      <c r="C65" s="1114" t="s">
        <v>1291</v>
      </c>
      <c r="D65" s="1153">
        <v>800</v>
      </c>
      <c r="E65" s="1116" t="s">
        <v>1221</v>
      </c>
      <c r="F65" s="1154">
        <f t="shared" si="2"/>
        <v>0.7</v>
      </c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118"/>
      <c r="R65" s="1118"/>
      <c r="S65" s="1118"/>
      <c r="T65" s="1118"/>
      <c r="U65" s="1180">
        <v>0.7</v>
      </c>
    </row>
    <row r="66" spans="1:21" ht="12.75" customHeight="1">
      <c r="A66" s="1151">
        <v>22</v>
      </c>
      <c r="B66" s="1155" t="s">
        <v>1292</v>
      </c>
      <c r="C66" s="1114" t="s">
        <v>1293</v>
      </c>
      <c r="D66" s="1153">
        <v>500</v>
      </c>
      <c r="E66" s="1116" t="s">
        <v>1277</v>
      </c>
      <c r="F66" s="1154">
        <f t="shared" si="2"/>
        <v>11.4</v>
      </c>
      <c r="G66" s="1118"/>
      <c r="H66" s="1118"/>
      <c r="I66" s="1118"/>
      <c r="J66" s="1118"/>
      <c r="K66" s="1118"/>
      <c r="L66" s="1118"/>
      <c r="M66" s="1118"/>
      <c r="N66" s="1118"/>
      <c r="O66" s="1118"/>
      <c r="P66" s="1118"/>
      <c r="Q66" s="1118"/>
      <c r="R66" s="1118"/>
      <c r="S66" s="1118"/>
      <c r="T66" s="1118"/>
      <c r="U66" s="1180">
        <v>11.4</v>
      </c>
    </row>
    <row r="67" spans="1:21" ht="12.75" customHeight="1">
      <c r="A67" s="1151">
        <v>23</v>
      </c>
      <c r="B67" s="1156"/>
      <c r="C67" s="1114" t="s">
        <v>1294</v>
      </c>
      <c r="D67" s="1153">
        <v>550</v>
      </c>
      <c r="E67" s="1116" t="s">
        <v>1277</v>
      </c>
      <c r="F67" s="1154">
        <f t="shared" si="2"/>
        <v>11.4</v>
      </c>
      <c r="G67" s="1118"/>
      <c r="H67" s="1118"/>
      <c r="I67" s="1118"/>
      <c r="J67" s="1118">
        <v>2</v>
      </c>
      <c r="K67" s="1118"/>
      <c r="L67" s="1118"/>
      <c r="M67" s="1118"/>
      <c r="N67" s="1118"/>
      <c r="O67" s="1118"/>
      <c r="P67" s="1118"/>
      <c r="Q67" s="1118"/>
      <c r="R67" s="1118"/>
      <c r="S67" s="1118"/>
      <c r="T67" s="1118"/>
      <c r="U67" s="1180">
        <v>9.4</v>
      </c>
    </row>
    <row r="68" spans="1:21" ht="12.75" customHeight="1">
      <c r="A68" s="1151">
        <v>24</v>
      </c>
      <c r="B68" s="1157"/>
      <c r="C68" s="1114" t="s">
        <v>1295</v>
      </c>
      <c r="D68" s="1153">
        <v>550</v>
      </c>
      <c r="E68" s="1116" t="s">
        <v>1277</v>
      </c>
      <c r="F68" s="1154">
        <f t="shared" si="2"/>
        <v>3</v>
      </c>
      <c r="G68" s="1118"/>
      <c r="H68" s="1118"/>
      <c r="I68" s="1118"/>
      <c r="J68" s="1118"/>
      <c r="K68" s="1118"/>
      <c r="L68" s="1118"/>
      <c r="M68" s="1118"/>
      <c r="N68" s="1118"/>
      <c r="O68" s="1118"/>
      <c r="P68" s="1118"/>
      <c r="Q68" s="1118"/>
      <c r="R68" s="1118"/>
      <c r="S68" s="1118"/>
      <c r="T68" s="1118"/>
      <c r="U68" s="1180">
        <v>3</v>
      </c>
    </row>
    <row r="69" spans="1:21" ht="12.75" customHeight="1">
      <c r="A69" s="1151">
        <v>25</v>
      </c>
      <c r="B69" s="1182" t="s">
        <v>1296</v>
      </c>
      <c r="C69" s="1114" t="s">
        <v>1297</v>
      </c>
      <c r="D69" s="1153">
        <v>150</v>
      </c>
      <c r="E69" s="1116" t="s">
        <v>1298</v>
      </c>
      <c r="F69" s="1154">
        <f t="shared" si="2"/>
        <v>372</v>
      </c>
      <c r="G69" s="1118"/>
      <c r="H69" s="1118"/>
      <c r="I69" s="1118"/>
      <c r="J69" s="1118"/>
      <c r="K69" s="1118"/>
      <c r="L69" s="1118"/>
      <c r="M69" s="1118"/>
      <c r="N69" s="1118"/>
      <c r="O69" s="1118"/>
      <c r="P69" s="1118"/>
      <c r="Q69" s="1118"/>
      <c r="R69" s="1118"/>
      <c r="S69" s="1118">
        <v>196</v>
      </c>
      <c r="T69" s="1118">
        <v>10</v>
      </c>
      <c r="U69" s="1180">
        <v>166</v>
      </c>
    </row>
    <row r="70" spans="1:21" ht="12.75" customHeight="1" thickBot="1">
      <c r="A70" s="1151">
        <v>26</v>
      </c>
      <c r="B70" s="1152" t="s">
        <v>1299</v>
      </c>
      <c r="C70" s="1114" t="s">
        <v>1300</v>
      </c>
      <c r="D70" s="1153">
        <v>200</v>
      </c>
      <c r="E70" s="1116" t="s">
        <v>1298</v>
      </c>
      <c r="F70" s="1154">
        <f t="shared" si="2"/>
        <v>412</v>
      </c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>
        <v>45</v>
      </c>
      <c r="R70" s="1118">
        <v>5</v>
      </c>
      <c r="S70" s="1118"/>
      <c r="T70" s="1118">
        <v>1</v>
      </c>
      <c r="U70" s="1180">
        <v>361</v>
      </c>
    </row>
    <row r="71" spans="1:21" ht="12.75" customHeight="1">
      <c r="A71" s="1471" t="s">
        <v>1301</v>
      </c>
      <c r="B71" s="1472"/>
      <c r="C71" s="1472"/>
      <c r="D71" s="1472"/>
      <c r="E71" s="1472"/>
      <c r="F71" s="1183">
        <f aca="true" t="shared" si="3" ref="F71:U71">SUM(F45:F70)</f>
        <v>3385.71</v>
      </c>
      <c r="G71" s="1183">
        <f t="shared" si="3"/>
        <v>46.230000000000004</v>
      </c>
      <c r="H71" s="1183">
        <f t="shared" si="3"/>
        <v>22</v>
      </c>
      <c r="I71" s="1183">
        <f t="shared" si="3"/>
        <v>70.9</v>
      </c>
      <c r="J71" s="1183">
        <f t="shared" si="3"/>
        <v>67.06</v>
      </c>
      <c r="K71" s="1183">
        <f t="shared" si="3"/>
        <v>220</v>
      </c>
      <c r="L71" s="1183">
        <f t="shared" si="3"/>
        <v>0</v>
      </c>
      <c r="M71" s="1183">
        <f t="shared" si="3"/>
        <v>47.5</v>
      </c>
      <c r="N71" s="1183">
        <f t="shared" si="3"/>
        <v>47</v>
      </c>
      <c r="O71" s="1183">
        <f t="shared" si="3"/>
        <v>2</v>
      </c>
      <c r="P71" s="1183">
        <f t="shared" si="3"/>
        <v>25.5</v>
      </c>
      <c r="Q71" s="1183">
        <f t="shared" si="3"/>
        <v>55</v>
      </c>
      <c r="R71" s="1183">
        <f t="shared" si="3"/>
        <v>170</v>
      </c>
      <c r="S71" s="1183">
        <f t="shared" si="3"/>
        <v>1114</v>
      </c>
      <c r="T71" s="1183">
        <f t="shared" si="3"/>
        <v>64.1</v>
      </c>
      <c r="U71" s="1184">
        <f t="shared" si="3"/>
        <v>1434.42</v>
      </c>
    </row>
    <row r="72" spans="1:21" ht="12.75" customHeight="1" thickBot="1">
      <c r="A72" s="1475" t="s">
        <v>1251</v>
      </c>
      <c r="B72" s="1476"/>
      <c r="C72" s="1476"/>
      <c r="D72" s="1476"/>
      <c r="E72" s="1476"/>
      <c r="F72" s="1185">
        <f>SUM(G72:U72)</f>
        <v>100.00000000000001</v>
      </c>
      <c r="G72" s="1186">
        <f>G71/F71*100</f>
        <v>1.3654447663857805</v>
      </c>
      <c r="H72" s="1186">
        <f>H71/F71*100</f>
        <v>0.649789852054665</v>
      </c>
      <c r="I72" s="1186">
        <f>I71/F71*100</f>
        <v>2.0940954777579885</v>
      </c>
      <c r="J72" s="1186">
        <f>J71/F71*100</f>
        <v>1.9806776126720838</v>
      </c>
      <c r="K72" s="1186">
        <f>K71/F71*100</f>
        <v>6.49789852054665</v>
      </c>
      <c r="L72" s="1186">
        <f>L71/F71*100</f>
        <v>0</v>
      </c>
      <c r="M72" s="1186">
        <f>M71/F71*100</f>
        <v>1.402955362390754</v>
      </c>
      <c r="N72" s="1186">
        <f>N71/F71*100</f>
        <v>1.3881874112076935</v>
      </c>
      <c r="O72" s="1186">
        <f>O71/F71*100</f>
        <v>0.05907180473224227</v>
      </c>
      <c r="P72" s="1186">
        <f>P71/F71*100</f>
        <v>0.753165510336089</v>
      </c>
      <c r="Q72" s="1186">
        <f>Q71/F71*100</f>
        <v>1.6244746301366626</v>
      </c>
      <c r="R72" s="1186">
        <f>R71/F71*100</f>
        <v>5.021103402240593</v>
      </c>
      <c r="S72" s="1186">
        <f>S71/F71*100</f>
        <v>32.90299523585895</v>
      </c>
      <c r="T72" s="1186">
        <f>T71/F71*100</f>
        <v>1.8932513416683647</v>
      </c>
      <c r="U72" s="1187">
        <f>U71/F71*100</f>
        <v>42.36688907201149</v>
      </c>
    </row>
    <row r="73" spans="1:21" ht="12.75" customHeight="1">
      <c r="A73" s="1188">
        <v>1</v>
      </c>
      <c r="B73" s="1189" t="s">
        <v>1302</v>
      </c>
      <c r="C73" s="1190" t="s">
        <v>1303</v>
      </c>
      <c r="D73" s="1191">
        <v>200</v>
      </c>
      <c r="E73" s="1192" t="s">
        <v>1277</v>
      </c>
      <c r="F73" s="1193">
        <f>SUM(G73:U73)</f>
        <v>229</v>
      </c>
      <c r="G73" s="1194">
        <v>2.5</v>
      </c>
      <c r="H73" s="1195">
        <v>6</v>
      </c>
      <c r="I73" s="1195">
        <v>11</v>
      </c>
      <c r="J73" s="1195"/>
      <c r="K73" s="1195"/>
      <c r="L73" s="1195"/>
      <c r="M73" s="1195">
        <v>15</v>
      </c>
      <c r="N73" s="1195">
        <v>140.5</v>
      </c>
      <c r="O73" s="1195"/>
      <c r="P73" s="1195"/>
      <c r="Q73" s="1195">
        <v>5</v>
      </c>
      <c r="R73" s="1195"/>
      <c r="S73" s="1195">
        <v>35</v>
      </c>
      <c r="T73" s="1195">
        <v>10</v>
      </c>
      <c r="U73" s="1196">
        <v>4</v>
      </c>
    </row>
    <row r="74" spans="1:21" ht="24">
      <c r="A74" s="1197">
        <v>2</v>
      </c>
      <c r="B74" s="1198" t="s">
        <v>1304</v>
      </c>
      <c r="C74" s="1199" t="s">
        <v>1305</v>
      </c>
      <c r="D74" s="1200">
        <v>50</v>
      </c>
      <c r="E74" s="1201" t="s">
        <v>1306</v>
      </c>
      <c r="F74" s="1202">
        <f>SUM(G74:U74)</f>
        <v>119</v>
      </c>
      <c r="G74" s="1203">
        <v>0.5</v>
      </c>
      <c r="H74" s="1203"/>
      <c r="I74" s="1203">
        <v>35</v>
      </c>
      <c r="J74" s="1203"/>
      <c r="K74" s="1203"/>
      <c r="L74" s="1203"/>
      <c r="M74" s="1203">
        <v>2</v>
      </c>
      <c r="N74" s="1203">
        <v>26.5</v>
      </c>
      <c r="O74" s="1203">
        <v>1</v>
      </c>
      <c r="P74" s="1203"/>
      <c r="Q74" s="1203"/>
      <c r="R74" s="1203">
        <v>24</v>
      </c>
      <c r="S74" s="1203"/>
      <c r="T74" s="1203">
        <v>5</v>
      </c>
      <c r="U74" s="1204">
        <v>25</v>
      </c>
    </row>
    <row r="75" spans="1:21" ht="12.75">
      <c r="A75" s="1205">
        <v>3</v>
      </c>
      <c r="B75" s="1206"/>
      <c r="C75" s="1207" t="s">
        <v>1307</v>
      </c>
      <c r="D75" s="1208">
        <v>100</v>
      </c>
      <c r="E75" s="1209" t="s">
        <v>1192</v>
      </c>
      <c r="F75" s="1210">
        <f aca="true" t="shared" si="4" ref="F75:F89">SUM(G75:U75)</f>
        <v>160</v>
      </c>
      <c r="G75" s="1211">
        <v>0.5</v>
      </c>
      <c r="H75" s="1211"/>
      <c r="I75" s="1211">
        <v>41</v>
      </c>
      <c r="J75" s="1211"/>
      <c r="K75" s="1211"/>
      <c r="L75" s="1211"/>
      <c r="M75" s="1211">
        <v>6</v>
      </c>
      <c r="N75" s="1211">
        <v>35.5</v>
      </c>
      <c r="O75" s="1211"/>
      <c r="P75" s="1211"/>
      <c r="Q75" s="1211"/>
      <c r="R75" s="1211">
        <v>10</v>
      </c>
      <c r="S75" s="1211"/>
      <c r="T75" s="1211">
        <v>30</v>
      </c>
      <c r="U75" s="1212">
        <v>37</v>
      </c>
    </row>
    <row r="76" spans="1:21" ht="24" customHeight="1">
      <c r="A76" s="1197">
        <v>4</v>
      </c>
      <c r="B76" s="1206" t="s">
        <v>1308</v>
      </c>
      <c r="C76" s="1207" t="s">
        <v>1309</v>
      </c>
      <c r="D76" s="1208">
        <v>300</v>
      </c>
      <c r="E76" s="1209" t="s">
        <v>1310</v>
      </c>
      <c r="F76" s="1210">
        <f t="shared" si="4"/>
        <v>96</v>
      </c>
      <c r="G76" s="1211"/>
      <c r="H76" s="1211"/>
      <c r="I76" s="1211"/>
      <c r="J76" s="1211"/>
      <c r="K76" s="1211"/>
      <c r="L76" s="1211"/>
      <c r="M76" s="1211"/>
      <c r="N76" s="1211"/>
      <c r="O76" s="1211"/>
      <c r="P76" s="1211"/>
      <c r="Q76" s="1211"/>
      <c r="R76" s="1211"/>
      <c r="S76" s="1211"/>
      <c r="T76" s="1211">
        <v>31</v>
      </c>
      <c r="U76" s="1212">
        <v>65</v>
      </c>
    </row>
    <row r="77" spans="1:21" ht="24">
      <c r="A77" s="1205">
        <v>5</v>
      </c>
      <c r="B77" s="1477" t="s">
        <v>1311</v>
      </c>
      <c r="C77" s="1207" t="s">
        <v>1312</v>
      </c>
      <c r="D77" s="1213">
        <v>200</v>
      </c>
      <c r="E77" s="1209" t="s">
        <v>1313</v>
      </c>
      <c r="F77" s="1210">
        <f t="shared" si="4"/>
        <v>16.1</v>
      </c>
      <c r="G77" s="1211">
        <v>9.8</v>
      </c>
      <c r="H77" s="1211">
        <v>3.6</v>
      </c>
      <c r="I77" s="1211"/>
      <c r="J77" s="1211"/>
      <c r="K77" s="1211"/>
      <c r="L77" s="1211"/>
      <c r="M77" s="1211"/>
      <c r="N77" s="1211">
        <v>2</v>
      </c>
      <c r="O77" s="1211"/>
      <c r="P77" s="1211"/>
      <c r="Q77" s="1211"/>
      <c r="R77" s="1211"/>
      <c r="S77" s="1211"/>
      <c r="T77" s="1211"/>
      <c r="U77" s="1212">
        <v>0.7000000000000006</v>
      </c>
    </row>
    <row r="78" spans="1:21" ht="21" customHeight="1">
      <c r="A78" s="1197">
        <v>6</v>
      </c>
      <c r="B78" s="1478"/>
      <c r="C78" s="1207" t="s">
        <v>1314</v>
      </c>
      <c r="D78" s="1213">
        <v>10</v>
      </c>
      <c r="E78" s="1209" t="s">
        <v>1315</v>
      </c>
      <c r="F78" s="1210">
        <f t="shared" si="4"/>
        <v>27.299999999999997</v>
      </c>
      <c r="G78" s="1211">
        <v>5.4</v>
      </c>
      <c r="H78" s="1211"/>
      <c r="I78" s="1211"/>
      <c r="J78" s="1211"/>
      <c r="K78" s="1211"/>
      <c r="L78" s="1211"/>
      <c r="M78" s="1211"/>
      <c r="N78" s="1211">
        <v>21.9</v>
      </c>
      <c r="O78" s="1211"/>
      <c r="P78" s="1211"/>
      <c r="Q78" s="1211"/>
      <c r="R78" s="1211"/>
      <c r="S78" s="1211"/>
      <c r="T78" s="1211"/>
      <c r="U78" s="1212">
        <v>0</v>
      </c>
    </row>
    <row r="79" spans="1:21" ht="24">
      <c r="A79" s="1205">
        <v>7</v>
      </c>
      <c r="B79" s="1206"/>
      <c r="C79" s="1207" t="s">
        <v>1316</v>
      </c>
      <c r="D79" s="1213">
        <v>10</v>
      </c>
      <c r="E79" s="1209" t="s">
        <v>1315</v>
      </c>
      <c r="F79" s="1210">
        <f t="shared" si="4"/>
        <v>15</v>
      </c>
      <c r="G79" s="1211">
        <v>1.4</v>
      </c>
      <c r="H79" s="1211"/>
      <c r="I79" s="1211"/>
      <c r="J79" s="1211"/>
      <c r="K79" s="1211"/>
      <c r="L79" s="1211"/>
      <c r="M79" s="1211"/>
      <c r="N79" s="1211"/>
      <c r="O79" s="1211"/>
      <c r="P79" s="1211"/>
      <c r="Q79" s="1211"/>
      <c r="R79" s="1211"/>
      <c r="S79" s="1211"/>
      <c r="T79" s="1211"/>
      <c r="U79" s="1212">
        <v>13.6</v>
      </c>
    </row>
    <row r="80" spans="1:21" ht="24">
      <c r="A80" s="1197">
        <v>8</v>
      </c>
      <c r="B80" s="1214" t="s">
        <v>1317</v>
      </c>
      <c r="C80" s="1207" t="s">
        <v>1318</v>
      </c>
      <c r="D80" s="1213">
        <v>300</v>
      </c>
      <c r="E80" s="1209" t="s">
        <v>1229</v>
      </c>
      <c r="F80" s="1210">
        <f t="shared" si="4"/>
        <v>100</v>
      </c>
      <c r="G80" s="1211">
        <v>16</v>
      </c>
      <c r="H80" s="1211"/>
      <c r="I80" s="1211"/>
      <c r="J80" s="1211">
        <v>2</v>
      </c>
      <c r="K80" s="1211"/>
      <c r="L80" s="1211"/>
      <c r="M80" s="1211"/>
      <c r="N80" s="1211"/>
      <c r="O80" s="1211"/>
      <c r="P80" s="1211">
        <v>12</v>
      </c>
      <c r="Q80" s="1211">
        <v>0</v>
      </c>
      <c r="R80" s="1211">
        <v>0</v>
      </c>
      <c r="S80" s="1211">
        <v>65</v>
      </c>
      <c r="T80" s="1211">
        <v>1</v>
      </c>
      <c r="U80" s="1212">
        <v>4</v>
      </c>
    </row>
    <row r="81" spans="1:21" ht="12.75">
      <c r="A81" s="1205">
        <v>9</v>
      </c>
      <c r="B81" s="1214" t="s">
        <v>1319</v>
      </c>
      <c r="C81" s="1207" t="s">
        <v>1320</v>
      </c>
      <c r="D81" s="1213">
        <v>100</v>
      </c>
      <c r="E81" s="1209" t="s">
        <v>1321</v>
      </c>
      <c r="F81" s="1210">
        <f t="shared" si="4"/>
        <v>82</v>
      </c>
      <c r="G81" s="1211"/>
      <c r="H81" s="1211"/>
      <c r="I81" s="1211"/>
      <c r="J81" s="1211"/>
      <c r="K81" s="1211"/>
      <c r="L81" s="1211"/>
      <c r="M81" s="1211"/>
      <c r="N81" s="1211"/>
      <c r="O81" s="1211"/>
      <c r="P81" s="1211"/>
      <c r="Q81" s="1211"/>
      <c r="R81" s="1211"/>
      <c r="S81" s="1211">
        <v>61.5</v>
      </c>
      <c r="T81" s="1211"/>
      <c r="U81" s="1212">
        <v>20.5</v>
      </c>
    </row>
    <row r="82" spans="1:21" ht="24">
      <c r="A82" s="1197">
        <v>10</v>
      </c>
      <c r="B82" s="1214" t="s">
        <v>1322</v>
      </c>
      <c r="C82" s="1207" t="s">
        <v>1323</v>
      </c>
      <c r="D82" s="1213">
        <v>150</v>
      </c>
      <c r="E82" s="1209" t="s">
        <v>1229</v>
      </c>
      <c r="F82" s="1210">
        <f t="shared" si="4"/>
        <v>50</v>
      </c>
      <c r="G82" s="1211">
        <v>1</v>
      </c>
      <c r="H82" s="1211"/>
      <c r="I82" s="1211"/>
      <c r="J82" s="1211"/>
      <c r="K82" s="1211"/>
      <c r="L82" s="1211"/>
      <c r="M82" s="1211"/>
      <c r="N82" s="1211">
        <v>30</v>
      </c>
      <c r="O82" s="1211"/>
      <c r="P82" s="1211"/>
      <c r="Q82" s="1211"/>
      <c r="R82" s="1211"/>
      <c r="S82" s="1211"/>
      <c r="T82" s="1211"/>
      <c r="U82" s="1212">
        <v>19</v>
      </c>
    </row>
    <row r="83" spans="1:26" ht="24">
      <c r="A83" s="1205">
        <v>11</v>
      </c>
      <c r="B83" s="1214" t="s">
        <v>1324</v>
      </c>
      <c r="C83" s="1215" t="s">
        <v>1325</v>
      </c>
      <c r="D83" s="1213">
        <v>250</v>
      </c>
      <c r="E83" s="1209" t="s">
        <v>1229</v>
      </c>
      <c r="F83" s="1210">
        <f t="shared" si="4"/>
        <v>283.2</v>
      </c>
      <c r="G83" s="1211">
        <v>30</v>
      </c>
      <c r="H83" s="1211"/>
      <c r="I83" s="1211">
        <v>22</v>
      </c>
      <c r="J83" s="1211">
        <v>9</v>
      </c>
      <c r="K83" s="1211"/>
      <c r="L83" s="1211"/>
      <c r="M83" s="1211"/>
      <c r="N83" s="1211">
        <v>28</v>
      </c>
      <c r="O83" s="1211"/>
      <c r="P83" s="1211"/>
      <c r="Q83" s="1211"/>
      <c r="R83" s="1211"/>
      <c r="S83" s="1211"/>
      <c r="T83" s="1211">
        <v>3</v>
      </c>
      <c r="U83" s="1212">
        <v>191.2</v>
      </c>
      <c r="W83" s="553"/>
      <c r="X83" s="535"/>
      <c r="Y83" s="535"/>
      <c r="Z83" s="535"/>
    </row>
    <row r="84" spans="1:26" ht="24">
      <c r="A84" s="1197">
        <v>12</v>
      </c>
      <c r="B84" s="1214" t="s">
        <v>1326</v>
      </c>
      <c r="C84" s="1207" t="s">
        <v>1327</v>
      </c>
      <c r="D84" s="1213">
        <v>200</v>
      </c>
      <c r="E84" s="1209" t="s">
        <v>1229</v>
      </c>
      <c r="F84" s="1210">
        <f t="shared" si="4"/>
        <v>215</v>
      </c>
      <c r="G84" s="1211"/>
      <c r="H84" s="1211"/>
      <c r="I84" s="1211">
        <v>0.5</v>
      </c>
      <c r="J84" s="1211">
        <v>15</v>
      </c>
      <c r="K84" s="1211"/>
      <c r="L84" s="1211"/>
      <c r="M84" s="1211"/>
      <c r="N84" s="1211"/>
      <c r="O84" s="1211"/>
      <c r="P84" s="1211"/>
      <c r="Q84" s="1211"/>
      <c r="R84" s="1211"/>
      <c r="S84" s="1211">
        <v>145</v>
      </c>
      <c r="T84" s="1211"/>
      <c r="U84" s="1212">
        <v>54.5</v>
      </c>
      <c r="W84" s="535"/>
      <c r="X84" s="535"/>
      <c r="Y84" s="535"/>
      <c r="Z84" s="535"/>
    </row>
    <row r="85" spans="1:26" ht="12.75">
      <c r="A85" s="1205">
        <v>13</v>
      </c>
      <c r="B85" s="1214" t="s">
        <v>1328</v>
      </c>
      <c r="C85" s="1207" t="s">
        <v>1329</v>
      </c>
      <c r="D85" s="1213">
        <v>230</v>
      </c>
      <c r="E85" s="1209" t="s">
        <v>1330</v>
      </c>
      <c r="F85" s="1210">
        <f>SUM(G85:U85)</f>
        <v>399.4</v>
      </c>
      <c r="G85" s="1211">
        <v>10.6</v>
      </c>
      <c r="H85" s="1211"/>
      <c r="I85" s="1211">
        <v>65</v>
      </c>
      <c r="J85" s="1211">
        <v>8</v>
      </c>
      <c r="K85" s="1211"/>
      <c r="L85" s="1211"/>
      <c r="M85" s="1211"/>
      <c r="N85" s="1211">
        <v>3</v>
      </c>
      <c r="O85" s="1211"/>
      <c r="P85" s="1211"/>
      <c r="Q85" s="1211"/>
      <c r="R85" s="1211">
        <v>20</v>
      </c>
      <c r="S85" s="1211">
        <v>258.6</v>
      </c>
      <c r="T85" s="1211">
        <v>16</v>
      </c>
      <c r="U85" s="1212">
        <v>18.199999999999932</v>
      </c>
      <c r="W85" s="535"/>
      <c r="X85" s="535"/>
      <c r="Y85" s="535"/>
      <c r="Z85" s="535"/>
    </row>
    <row r="86" spans="1:26" ht="12.75">
      <c r="A86" s="1197">
        <v>14</v>
      </c>
      <c r="B86" s="1214" t="s">
        <v>1331</v>
      </c>
      <c r="C86" s="1215" t="s">
        <v>1332</v>
      </c>
      <c r="D86" s="1213">
        <v>350</v>
      </c>
      <c r="E86" s="1209" t="s">
        <v>1221</v>
      </c>
      <c r="F86" s="1210">
        <f t="shared" si="4"/>
        <v>90.10000000000001</v>
      </c>
      <c r="G86" s="1211">
        <v>23</v>
      </c>
      <c r="H86" s="1211">
        <v>1.1</v>
      </c>
      <c r="I86" s="1211">
        <v>14.3</v>
      </c>
      <c r="J86" s="1211">
        <v>15.3</v>
      </c>
      <c r="K86" s="1211"/>
      <c r="L86" s="1211">
        <v>1</v>
      </c>
      <c r="M86" s="1211"/>
      <c r="N86" s="1211">
        <v>16</v>
      </c>
      <c r="O86" s="1211"/>
      <c r="P86" s="1211"/>
      <c r="Q86" s="1211">
        <v>2.4</v>
      </c>
      <c r="R86" s="1211"/>
      <c r="S86" s="1211"/>
      <c r="T86" s="1211">
        <v>1</v>
      </c>
      <c r="U86" s="1212">
        <v>16</v>
      </c>
      <c r="W86" s="535"/>
      <c r="X86" s="535"/>
      <c r="Y86" s="535"/>
      <c r="Z86" s="535"/>
    </row>
    <row r="87" spans="1:26" ht="12.75">
      <c r="A87" s="1205">
        <v>15</v>
      </c>
      <c r="B87" s="1214" t="s">
        <v>1333</v>
      </c>
      <c r="C87" s="1216" t="s">
        <v>1334</v>
      </c>
      <c r="D87" s="1213">
        <v>150</v>
      </c>
      <c r="E87" s="1209" t="s">
        <v>1192</v>
      </c>
      <c r="F87" s="1210">
        <f t="shared" si="4"/>
        <v>260</v>
      </c>
      <c r="G87" s="1211">
        <v>13.6</v>
      </c>
      <c r="H87" s="1211"/>
      <c r="I87" s="1211">
        <v>4.3</v>
      </c>
      <c r="J87" s="1211">
        <v>2</v>
      </c>
      <c r="K87" s="1211">
        <v>6.6</v>
      </c>
      <c r="L87" s="1211"/>
      <c r="M87" s="1211"/>
      <c r="N87" s="1211">
        <v>30</v>
      </c>
      <c r="O87" s="1211">
        <v>4</v>
      </c>
      <c r="P87" s="1211">
        <v>20</v>
      </c>
      <c r="Q87" s="1211">
        <v>20</v>
      </c>
      <c r="R87" s="1211">
        <v>20</v>
      </c>
      <c r="S87" s="1211">
        <v>40</v>
      </c>
      <c r="T87" s="1211">
        <v>3</v>
      </c>
      <c r="U87" s="1212">
        <v>96.5</v>
      </c>
      <c r="W87" s="553"/>
      <c r="X87" s="535"/>
      <c r="Y87" s="535"/>
      <c r="Z87" s="535"/>
    </row>
    <row r="88" spans="1:26" ht="24">
      <c r="A88" s="1197">
        <v>16</v>
      </c>
      <c r="B88" s="1217" t="s">
        <v>1335</v>
      </c>
      <c r="C88" s="1216" t="s">
        <v>1336</v>
      </c>
      <c r="D88" s="1213">
        <v>300</v>
      </c>
      <c r="E88" s="1209" t="s">
        <v>1229</v>
      </c>
      <c r="F88" s="1210">
        <f t="shared" si="4"/>
        <v>257</v>
      </c>
      <c r="G88" s="1211"/>
      <c r="H88" s="1211"/>
      <c r="I88" s="1211">
        <v>10</v>
      </c>
      <c r="J88" s="1211">
        <v>4</v>
      </c>
      <c r="K88" s="1211"/>
      <c r="L88" s="1211"/>
      <c r="M88" s="1211"/>
      <c r="N88" s="1211"/>
      <c r="O88" s="1211"/>
      <c r="P88" s="1211"/>
      <c r="Q88" s="1211"/>
      <c r="R88" s="1211">
        <v>39</v>
      </c>
      <c r="S88" s="1211">
        <v>160</v>
      </c>
      <c r="T88" s="1211">
        <v>6</v>
      </c>
      <c r="U88" s="1212">
        <v>38</v>
      </c>
      <c r="W88" s="535"/>
      <c r="X88" s="535"/>
      <c r="Y88" s="535"/>
      <c r="Z88" s="535"/>
    </row>
    <row r="89" spans="1:21" ht="24.75" thickBot="1">
      <c r="A89" s="1218">
        <v>17</v>
      </c>
      <c r="B89" s="1219"/>
      <c r="C89" s="1220" t="s">
        <v>1337</v>
      </c>
      <c r="D89" s="1221">
        <v>250</v>
      </c>
      <c r="E89" s="1222" t="s">
        <v>1229</v>
      </c>
      <c r="F89" s="1223">
        <f t="shared" si="4"/>
        <v>137</v>
      </c>
      <c r="G89" s="1224"/>
      <c r="H89" s="1224"/>
      <c r="I89" s="1224">
        <v>58.3</v>
      </c>
      <c r="J89" s="1224"/>
      <c r="K89" s="1224"/>
      <c r="L89" s="1224"/>
      <c r="M89" s="1224"/>
      <c r="N89" s="1224"/>
      <c r="O89" s="1224"/>
      <c r="P89" s="1224"/>
      <c r="Q89" s="1224"/>
      <c r="R89" s="1224"/>
      <c r="S89" s="1224">
        <v>37.3</v>
      </c>
      <c r="T89" s="1224"/>
      <c r="U89" s="1225">
        <v>41.400000000000006</v>
      </c>
    </row>
    <row r="90" spans="1:21" ht="12.75">
      <c r="A90" s="1479" t="s">
        <v>1338</v>
      </c>
      <c r="B90" s="1480"/>
      <c r="C90" s="1480"/>
      <c r="D90" s="1480"/>
      <c r="E90" s="1480"/>
      <c r="F90" s="1226">
        <f>SUM(F73:F89)</f>
        <v>2536.1</v>
      </c>
      <c r="G90" s="1226">
        <f aca="true" t="shared" si="5" ref="G90:U90">SUM(G73:G89)</f>
        <v>114.29999999999998</v>
      </c>
      <c r="H90" s="1226">
        <f t="shared" si="5"/>
        <v>10.7</v>
      </c>
      <c r="I90" s="1226">
        <f t="shared" si="5"/>
        <v>261.40000000000003</v>
      </c>
      <c r="J90" s="1226">
        <f t="shared" si="5"/>
        <v>55.3</v>
      </c>
      <c r="K90" s="1226">
        <f t="shared" si="5"/>
        <v>6.6</v>
      </c>
      <c r="L90" s="1226">
        <f t="shared" si="5"/>
        <v>1</v>
      </c>
      <c r="M90" s="1226">
        <f t="shared" si="5"/>
        <v>23</v>
      </c>
      <c r="N90" s="1226">
        <f t="shared" si="5"/>
        <v>333.4</v>
      </c>
      <c r="O90" s="1226">
        <f t="shared" si="5"/>
        <v>5</v>
      </c>
      <c r="P90" s="1226">
        <f t="shared" si="5"/>
        <v>32</v>
      </c>
      <c r="Q90" s="1226">
        <f t="shared" si="5"/>
        <v>27.4</v>
      </c>
      <c r="R90" s="1226">
        <f t="shared" si="5"/>
        <v>113</v>
      </c>
      <c r="S90" s="1226">
        <f t="shared" si="5"/>
        <v>802.4</v>
      </c>
      <c r="T90" s="1226">
        <f t="shared" si="5"/>
        <v>106</v>
      </c>
      <c r="U90" s="1226">
        <f t="shared" si="5"/>
        <v>644.5999999999999</v>
      </c>
    </row>
    <row r="91" spans="1:21" ht="13.5" thickBot="1">
      <c r="A91" s="1481" t="s">
        <v>1251</v>
      </c>
      <c r="B91" s="1482"/>
      <c r="C91" s="1482"/>
      <c r="D91" s="1482"/>
      <c r="E91" s="1482"/>
      <c r="F91" s="1227">
        <f>SUM(G91:U91)</f>
        <v>100</v>
      </c>
      <c r="G91" s="1228">
        <f>G90/F90%</f>
        <v>4.506920074129568</v>
      </c>
      <c r="H91" s="1228">
        <f>H90/F90*100</f>
        <v>0.42190765348369547</v>
      </c>
      <c r="I91" s="1228">
        <f>I90/F90*100</f>
        <v>10.307164543984861</v>
      </c>
      <c r="J91" s="1228">
        <f>J90/F90*100</f>
        <v>2.180513386696108</v>
      </c>
      <c r="K91" s="1228">
        <f>K90/F90*100</f>
        <v>0.26024210401798037</v>
      </c>
      <c r="L91" s="1228">
        <f>L90/F90*100</f>
        <v>0.03943062182090611</v>
      </c>
      <c r="M91" s="1228">
        <f>M90/F90*100</f>
        <v>0.9069043018808407</v>
      </c>
      <c r="N91" s="1228">
        <f>N90/F90*100</f>
        <v>13.146169315090098</v>
      </c>
      <c r="O91" s="1228">
        <f>O90/F90*100</f>
        <v>0.19715310910453057</v>
      </c>
      <c r="P91" s="1228">
        <f>P90/F90*100</f>
        <v>1.2617798982689956</v>
      </c>
      <c r="Q91" s="1228">
        <f>Q90/F90*100</f>
        <v>1.0803990378928274</v>
      </c>
      <c r="R91" s="1228">
        <f>R90/F90*100</f>
        <v>4.455660265762392</v>
      </c>
      <c r="S91" s="1228">
        <f>S90/F90*100</f>
        <v>31.63913094909507</v>
      </c>
      <c r="T91" s="1228">
        <f>T90/F90*100</f>
        <v>4.179645913016048</v>
      </c>
      <c r="U91" s="1229">
        <f>U90/F90*100</f>
        <v>25.416978825756082</v>
      </c>
    </row>
    <row r="92" spans="1:21" ht="12.75">
      <c r="A92" s="1230">
        <v>1</v>
      </c>
      <c r="B92" s="1231" t="s">
        <v>1339</v>
      </c>
      <c r="C92" s="1231" t="s">
        <v>1340</v>
      </c>
      <c r="D92" s="1232">
        <v>100</v>
      </c>
      <c r="E92" s="1232" t="s">
        <v>1341</v>
      </c>
      <c r="F92" s="1100">
        <f>SUM(G92:U92)</f>
        <v>186.18</v>
      </c>
      <c r="G92" s="1233">
        <v>5</v>
      </c>
      <c r="H92" s="1233"/>
      <c r="I92" s="1233">
        <v>24</v>
      </c>
      <c r="J92" s="1233"/>
      <c r="K92" s="1233"/>
      <c r="L92" s="1233"/>
      <c r="M92" s="1233"/>
      <c r="N92" s="1233">
        <v>27</v>
      </c>
      <c r="O92" s="1233"/>
      <c r="P92" s="1233"/>
      <c r="Q92" s="1233"/>
      <c r="R92" s="1233"/>
      <c r="S92" s="1233">
        <v>100</v>
      </c>
      <c r="T92" s="1233">
        <v>5</v>
      </c>
      <c r="U92" s="1234">
        <v>25.18</v>
      </c>
    </row>
    <row r="93" spans="1:21" ht="12.75" customHeight="1">
      <c r="A93" s="1235">
        <v>2</v>
      </c>
      <c r="B93" s="1124" t="s">
        <v>1342</v>
      </c>
      <c r="C93" s="1124" t="s">
        <v>1343</v>
      </c>
      <c r="D93" s="1129">
        <v>6</v>
      </c>
      <c r="E93" s="1129" t="s">
        <v>1344</v>
      </c>
      <c r="F93" s="1100">
        <f aca="true" t="shared" si="6" ref="F93:F121">SUM(G93:U93)</f>
        <v>41.702</v>
      </c>
      <c r="G93" s="1127">
        <v>2</v>
      </c>
      <c r="H93" s="1127"/>
      <c r="I93" s="1127">
        <v>8</v>
      </c>
      <c r="J93" s="1127"/>
      <c r="K93" s="1127"/>
      <c r="L93" s="1127"/>
      <c r="M93" s="1127"/>
      <c r="N93" s="1127">
        <v>18</v>
      </c>
      <c r="O93" s="1127">
        <v>1</v>
      </c>
      <c r="P93" s="1127"/>
      <c r="Q93" s="1127"/>
      <c r="R93" s="1127"/>
      <c r="S93" s="1127"/>
      <c r="T93" s="1127">
        <v>5</v>
      </c>
      <c r="U93" s="1128">
        <v>7.702</v>
      </c>
    </row>
    <row r="94" spans="1:21" ht="24">
      <c r="A94" s="1230">
        <v>3</v>
      </c>
      <c r="B94" s="1490" t="s">
        <v>1345</v>
      </c>
      <c r="C94" s="1124" t="s">
        <v>1345</v>
      </c>
      <c r="D94" s="1129">
        <v>150</v>
      </c>
      <c r="E94" s="1129" t="s">
        <v>1346</v>
      </c>
      <c r="F94" s="1100">
        <f t="shared" si="6"/>
        <v>58.781000000000006</v>
      </c>
      <c r="G94" s="1127"/>
      <c r="H94" s="1127"/>
      <c r="I94" s="1127">
        <v>11.16</v>
      </c>
      <c r="J94" s="1127"/>
      <c r="K94" s="1127"/>
      <c r="L94" s="1127"/>
      <c r="M94" s="1127"/>
      <c r="N94" s="1127">
        <v>27.1</v>
      </c>
      <c r="O94" s="1127"/>
      <c r="P94" s="1127"/>
      <c r="Q94" s="1127">
        <v>9</v>
      </c>
      <c r="R94" s="1127"/>
      <c r="S94" s="1127"/>
      <c r="T94" s="1127"/>
      <c r="U94" s="1128">
        <v>11.521</v>
      </c>
    </row>
    <row r="95" spans="1:21" ht="24">
      <c r="A95" s="1235">
        <v>4</v>
      </c>
      <c r="B95" s="1491"/>
      <c r="C95" s="1124" t="s">
        <v>1347</v>
      </c>
      <c r="D95" s="1129">
        <v>250</v>
      </c>
      <c r="E95" s="1129" t="s">
        <v>1346</v>
      </c>
      <c r="F95" s="1100">
        <f t="shared" si="6"/>
        <v>37.07</v>
      </c>
      <c r="G95" s="1127">
        <v>1</v>
      </c>
      <c r="H95" s="1127"/>
      <c r="I95" s="1127">
        <v>9.1</v>
      </c>
      <c r="J95" s="1127"/>
      <c r="K95" s="1127"/>
      <c r="L95" s="1127"/>
      <c r="M95" s="1127"/>
      <c r="N95" s="1127">
        <v>9.47</v>
      </c>
      <c r="O95" s="1127"/>
      <c r="P95" s="1127"/>
      <c r="Q95" s="1127"/>
      <c r="R95" s="1127"/>
      <c r="S95" s="1127"/>
      <c r="T95" s="1127">
        <v>0.5</v>
      </c>
      <c r="U95" s="1128">
        <v>17</v>
      </c>
    </row>
    <row r="96" spans="1:21" ht="24">
      <c r="A96" s="1230">
        <v>5</v>
      </c>
      <c r="B96" s="1124" t="s">
        <v>1348</v>
      </c>
      <c r="C96" s="1124" t="s">
        <v>1349</v>
      </c>
      <c r="D96" s="1129">
        <v>100</v>
      </c>
      <c r="E96" s="1129" t="s">
        <v>1350</v>
      </c>
      <c r="F96" s="1100">
        <f t="shared" si="6"/>
        <v>89.844</v>
      </c>
      <c r="G96" s="1127">
        <v>0.7</v>
      </c>
      <c r="H96" s="1127"/>
      <c r="I96" s="1127">
        <v>3</v>
      </c>
      <c r="J96" s="1127"/>
      <c r="K96" s="1127"/>
      <c r="L96" s="1127"/>
      <c r="M96" s="1127"/>
      <c r="N96" s="1127">
        <v>1</v>
      </c>
      <c r="O96" s="1127"/>
      <c r="P96" s="1127"/>
      <c r="Q96" s="1127"/>
      <c r="R96" s="1127"/>
      <c r="S96" s="1127">
        <v>43</v>
      </c>
      <c r="T96" s="1127">
        <v>2</v>
      </c>
      <c r="U96" s="1128">
        <v>40.144</v>
      </c>
    </row>
    <row r="97" spans="1:21" ht="24">
      <c r="A97" s="1230">
        <v>6</v>
      </c>
      <c r="B97" s="1124" t="s">
        <v>1351</v>
      </c>
      <c r="C97" s="1124" t="s">
        <v>1352</v>
      </c>
      <c r="D97" s="1129">
        <v>100</v>
      </c>
      <c r="E97" s="1129" t="s">
        <v>1353</v>
      </c>
      <c r="F97" s="1100">
        <f t="shared" si="6"/>
        <v>57.1</v>
      </c>
      <c r="G97" s="1127"/>
      <c r="H97" s="1127"/>
      <c r="I97" s="1127"/>
      <c r="J97" s="1127">
        <v>1.35</v>
      </c>
      <c r="K97" s="1127"/>
      <c r="L97" s="1127"/>
      <c r="M97" s="1127"/>
      <c r="N97" s="1127">
        <v>6.55</v>
      </c>
      <c r="O97" s="1127"/>
      <c r="P97" s="1127"/>
      <c r="Q97" s="1127"/>
      <c r="R97" s="1127"/>
      <c r="S97" s="1127"/>
      <c r="T97" s="1127">
        <v>2</v>
      </c>
      <c r="U97" s="1128">
        <v>47.2</v>
      </c>
    </row>
    <row r="98" spans="1:21" ht="24">
      <c r="A98" s="1235">
        <v>7</v>
      </c>
      <c r="B98" s="1124" t="s">
        <v>1354</v>
      </c>
      <c r="C98" s="1124" t="s">
        <v>1355</v>
      </c>
      <c r="D98" s="1129">
        <v>62</v>
      </c>
      <c r="E98" s="1129" t="s">
        <v>1350</v>
      </c>
      <c r="F98" s="1100">
        <f t="shared" si="6"/>
        <v>37.825</v>
      </c>
      <c r="G98" s="1127"/>
      <c r="H98" s="1127"/>
      <c r="I98" s="1127"/>
      <c r="J98" s="1127"/>
      <c r="K98" s="1127"/>
      <c r="L98" s="1127"/>
      <c r="M98" s="1127"/>
      <c r="N98" s="1127"/>
      <c r="O98" s="1127"/>
      <c r="P98" s="1127"/>
      <c r="Q98" s="1127"/>
      <c r="R98" s="1127"/>
      <c r="S98" s="1127">
        <v>37.825</v>
      </c>
      <c r="T98" s="1127"/>
      <c r="U98" s="1128"/>
    </row>
    <row r="99" spans="1:21" ht="12.75" customHeight="1">
      <c r="A99" s="1230">
        <v>8</v>
      </c>
      <c r="B99" s="1236" t="s">
        <v>1356</v>
      </c>
      <c r="C99" s="1124" t="s">
        <v>1357</v>
      </c>
      <c r="D99" s="1129">
        <v>10</v>
      </c>
      <c r="E99" s="1129" t="s">
        <v>1358</v>
      </c>
      <c r="F99" s="1100">
        <f t="shared" si="6"/>
        <v>134.86599999999999</v>
      </c>
      <c r="G99" s="1127"/>
      <c r="H99" s="1127"/>
      <c r="I99" s="1127">
        <v>35</v>
      </c>
      <c r="J99" s="1127"/>
      <c r="K99" s="1127"/>
      <c r="L99" s="1127"/>
      <c r="M99" s="1127"/>
      <c r="N99" s="1127">
        <v>65</v>
      </c>
      <c r="O99" s="1127"/>
      <c r="P99" s="1127"/>
      <c r="Q99" s="1127"/>
      <c r="R99" s="1127">
        <v>15</v>
      </c>
      <c r="S99" s="1127"/>
      <c r="T99" s="1127">
        <v>2</v>
      </c>
      <c r="U99" s="1128">
        <v>17.866</v>
      </c>
    </row>
    <row r="100" spans="1:21" ht="12.75">
      <c r="A100" s="1235">
        <v>9</v>
      </c>
      <c r="B100" s="1237"/>
      <c r="C100" s="1130" t="s">
        <v>1359</v>
      </c>
      <c r="D100" s="1129">
        <v>20</v>
      </c>
      <c r="E100" s="1129" t="s">
        <v>1360</v>
      </c>
      <c r="F100" s="1100">
        <f t="shared" si="6"/>
        <v>263.813</v>
      </c>
      <c r="G100" s="1127">
        <v>1</v>
      </c>
      <c r="H100" s="1127"/>
      <c r="I100" s="1127">
        <v>34</v>
      </c>
      <c r="J100" s="1127"/>
      <c r="K100" s="1127"/>
      <c r="L100" s="1127"/>
      <c r="M100" s="1127"/>
      <c r="N100" s="1127">
        <v>18</v>
      </c>
      <c r="O100" s="1127"/>
      <c r="P100" s="1127">
        <v>103</v>
      </c>
      <c r="Q100" s="1127"/>
      <c r="R100" s="1127">
        <v>3</v>
      </c>
      <c r="S100" s="1127">
        <v>51</v>
      </c>
      <c r="T100" s="1127">
        <v>1</v>
      </c>
      <c r="U100" s="1128">
        <v>52.813</v>
      </c>
    </row>
    <row r="101" spans="1:21" ht="23.25" customHeight="1">
      <c r="A101" s="1230">
        <v>10</v>
      </c>
      <c r="B101" s="1124" t="s">
        <v>1361</v>
      </c>
      <c r="C101" s="1124" t="s">
        <v>1362</v>
      </c>
      <c r="D101" s="1129">
        <v>200</v>
      </c>
      <c r="E101" s="1129" t="s">
        <v>1344</v>
      </c>
      <c r="F101" s="1100">
        <f t="shared" si="6"/>
        <v>28.584</v>
      </c>
      <c r="G101" s="1127"/>
      <c r="H101" s="1127"/>
      <c r="I101" s="1127"/>
      <c r="J101" s="1127"/>
      <c r="K101" s="1127"/>
      <c r="L101" s="1127"/>
      <c r="M101" s="1127"/>
      <c r="N101" s="1127">
        <v>28.084</v>
      </c>
      <c r="O101" s="1127"/>
      <c r="P101" s="1127"/>
      <c r="Q101" s="1127"/>
      <c r="R101" s="1127"/>
      <c r="S101" s="1127"/>
      <c r="T101" s="1127">
        <v>0.5</v>
      </c>
      <c r="U101" s="1128"/>
    </row>
    <row r="102" spans="1:21" ht="24">
      <c r="A102" s="1230">
        <v>11</v>
      </c>
      <c r="B102" s="1236" t="s">
        <v>1363</v>
      </c>
      <c r="C102" s="1124" t="s">
        <v>1364</v>
      </c>
      <c r="D102" s="1129">
        <v>100</v>
      </c>
      <c r="E102" s="1129" t="s">
        <v>1315</v>
      </c>
      <c r="F102" s="1100">
        <f t="shared" si="6"/>
        <v>86.065</v>
      </c>
      <c r="G102" s="1127"/>
      <c r="H102" s="1127"/>
      <c r="I102" s="1127"/>
      <c r="J102" s="1127"/>
      <c r="K102" s="1127">
        <v>13.3</v>
      </c>
      <c r="L102" s="1127"/>
      <c r="M102" s="1127"/>
      <c r="N102" s="1127">
        <v>55.565</v>
      </c>
      <c r="O102" s="1127"/>
      <c r="P102" s="1127"/>
      <c r="Q102" s="1127">
        <v>10.4</v>
      </c>
      <c r="R102" s="1127">
        <v>2.5</v>
      </c>
      <c r="S102" s="1127"/>
      <c r="T102" s="1127">
        <v>2</v>
      </c>
      <c r="U102" s="1128">
        <v>2.3</v>
      </c>
    </row>
    <row r="103" spans="1:21" ht="24">
      <c r="A103" s="1235">
        <v>12</v>
      </c>
      <c r="B103" s="1236" t="s">
        <v>1365</v>
      </c>
      <c r="C103" s="1124" t="s">
        <v>1366</v>
      </c>
      <c r="D103" s="1129">
        <v>120</v>
      </c>
      <c r="E103" s="1129" t="s">
        <v>1367</v>
      </c>
      <c r="F103" s="1100">
        <f t="shared" si="6"/>
        <v>120.02</v>
      </c>
      <c r="G103" s="1127"/>
      <c r="H103" s="1127">
        <v>1</v>
      </c>
      <c r="I103" s="1127">
        <v>3.5</v>
      </c>
      <c r="J103" s="1127"/>
      <c r="K103" s="1127">
        <v>9</v>
      </c>
      <c r="L103" s="1127"/>
      <c r="M103" s="1127">
        <v>18</v>
      </c>
      <c r="N103" s="1127">
        <v>40</v>
      </c>
      <c r="O103" s="1127"/>
      <c r="P103" s="1127">
        <v>31</v>
      </c>
      <c r="Q103" s="1127">
        <v>2</v>
      </c>
      <c r="R103" s="1127"/>
      <c r="S103" s="1127"/>
      <c r="T103" s="1127">
        <v>6</v>
      </c>
      <c r="U103" s="1128">
        <v>9.52</v>
      </c>
    </row>
    <row r="104" spans="1:21" ht="12.75" customHeight="1">
      <c r="A104" s="1230">
        <v>13</v>
      </c>
      <c r="B104" s="1236" t="s">
        <v>1368</v>
      </c>
      <c r="C104" s="1124" t="s">
        <v>1369</v>
      </c>
      <c r="D104" s="1125">
        <v>450</v>
      </c>
      <c r="E104" s="1129" t="s">
        <v>1370</v>
      </c>
      <c r="F104" s="1100">
        <f t="shared" si="6"/>
        <v>61.137</v>
      </c>
      <c r="G104" s="1127">
        <v>1.22</v>
      </c>
      <c r="H104" s="1127"/>
      <c r="I104" s="1127">
        <v>10.3</v>
      </c>
      <c r="J104" s="1127" t="s">
        <v>5</v>
      </c>
      <c r="K104" s="1127" t="s">
        <v>5</v>
      </c>
      <c r="L104" s="1127"/>
      <c r="M104" s="1127" t="s">
        <v>5</v>
      </c>
      <c r="N104" s="1127">
        <v>39.622</v>
      </c>
      <c r="O104" s="1127" t="s">
        <v>5</v>
      </c>
      <c r="P104" s="1127" t="s">
        <v>5</v>
      </c>
      <c r="Q104" s="1127" t="s">
        <v>5</v>
      </c>
      <c r="R104" s="1127" t="s">
        <v>5</v>
      </c>
      <c r="S104" s="1127"/>
      <c r="T104" s="1127">
        <v>0.275</v>
      </c>
      <c r="U104" s="1128">
        <v>9.72</v>
      </c>
    </row>
    <row r="105" spans="1:21" ht="12.75" customHeight="1">
      <c r="A105" s="1235">
        <v>14</v>
      </c>
      <c r="B105" s="1237"/>
      <c r="C105" s="1124" t="s">
        <v>1371</v>
      </c>
      <c r="D105" s="1125">
        <v>250</v>
      </c>
      <c r="E105" s="1129" t="s">
        <v>1370</v>
      </c>
      <c r="F105" s="1100">
        <f t="shared" si="6"/>
        <v>83.00100000000002</v>
      </c>
      <c r="G105" s="1127">
        <v>0.5</v>
      </c>
      <c r="H105" s="1127"/>
      <c r="I105" s="1127">
        <v>31.9</v>
      </c>
      <c r="J105" s="1127"/>
      <c r="K105" s="1127"/>
      <c r="L105" s="1127"/>
      <c r="M105" s="1127">
        <v>7.7</v>
      </c>
      <c r="N105" s="1127">
        <v>37.2</v>
      </c>
      <c r="O105" s="1127"/>
      <c r="P105" s="1127"/>
      <c r="Q105" s="1127"/>
      <c r="R105" s="1127"/>
      <c r="S105" s="1127"/>
      <c r="T105" s="1127">
        <v>0.2</v>
      </c>
      <c r="U105" s="1128">
        <v>5.501</v>
      </c>
    </row>
    <row r="106" spans="1:21" ht="12.75" customHeight="1">
      <c r="A106" s="1230">
        <v>15</v>
      </c>
      <c r="B106" s="1124" t="s">
        <v>1372</v>
      </c>
      <c r="C106" s="1124" t="s">
        <v>1373</v>
      </c>
      <c r="D106" s="1125">
        <v>350</v>
      </c>
      <c r="E106" s="1129" t="s">
        <v>1353</v>
      </c>
      <c r="F106" s="1100">
        <f t="shared" si="6"/>
        <v>29.671</v>
      </c>
      <c r="G106" s="1127">
        <v>8</v>
      </c>
      <c r="H106" s="1127"/>
      <c r="I106" s="1127"/>
      <c r="J106" s="1127"/>
      <c r="K106" s="1127"/>
      <c r="L106" s="1127"/>
      <c r="M106" s="1127"/>
      <c r="N106" s="1127">
        <v>18</v>
      </c>
      <c r="O106" s="1127"/>
      <c r="P106" s="1127"/>
      <c r="Q106" s="1127"/>
      <c r="R106" s="1127"/>
      <c r="S106" s="1127"/>
      <c r="T106" s="1127">
        <v>1</v>
      </c>
      <c r="U106" s="1128">
        <v>2.671</v>
      </c>
    </row>
    <row r="107" spans="1:22" ht="12.75" customHeight="1">
      <c r="A107" s="1230">
        <v>16</v>
      </c>
      <c r="B107" s="1124" t="s">
        <v>1374</v>
      </c>
      <c r="C107" s="1130" t="s">
        <v>1375</v>
      </c>
      <c r="D107" s="1125">
        <v>150</v>
      </c>
      <c r="E107" s="1129" t="s">
        <v>1315</v>
      </c>
      <c r="F107" s="1100">
        <f t="shared" si="6"/>
        <v>264.207</v>
      </c>
      <c r="G107" s="1127"/>
      <c r="H107" s="1127"/>
      <c r="I107" s="1127">
        <v>2</v>
      </c>
      <c r="J107" s="1127"/>
      <c r="K107" s="1127"/>
      <c r="L107" s="1127"/>
      <c r="M107" s="1127"/>
      <c r="N107" s="1127">
        <v>120</v>
      </c>
      <c r="O107" s="1127"/>
      <c r="P107" s="1127"/>
      <c r="Q107" s="1127">
        <v>2</v>
      </c>
      <c r="R107" s="1127">
        <v>1.2</v>
      </c>
      <c r="S107" s="1127">
        <v>9</v>
      </c>
      <c r="T107" s="1127">
        <v>0.8</v>
      </c>
      <c r="U107" s="1128">
        <v>129.207</v>
      </c>
      <c r="V107" s="1122"/>
    </row>
    <row r="108" spans="1:21" ht="12.75" customHeight="1">
      <c r="A108" s="1235">
        <v>17</v>
      </c>
      <c r="B108" s="1124" t="s">
        <v>1376</v>
      </c>
      <c r="C108" s="1130" t="s">
        <v>1377</v>
      </c>
      <c r="D108" s="1125">
        <v>100</v>
      </c>
      <c r="E108" s="1129" t="s">
        <v>1378</v>
      </c>
      <c r="F108" s="1100">
        <f t="shared" si="6"/>
        <v>303</v>
      </c>
      <c r="G108" s="1127">
        <v>5</v>
      </c>
      <c r="H108" s="1127"/>
      <c r="I108" s="1127">
        <v>1</v>
      </c>
      <c r="J108" s="1127"/>
      <c r="K108" s="1127">
        <v>3</v>
      </c>
      <c r="L108" s="1127"/>
      <c r="M108" s="1127">
        <v>12</v>
      </c>
      <c r="N108" s="1127">
        <v>25</v>
      </c>
      <c r="O108" s="1127"/>
      <c r="P108" s="1127">
        <v>13</v>
      </c>
      <c r="Q108" s="1127"/>
      <c r="R108" s="1127">
        <v>5</v>
      </c>
      <c r="S108" s="1127">
        <v>89</v>
      </c>
      <c r="T108" s="1127">
        <v>40</v>
      </c>
      <c r="U108" s="1128">
        <v>110</v>
      </c>
    </row>
    <row r="109" spans="1:21" ht="12.75" customHeight="1">
      <c r="A109" s="1230">
        <v>18</v>
      </c>
      <c r="B109" s="1236" t="s">
        <v>1379</v>
      </c>
      <c r="C109" s="1124" t="s">
        <v>1380</v>
      </c>
      <c r="D109" s="1125">
        <v>300</v>
      </c>
      <c r="E109" s="1129" t="s">
        <v>1344</v>
      </c>
      <c r="F109" s="1100">
        <f t="shared" si="6"/>
        <v>28.25</v>
      </c>
      <c r="G109" s="1238">
        <v>0.2</v>
      </c>
      <c r="H109" s="1238"/>
      <c r="I109" s="1238">
        <v>1.4</v>
      </c>
      <c r="J109" s="1238"/>
      <c r="K109" s="1238"/>
      <c r="L109" s="1238"/>
      <c r="M109" s="1238"/>
      <c r="N109" s="1238">
        <v>17.9</v>
      </c>
      <c r="O109" s="1238"/>
      <c r="P109" s="1238"/>
      <c r="Q109" s="1238"/>
      <c r="R109" s="1238">
        <v>1</v>
      </c>
      <c r="S109" s="1238"/>
      <c r="T109" s="1238">
        <v>6.2</v>
      </c>
      <c r="U109" s="1239">
        <v>1.55</v>
      </c>
    </row>
    <row r="110" spans="1:21" ht="12.75" customHeight="1">
      <c r="A110" s="1235">
        <v>19</v>
      </c>
      <c r="B110" s="1240"/>
      <c r="C110" s="1124" t="s">
        <v>1381</v>
      </c>
      <c r="D110" s="1125">
        <v>500</v>
      </c>
      <c r="E110" s="1129" t="s">
        <v>1344</v>
      </c>
      <c r="F110" s="1100">
        <f t="shared" si="6"/>
        <v>16.461</v>
      </c>
      <c r="G110" s="1238"/>
      <c r="H110" s="1238"/>
      <c r="I110" s="1238"/>
      <c r="J110" s="1238"/>
      <c r="K110" s="1238"/>
      <c r="L110" s="1238"/>
      <c r="M110" s="1238"/>
      <c r="N110" s="1238">
        <v>10.1</v>
      </c>
      <c r="O110" s="1238"/>
      <c r="P110" s="1238"/>
      <c r="Q110" s="1238"/>
      <c r="R110" s="1238"/>
      <c r="S110" s="1238"/>
      <c r="T110" s="1238">
        <v>2</v>
      </c>
      <c r="U110" s="1239">
        <v>4.361</v>
      </c>
    </row>
    <row r="111" spans="1:21" ht="12.75" customHeight="1">
      <c r="A111" s="1230">
        <v>20</v>
      </c>
      <c r="B111" s="1240"/>
      <c r="C111" s="1124" t="s">
        <v>1382</v>
      </c>
      <c r="D111" s="1125">
        <v>400</v>
      </c>
      <c r="E111" s="1129" t="s">
        <v>1344</v>
      </c>
      <c r="F111" s="1100">
        <f t="shared" si="6"/>
        <v>8.141</v>
      </c>
      <c r="G111" s="1238"/>
      <c r="H111" s="1238"/>
      <c r="I111" s="1238"/>
      <c r="J111" s="1238">
        <v>7.141</v>
      </c>
      <c r="K111" s="1238"/>
      <c r="L111" s="1238"/>
      <c r="M111" s="1238"/>
      <c r="N111" s="1238"/>
      <c r="O111" s="1238"/>
      <c r="P111" s="1238"/>
      <c r="Q111" s="1238"/>
      <c r="R111" s="1238"/>
      <c r="S111" s="1238"/>
      <c r="T111" s="1238">
        <v>1</v>
      </c>
      <c r="U111" s="1239"/>
    </row>
    <row r="112" spans="1:21" ht="12.75" customHeight="1">
      <c r="A112" s="1230">
        <v>21</v>
      </c>
      <c r="B112" s="1240"/>
      <c r="C112" s="1124" t="s">
        <v>1383</v>
      </c>
      <c r="D112" s="1125">
        <v>500</v>
      </c>
      <c r="E112" s="1129" t="s">
        <v>1344</v>
      </c>
      <c r="F112" s="1100">
        <f t="shared" si="6"/>
        <v>12.913</v>
      </c>
      <c r="G112" s="1238"/>
      <c r="H112" s="1238"/>
      <c r="I112" s="1238"/>
      <c r="J112" s="1238">
        <v>11.913</v>
      </c>
      <c r="K112" s="1238"/>
      <c r="L112" s="1238"/>
      <c r="M112" s="1238"/>
      <c r="N112" s="1238"/>
      <c r="O112" s="1238"/>
      <c r="P112" s="1238"/>
      <c r="Q112" s="1238"/>
      <c r="R112" s="1238"/>
      <c r="S112" s="1238"/>
      <c r="T112" s="1238">
        <v>1</v>
      </c>
      <c r="U112" s="1239"/>
    </row>
    <row r="113" spans="1:21" ht="12.75" customHeight="1">
      <c r="A113" s="1235">
        <v>22</v>
      </c>
      <c r="B113" s="1237"/>
      <c r="C113" s="1124" t="s">
        <v>1384</v>
      </c>
      <c r="D113" s="1125">
        <v>400</v>
      </c>
      <c r="E113" s="1129" t="s">
        <v>1344</v>
      </c>
      <c r="F113" s="1100">
        <f t="shared" si="6"/>
        <v>6.73</v>
      </c>
      <c r="G113" s="1238"/>
      <c r="H113" s="1238"/>
      <c r="I113" s="1238"/>
      <c r="J113" s="1238"/>
      <c r="K113" s="1238"/>
      <c r="L113" s="1238"/>
      <c r="M113" s="1238"/>
      <c r="N113" s="1238">
        <v>5.73</v>
      </c>
      <c r="O113" s="1238"/>
      <c r="P113" s="1238"/>
      <c r="Q113" s="1238"/>
      <c r="R113" s="1238"/>
      <c r="S113" s="1238"/>
      <c r="T113" s="1238">
        <v>1</v>
      </c>
      <c r="U113" s="1239"/>
    </row>
    <row r="114" spans="1:21" ht="22.5" customHeight="1">
      <c r="A114" s="1230">
        <v>23</v>
      </c>
      <c r="B114" s="1236" t="s">
        <v>1385</v>
      </c>
      <c r="C114" s="1124" t="s">
        <v>1386</v>
      </c>
      <c r="D114" s="1125">
        <v>750</v>
      </c>
      <c r="E114" s="1129" t="s">
        <v>1387</v>
      </c>
      <c r="F114" s="1100">
        <f t="shared" si="6"/>
        <v>8.2</v>
      </c>
      <c r="G114" s="1238">
        <v>0.1</v>
      </c>
      <c r="H114" s="1238"/>
      <c r="I114" s="1238"/>
      <c r="J114" s="1238">
        <v>6.2</v>
      </c>
      <c r="K114" s="1238"/>
      <c r="L114" s="1238"/>
      <c r="M114" s="1238"/>
      <c r="N114" s="1238"/>
      <c r="O114" s="1238"/>
      <c r="P114" s="1238"/>
      <c r="Q114" s="1238"/>
      <c r="R114" s="1238"/>
      <c r="S114" s="1238"/>
      <c r="T114" s="1238">
        <v>0.7</v>
      </c>
      <c r="U114" s="1239">
        <v>1.2</v>
      </c>
    </row>
    <row r="115" spans="1:21" ht="12.75" customHeight="1">
      <c r="A115" s="1235">
        <v>24</v>
      </c>
      <c r="B115" s="1240"/>
      <c r="C115" s="1124" t="s">
        <v>1388</v>
      </c>
      <c r="D115" s="1125">
        <v>500</v>
      </c>
      <c r="E115" s="1129" t="s">
        <v>1389</v>
      </c>
      <c r="F115" s="1100">
        <f t="shared" si="6"/>
        <v>49.58</v>
      </c>
      <c r="G115" s="1127"/>
      <c r="H115" s="1127"/>
      <c r="I115" s="1127"/>
      <c r="J115" s="1127"/>
      <c r="K115" s="1127"/>
      <c r="L115" s="1127"/>
      <c r="M115" s="1127">
        <v>10</v>
      </c>
      <c r="N115" s="1127">
        <v>37.58</v>
      </c>
      <c r="O115" s="1127"/>
      <c r="P115" s="1127"/>
      <c r="Q115" s="1127"/>
      <c r="R115" s="1127"/>
      <c r="S115" s="1127"/>
      <c r="T115" s="1127"/>
      <c r="U115" s="1128">
        <v>2</v>
      </c>
    </row>
    <row r="116" spans="1:21" ht="12.75">
      <c r="A116" s="1230">
        <v>25</v>
      </c>
      <c r="B116" s="1237"/>
      <c r="C116" s="1124" t="s">
        <v>1390</v>
      </c>
      <c r="D116" s="1125">
        <v>400</v>
      </c>
      <c r="E116" s="1129" t="s">
        <v>1391</v>
      </c>
      <c r="F116" s="1241">
        <f t="shared" si="6"/>
        <v>54.69812999999999</v>
      </c>
      <c r="G116" s="1127">
        <v>0.6</v>
      </c>
      <c r="H116" s="1127"/>
      <c r="I116" s="1127">
        <v>8.2</v>
      </c>
      <c r="J116" s="1127">
        <v>4.6</v>
      </c>
      <c r="K116" s="1127"/>
      <c r="L116" s="1127">
        <v>0.1</v>
      </c>
      <c r="M116" s="1127"/>
      <c r="N116" s="1127">
        <v>25.3</v>
      </c>
      <c r="O116" s="1127"/>
      <c r="P116" s="1127"/>
      <c r="Q116" s="1127"/>
      <c r="R116" s="1127">
        <v>1</v>
      </c>
      <c r="S116" s="1127"/>
      <c r="T116" s="1127">
        <v>1.8</v>
      </c>
      <c r="U116" s="1128">
        <v>13.09813</v>
      </c>
    </row>
    <row r="117" spans="1:21" ht="12.75" customHeight="1">
      <c r="A117" s="1230">
        <v>26</v>
      </c>
      <c r="B117" s="1236" t="s">
        <v>1392</v>
      </c>
      <c r="C117" s="1130" t="s">
        <v>1393</v>
      </c>
      <c r="D117" s="1125">
        <v>300</v>
      </c>
      <c r="E117" s="1129" t="s">
        <v>1341</v>
      </c>
      <c r="F117" s="1241">
        <f t="shared" si="6"/>
        <v>208.164</v>
      </c>
      <c r="G117" s="1127">
        <v>19</v>
      </c>
      <c r="H117" s="1127"/>
      <c r="I117" s="1127">
        <v>86</v>
      </c>
      <c r="J117" s="1127"/>
      <c r="K117" s="1127">
        <v>4</v>
      </c>
      <c r="L117" s="1127">
        <v>1</v>
      </c>
      <c r="M117" s="1127">
        <v>10</v>
      </c>
      <c r="N117" s="1127">
        <v>50.164</v>
      </c>
      <c r="O117" s="1127"/>
      <c r="P117" s="1127">
        <v>31</v>
      </c>
      <c r="Q117" s="1127"/>
      <c r="R117" s="1127">
        <v>2</v>
      </c>
      <c r="S117" s="1127"/>
      <c r="T117" s="1127">
        <v>5</v>
      </c>
      <c r="U117" s="1128"/>
    </row>
    <row r="118" spans="1:21" ht="12.75" customHeight="1">
      <c r="A118" s="1235">
        <v>27</v>
      </c>
      <c r="B118" s="1240"/>
      <c r="C118" s="1124" t="s">
        <v>1392</v>
      </c>
      <c r="D118" s="1125">
        <v>300</v>
      </c>
      <c r="E118" s="1129" t="s">
        <v>1341</v>
      </c>
      <c r="F118" s="1100">
        <f t="shared" si="6"/>
        <v>35.958</v>
      </c>
      <c r="G118" s="1127"/>
      <c r="H118" s="1127"/>
      <c r="I118" s="1127"/>
      <c r="J118" s="1127"/>
      <c r="K118" s="1127"/>
      <c r="L118" s="1127"/>
      <c r="M118" s="1127"/>
      <c r="N118" s="1127">
        <v>35.958</v>
      </c>
      <c r="O118" s="1127"/>
      <c r="P118" s="1127"/>
      <c r="Q118" s="1127"/>
      <c r="R118" s="1127"/>
      <c r="S118" s="1127"/>
      <c r="T118" s="1127"/>
      <c r="U118" s="1128"/>
    </row>
    <row r="119" spans="1:21" ht="12.75" customHeight="1">
      <c r="A119" s="1230">
        <v>28</v>
      </c>
      <c r="B119" s="1236" t="s">
        <v>1394</v>
      </c>
      <c r="C119" s="1124" t="s">
        <v>1395</v>
      </c>
      <c r="D119" s="1125">
        <v>220</v>
      </c>
      <c r="E119" s="1129" t="s">
        <v>1396</v>
      </c>
      <c r="F119" s="1100">
        <f t="shared" si="6"/>
        <v>242.281</v>
      </c>
      <c r="G119" s="1127">
        <v>1</v>
      </c>
      <c r="H119" s="1127"/>
      <c r="I119" s="1127">
        <v>8</v>
      </c>
      <c r="J119" s="1127"/>
      <c r="K119" s="1127">
        <v>1.5</v>
      </c>
      <c r="L119" s="1127"/>
      <c r="M119" s="1127">
        <v>30</v>
      </c>
      <c r="N119" s="1127">
        <v>116.781</v>
      </c>
      <c r="O119" s="1127"/>
      <c r="P119" s="1127">
        <v>67</v>
      </c>
      <c r="Q119" s="1127"/>
      <c r="R119" s="1127"/>
      <c r="S119" s="1127"/>
      <c r="T119" s="1127">
        <v>13</v>
      </c>
      <c r="U119" s="1128">
        <v>5</v>
      </c>
    </row>
    <row r="120" spans="1:21" ht="12.75" customHeight="1">
      <c r="A120" s="1235">
        <v>29</v>
      </c>
      <c r="B120" s="1237"/>
      <c r="C120" s="1124" t="s">
        <v>1397</v>
      </c>
      <c r="D120" s="1125">
        <v>300</v>
      </c>
      <c r="E120" s="1129" t="s">
        <v>1353</v>
      </c>
      <c r="F120" s="1100">
        <f t="shared" si="6"/>
        <v>25.659</v>
      </c>
      <c r="G120" s="1127"/>
      <c r="H120" s="1127"/>
      <c r="I120" s="1127"/>
      <c r="J120" s="1127"/>
      <c r="K120" s="1127"/>
      <c r="L120" s="1127"/>
      <c r="M120" s="1127"/>
      <c r="N120" s="1127"/>
      <c r="O120" s="1127"/>
      <c r="P120" s="1127">
        <v>20</v>
      </c>
      <c r="Q120" s="1127"/>
      <c r="R120" s="1127"/>
      <c r="S120" s="1127"/>
      <c r="T120" s="1127">
        <v>1</v>
      </c>
      <c r="U120" s="1128">
        <v>4.659</v>
      </c>
    </row>
    <row r="121" spans="1:21" ht="12.75" customHeight="1" thickBot="1">
      <c r="A121" s="1230">
        <v>30</v>
      </c>
      <c r="B121" s="1132" t="s">
        <v>1398</v>
      </c>
      <c r="C121" s="1132" t="s">
        <v>1399</v>
      </c>
      <c r="D121" s="1133">
        <v>400</v>
      </c>
      <c r="E121" s="1134" t="s">
        <v>1270</v>
      </c>
      <c r="F121" s="1100">
        <f t="shared" si="6"/>
        <v>49.344</v>
      </c>
      <c r="G121" s="1242">
        <v>0.5</v>
      </c>
      <c r="H121" s="1242"/>
      <c r="I121" s="1242">
        <v>2</v>
      </c>
      <c r="J121" s="1242">
        <v>5.2</v>
      </c>
      <c r="K121" s="1242">
        <v>2</v>
      </c>
      <c r="L121" s="1242"/>
      <c r="M121" s="1242"/>
      <c r="N121" s="1242">
        <v>1</v>
      </c>
      <c r="O121" s="1242"/>
      <c r="P121" s="1242"/>
      <c r="Q121" s="1242"/>
      <c r="R121" s="1242">
        <v>1</v>
      </c>
      <c r="S121" s="1242">
        <v>21.7</v>
      </c>
      <c r="T121" s="1242">
        <v>3.7</v>
      </c>
      <c r="U121" s="1243">
        <v>12.244</v>
      </c>
    </row>
    <row r="122" spans="1:21" ht="12.75" customHeight="1">
      <c r="A122" s="1471" t="s">
        <v>119</v>
      </c>
      <c r="B122" s="1472"/>
      <c r="C122" s="1472"/>
      <c r="D122" s="1472"/>
      <c r="E122" s="1472"/>
      <c r="F122" s="1244">
        <f aca="true" t="shared" si="7" ref="F122:U122">SUM(F92:F121)</f>
        <v>2629.2451300000002</v>
      </c>
      <c r="G122" s="1183">
        <f t="shared" si="7"/>
        <v>45.82000000000001</v>
      </c>
      <c r="H122" s="1183">
        <f t="shared" si="7"/>
        <v>1</v>
      </c>
      <c r="I122" s="1183">
        <f t="shared" si="7"/>
        <v>278.56</v>
      </c>
      <c r="J122" s="1183">
        <f t="shared" si="7"/>
        <v>36.404</v>
      </c>
      <c r="K122" s="1183">
        <f t="shared" si="7"/>
        <v>32.8</v>
      </c>
      <c r="L122" s="1183">
        <f t="shared" si="7"/>
        <v>1.1</v>
      </c>
      <c r="M122" s="1183">
        <f t="shared" si="7"/>
        <v>87.7</v>
      </c>
      <c r="N122" s="1183">
        <f t="shared" si="7"/>
        <v>836.104</v>
      </c>
      <c r="O122" s="1183">
        <f t="shared" si="7"/>
        <v>1</v>
      </c>
      <c r="P122" s="1183">
        <f t="shared" si="7"/>
        <v>265</v>
      </c>
      <c r="Q122" s="1183">
        <f t="shared" si="7"/>
        <v>23.4</v>
      </c>
      <c r="R122" s="1183">
        <f t="shared" si="7"/>
        <v>31.7</v>
      </c>
      <c r="S122" s="1183">
        <f t="shared" si="7"/>
        <v>351.525</v>
      </c>
      <c r="T122" s="1183">
        <f t="shared" si="7"/>
        <v>104.67500000000001</v>
      </c>
      <c r="U122" s="1184">
        <f t="shared" si="7"/>
        <v>532.45713</v>
      </c>
    </row>
    <row r="123" spans="1:21" ht="13.5" thickBot="1">
      <c r="A123" s="1492" t="s">
        <v>1251</v>
      </c>
      <c r="B123" s="1493"/>
      <c r="C123" s="1493"/>
      <c r="D123" s="1493"/>
      <c r="E123" s="1493"/>
      <c r="F123" s="1245">
        <f>SUM(G123:U123)</f>
        <v>100</v>
      </c>
      <c r="G123" s="1246">
        <f>G122/F122*100</f>
        <v>1.7427055194355348</v>
      </c>
      <c r="H123" s="1246">
        <f>H122/F122*100</f>
        <v>0.03803373023648046</v>
      </c>
      <c r="I123" s="1246">
        <f>I122/F122*100</f>
        <v>10.594675894673996</v>
      </c>
      <c r="J123" s="1246">
        <f>J122/F122*100</f>
        <v>1.3845799155288347</v>
      </c>
      <c r="K123" s="1246">
        <f>K122/F122*100</f>
        <v>1.247506351756559</v>
      </c>
      <c r="L123" s="1246">
        <f>L122/F122*100</f>
        <v>0.04183710326012851</v>
      </c>
      <c r="M123" s="1246">
        <f>M122/F122*100</f>
        <v>3.3355581417393365</v>
      </c>
      <c r="N123" s="1246">
        <f>N122/F122*100</f>
        <v>31.80015398564226</v>
      </c>
      <c r="O123" s="1246">
        <f>O122/F122*100</f>
        <v>0.03803373023648046</v>
      </c>
      <c r="P123" s="1246">
        <f>P122/F122*100</f>
        <v>10.078938512667321</v>
      </c>
      <c r="Q123" s="1246">
        <f>Q122/F122*100</f>
        <v>0.8899892875336426</v>
      </c>
      <c r="R123" s="1246">
        <f>R122/F122*100</f>
        <v>1.2056692484964304</v>
      </c>
      <c r="S123" s="1246">
        <f>S122/F122*100</f>
        <v>13.36980702137879</v>
      </c>
      <c r="T123" s="1246">
        <f>T122/F122*100</f>
        <v>3.9811807125035923</v>
      </c>
      <c r="U123" s="1247">
        <f>U122/F122*100</f>
        <v>20.251330844910605</v>
      </c>
    </row>
    <row r="124" spans="1:22" s="535" customFormat="1" ht="24">
      <c r="A124" s="1248">
        <v>1</v>
      </c>
      <c r="B124" s="1249" t="s">
        <v>1400</v>
      </c>
      <c r="C124" s="1250" t="s">
        <v>1401</v>
      </c>
      <c r="D124" s="1250">
        <v>200</v>
      </c>
      <c r="E124" s="1251" t="s">
        <v>1402</v>
      </c>
      <c r="F124" s="1252">
        <v>280.73</v>
      </c>
      <c r="G124" s="1253"/>
      <c r="H124" s="1253">
        <v>22.3</v>
      </c>
      <c r="I124" s="1253">
        <v>12.5</v>
      </c>
      <c r="J124" s="1253"/>
      <c r="K124" s="1253">
        <v>15.04</v>
      </c>
      <c r="L124" s="1253">
        <v>0.05</v>
      </c>
      <c r="M124" s="1253">
        <v>43.12</v>
      </c>
      <c r="N124" s="1253">
        <v>34.1</v>
      </c>
      <c r="O124" s="1253"/>
      <c r="P124" s="1253"/>
      <c r="Q124" s="1253">
        <v>1</v>
      </c>
      <c r="R124" s="1253"/>
      <c r="S124" s="1253"/>
      <c r="T124" s="1253">
        <v>0.065</v>
      </c>
      <c r="U124" s="1254">
        <v>152.555</v>
      </c>
      <c r="V124" s="1064"/>
    </row>
    <row r="125" spans="1:22" s="535" customFormat="1" ht="24">
      <c r="A125" s="1255">
        <v>2</v>
      </c>
      <c r="B125" s="1256" t="s">
        <v>1400</v>
      </c>
      <c r="C125" s="1256" t="s">
        <v>1403</v>
      </c>
      <c r="D125" s="1256">
        <v>550</v>
      </c>
      <c r="E125" s="1257" t="s">
        <v>1404</v>
      </c>
      <c r="F125" s="1258">
        <v>18.467</v>
      </c>
      <c r="G125" s="1259"/>
      <c r="H125" s="1259"/>
      <c r="I125" s="1259"/>
      <c r="J125" s="1259"/>
      <c r="K125" s="1259"/>
      <c r="L125" s="1259"/>
      <c r="M125" s="1259"/>
      <c r="N125" s="1259"/>
      <c r="O125" s="1259"/>
      <c r="P125" s="1259"/>
      <c r="Q125" s="1259"/>
      <c r="R125" s="1259"/>
      <c r="S125" s="1259"/>
      <c r="T125" s="1259"/>
      <c r="U125" s="1260">
        <v>18.467</v>
      </c>
      <c r="V125" s="1064"/>
    </row>
    <row r="126" spans="1:22" s="535" customFormat="1" ht="24">
      <c r="A126" s="1255">
        <v>3</v>
      </c>
      <c r="B126" s="1261" t="s">
        <v>1400</v>
      </c>
      <c r="C126" s="1261" t="s">
        <v>1405</v>
      </c>
      <c r="D126" s="1262">
        <v>1100</v>
      </c>
      <c r="E126" s="1263" t="s">
        <v>1406</v>
      </c>
      <c r="F126" s="1264">
        <v>13.542</v>
      </c>
      <c r="G126" s="1265"/>
      <c r="H126" s="1265"/>
      <c r="I126" s="1265"/>
      <c r="J126" s="1265">
        <v>3.8</v>
      </c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6">
        <v>9.742</v>
      </c>
      <c r="V126" s="1064"/>
    </row>
    <row r="127" spans="1:22" s="535" customFormat="1" ht="24">
      <c r="A127" s="1255">
        <v>4</v>
      </c>
      <c r="B127" s="1256" t="s">
        <v>1407</v>
      </c>
      <c r="C127" s="1256" t="s">
        <v>1408</v>
      </c>
      <c r="D127" s="1256">
        <v>350</v>
      </c>
      <c r="E127" s="1257" t="s">
        <v>1409</v>
      </c>
      <c r="F127" s="1258">
        <v>70.02</v>
      </c>
      <c r="G127" s="1259"/>
      <c r="H127" s="1259"/>
      <c r="I127" s="1259"/>
      <c r="J127" s="1259"/>
      <c r="K127" s="1259"/>
      <c r="L127" s="1259"/>
      <c r="M127" s="1259"/>
      <c r="N127" s="1259"/>
      <c r="O127" s="1259"/>
      <c r="P127" s="1259"/>
      <c r="Q127" s="1259"/>
      <c r="R127" s="1259"/>
      <c r="S127" s="1259"/>
      <c r="T127" s="1259"/>
      <c r="U127" s="1260">
        <v>70.02</v>
      </c>
      <c r="V127" s="1064"/>
    </row>
    <row r="128" spans="1:22" s="535" customFormat="1" ht="24">
      <c r="A128" s="1255">
        <v>5</v>
      </c>
      <c r="B128" s="1256" t="s">
        <v>1410</v>
      </c>
      <c r="C128" s="1256" t="s">
        <v>1411</v>
      </c>
      <c r="D128" s="1267">
        <v>500</v>
      </c>
      <c r="E128" s="1129" t="s">
        <v>1412</v>
      </c>
      <c r="F128" s="1268">
        <v>9.2</v>
      </c>
      <c r="G128" s="1269">
        <v>1</v>
      </c>
      <c r="H128" s="1269"/>
      <c r="I128" s="1269">
        <v>4</v>
      </c>
      <c r="J128" s="1269"/>
      <c r="K128" s="1269"/>
      <c r="L128" s="1269"/>
      <c r="M128" s="1269"/>
      <c r="N128" s="1269">
        <v>1.5</v>
      </c>
      <c r="O128" s="1259"/>
      <c r="P128" s="1259"/>
      <c r="Q128" s="1259"/>
      <c r="R128" s="1259"/>
      <c r="S128" s="1259"/>
      <c r="T128" s="1269">
        <v>0.3</v>
      </c>
      <c r="U128" s="1270">
        <v>2.4</v>
      </c>
      <c r="V128" s="1064"/>
    </row>
    <row r="129" spans="1:22" s="535" customFormat="1" ht="12.75" customHeight="1">
      <c r="A129" s="1255">
        <v>6</v>
      </c>
      <c r="B129" s="1124" t="s">
        <v>1413</v>
      </c>
      <c r="C129" s="1130" t="s">
        <v>1414</v>
      </c>
      <c r="D129" s="1124">
        <v>800</v>
      </c>
      <c r="E129" s="1129" t="s">
        <v>1415</v>
      </c>
      <c r="F129" s="1268">
        <v>60</v>
      </c>
      <c r="G129" s="1269">
        <v>0.5</v>
      </c>
      <c r="H129" s="1269"/>
      <c r="I129" s="1269">
        <v>15.2</v>
      </c>
      <c r="J129" s="1269">
        <v>7</v>
      </c>
      <c r="K129" s="1269"/>
      <c r="L129" s="1269"/>
      <c r="M129" s="1269"/>
      <c r="N129" s="1269">
        <v>9</v>
      </c>
      <c r="O129" s="1269"/>
      <c r="P129" s="1269"/>
      <c r="Q129" s="1269"/>
      <c r="R129" s="1269">
        <v>4</v>
      </c>
      <c r="S129" s="1269">
        <v>2</v>
      </c>
      <c r="T129" s="1269">
        <v>6.4</v>
      </c>
      <c r="U129" s="1270">
        <v>15.9</v>
      </c>
      <c r="V129" s="1064"/>
    </row>
    <row r="130" spans="1:22" s="535" customFormat="1" ht="12.75" customHeight="1">
      <c r="A130" s="1255">
        <v>7</v>
      </c>
      <c r="B130" s="1271" t="s">
        <v>1416</v>
      </c>
      <c r="C130" s="1272" t="s">
        <v>1417</v>
      </c>
      <c r="D130" s="1256"/>
      <c r="E130" s="1257" t="s">
        <v>1418</v>
      </c>
      <c r="F130" s="1258">
        <v>41.189</v>
      </c>
      <c r="G130" s="1259"/>
      <c r="H130" s="1259"/>
      <c r="I130" s="1259"/>
      <c r="J130" s="1259"/>
      <c r="K130" s="1259"/>
      <c r="L130" s="1259"/>
      <c r="M130" s="1259"/>
      <c r="N130" s="1259"/>
      <c r="O130" s="1259"/>
      <c r="P130" s="1259"/>
      <c r="Q130" s="1259"/>
      <c r="R130" s="1259"/>
      <c r="S130" s="1259"/>
      <c r="T130" s="1259"/>
      <c r="U130" s="1260">
        <v>41.189</v>
      </c>
      <c r="V130" s="1064"/>
    </row>
    <row r="131" spans="1:22" s="535" customFormat="1" ht="12.75" customHeight="1">
      <c r="A131" s="1255">
        <v>8</v>
      </c>
      <c r="B131" s="1271" t="s">
        <v>1419</v>
      </c>
      <c r="C131" s="1256" t="s">
        <v>1420</v>
      </c>
      <c r="D131" s="1256">
        <v>500</v>
      </c>
      <c r="E131" s="1257" t="s">
        <v>1341</v>
      </c>
      <c r="F131" s="1258">
        <v>29</v>
      </c>
      <c r="G131" s="1259">
        <v>7</v>
      </c>
      <c r="H131" s="1259"/>
      <c r="I131" s="1259">
        <v>8</v>
      </c>
      <c r="J131" s="1259"/>
      <c r="K131" s="1259"/>
      <c r="L131" s="1259"/>
      <c r="M131" s="1259"/>
      <c r="N131" s="1259">
        <v>5.5</v>
      </c>
      <c r="O131" s="1259"/>
      <c r="P131" s="1259"/>
      <c r="Q131" s="1259"/>
      <c r="R131" s="1259"/>
      <c r="S131" s="1259"/>
      <c r="T131" s="1259">
        <v>2</v>
      </c>
      <c r="U131" s="1260">
        <v>6.5</v>
      </c>
      <c r="V131" s="1064"/>
    </row>
    <row r="132" spans="1:22" s="535" customFormat="1" ht="24">
      <c r="A132" s="1255">
        <v>9</v>
      </c>
      <c r="B132" s="1273" t="s">
        <v>1421</v>
      </c>
      <c r="C132" s="1256" t="s">
        <v>1422</v>
      </c>
      <c r="D132" s="1256">
        <v>160</v>
      </c>
      <c r="E132" s="1257" t="s">
        <v>1423</v>
      </c>
      <c r="F132" s="1258">
        <v>130.53</v>
      </c>
      <c r="G132" s="1259">
        <v>9</v>
      </c>
      <c r="H132" s="1259"/>
      <c r="I132" s="1259">
        <v>58.2</v>
      </c>
      <c r="J132" s="1259"/>
      <c r="K132" s="1259">
        <v>0.2</v>
      </c>
      <c r="L132" s="1259">
        <v>1</v>
      </c>
      <c r="M132" s="1259"/>
      <c r="N132" s="1259">
        <v>9</v>
      </c>
      <c r="O132" s="1259">
        <v>0.13</v>
      </c>
      <c r="P132" s="1259">
        <v>38.3</v>
      </c>
      <c r="Q132" s="1259"/>
      <c r="R132" s="1259"/>
      <c r="S132" s="1259"/>
      <c r="T132" s="1259">
        <v>6.7</v>
      </c>
      <c r="U132" s="1260">
        <v>8</v>
      </c>
      <c r="V132" s="1064"/>
    </row>
    <row r="133" spans="1:22" s="535" customFormat="1" ht="24">
      <c r="A133" s="1255">
        <v>10</v>
      </c>
      <c r="B133" s="1274" t="s">
        <v>1424</v>
      </c>
      <c r="C133" s="1256" t="s">
        <v>1425</v>
      </c>
      <c r="D133" s="1256">
        <v>150</v>
      </c>
      <c r="E133" s="1257" t="s">
        <v>1315</v>
      </c>
      <c r="F133" s="1258">
        <v>142.5</v>
      </c>
      <c r="G133" s="1259">
        <v>0.5</v>
      </c>
      <c r="H133" s="1259"/>
      <c r="I133" s="1259">
        <v>3</v>
      </c>
      <c r="J133" s="1259"/>
      <c r="K133" s="1259">
        <v>30</v>
      </c>
      <c r="L133" s="1259"/>
      <c r="M133" s="1259"/>
      <c r="N133" s="1259">
        <v>45</v>
      </c>
      <c r="O133" s="1259"/>
      <c r="P133" s="1259">
        <v>48</v>
      </c>
      <c r="Q133" s="1259"/>
      <c r="R133" s="1259"/>
      <c r="S133" s="1259"/>
      <c r="T133" s="1259"/>
      <c r="U133" s="1260">
        <v>16</v>
      </c>
      <c r="V133" s="1064"/>
    </row>
    <row r="134" spans="1:22" s="535" customFormat="1" ht="24">
      <c r="A134" s="1255">
        <v>11</v>
      </c>
      <c r="B134" s="1273" t="s">
        <v>1424</v>
      </c>
      <c r="C134" s="1256" t="s">
        <v>1426</v>
      </c>
      <c r="D134" s="1256">
        <v>400</v>
      </c>
      <c r="E134" s="1257" t="s">
        <v>1427</v>
      </c>
      <c r="F134" s="1258">
        <v>27</v>
      </c>
      <c r="G134" s="1259"/>
      <c r="H134" s="1259"/>
      <c r="I134" s="1259"/>
      <c r="J134" s="1259"/>
      <c r="K134" s="1259"/>
      <c r="L134" s="1259"/>
      <c r="M134" s="1259"/>
      <c r="N134" s="1259"/>
      <c r="O134" s="1259"/>
      <c r="P134" s="1259">
        <v>22</v>
      </c>
      <c r="Q134" s="1259"/>
      <c r="R134" s="1259"/>
      <c r="S134" s="1259"/>
      <c r="T134" s="1259"/>
      <c r="U134" s="1260">
        <v>5</v>
      </c>
      <c r="V134" s="1064"/>
    </row>
    <row r="135" spans="1:22" s="535" customFormat="1" ht="36">
      <c r="A135" s="1255">
        <v>12</v>
      </c>
      <c r="B135" s="1273" t="s">
        <v>1428</v>
      </c>
      <c r="C135" s="1256" t="s">
        <v>1429</v>
      </c>
      <c r="D135" s="1256">
        <v>350</v>
      </c>
      <c r="E135" s="1257" t="s">
        <v>1430</v>
      </c>
      <c r="F135" s="1258">
        <v>28.794</v>
      </c>
      <c r="G135" s="1259">
        <v>2.75</v>
      </c>
      <c r="H135" s="1259"/>
      <c r="I135" s="1259">
        <v>7.15</v>
      </c>
      <c r="J135" s="1259"/>
      <c r="K135" s="1259"/>
      <c r="L135" s="1259"/>
      <c r="M135" s="1259"/>
      <c r="N135" s="1259">
        <v>9.65</v>
      </c>
      <c r="O135" s="1259"/>
      <c r="P135" s="1259"/>
      <c r="Q135" s="1259"/>
      <c r="R135" s="1259">
        <v>0.5</v>
      </c>
      <c r="S135" s="1259"/>
      <c r="T135" s="1259">
        <v>0.192</v>
      </c>
      <c r="U135" s="1260">
        <v>8.552</v>
      </c>
      <c r="V135" s="1064"/>
    </row>
    <row r="136" spans="1:22" s="535" customFormat="1" ht="24">
      <c r="A136" s="1255">
        <v>13</v>
      </c>
      <c r="B136" s="1124" t="s">
        <v>1431</v>
      </c>
      <c r="C136" s="1124" t="s">
        <v>1432</v>
      </c>
      <c r="D136" s="1267">
        <v>1550</v>
      </c>
      <c r="E136" s="1129" t="s">
        <v>1412</v>
      </c>
      <c r="F136" s="1154">
        <v>22.312</v>
      </c>
      <c r="G136" s="1127"/>
      <c r="H136" s="1127"/>
      <c r="I136" s="1127"/>
      <c r="J136" s="1127"/>
      <c r="K136" s="1127"/>
      <c r="L136" s="1127"/>
      <c r="M136" s="1127"/>
      <c r="N136" s="1127"/>
      <c r="O136" s="1127"/>
      <c r="P136" s="1127"/>
      <c r="Q136" s="1127">
        <v>22.312</v>
      </c>
      <c r="R136" s="1127"/>
      <c r="S136" s="1127"/>
      <c r="T136" s="1127"/>
      <c r="U136" s="1275"/>
      <c r="V136" s="1064"/>
    </row>
    <row r="137" spans="1:22" s="535" customFormat="1" ht="24">
      <c r="A137" s="1255">
        <v>14</v>
      </c>
      <c r="B137" s="1273" t="s">
        <v>1433</v>
      </c>
      <c r="C137" s="1256" t="s">
        <v>1434</v>
      </c>
      <c r="D137" s="1256">
        <v>800</v>
      </c>
      <c r="E137" s="1257" t="s">
        <v>1412</v>
      </c>
      <c r="F137" s="1258">
        <v>25</v>
      </c>
      <c r="G137" s="1259">
        <v>5</v>
      </c>
      <c r="H137" s="1259"/>
      <c r="I137" s="1259"/>
      <c r="J137" s="1259"/>
      <c r="K137" s="1259"/>
      <c r="L137" s="1259"/>
      <c r="M137" s="1259"/>
      <c r="N137" s="1259">
        <v>5</v>
      </c>
      <c r="O137" s="1259"/>
      <c r="P137" s="1259"/>
      <c r="Q137" s="1259"/>
      <c r="R137" s="1259">
        <v>4</v>
      </c>
      <c r="S137" s="1259"/>
      <c r="T137" s="1259">
        <v>1</v>
      </c>
      <c r="U137" s="1260">
        <v>10</v>
      </c>
      <c r="V137" s="1064"/>
    </row>
    <row r="138" spans="1:22" s="535" customFormat="1" ht="36">
      <c r="A138" s="1255">
        <v>15</v>
      </c>
      <c r="B138" s="1256" t="s">
        <v>1435</v>
      </c>
      <c r="C138" s="1256" t="s">
        <v>1436</v>
      </c>
      <c r="D138" s="1256">
        <v>1300</v>
      </c>
      <c r="E138" s="1276" t="s">
        <v>1437</v>
      </c>
      <c r="F138" s="1258">
        <v>34</v>
      </c>
      <c r="G138" s="1259">
        <v>0.09</v>
      </c>
      <c r="H138" s="1259">
        <v>0.84</v>
      </c>
      <c r="I138" s="1259"/>
      <c r="J138" s="1259">
        <v>4.1</v>
      </c>
      <c r="K138" s="1259"/>
      <c r="L138" s="1259"/>
      <c r="M138" s="1259"/>
      <c r="N138" s="1259">
        <v>10.37</v>
      </c>
      <c r="O138" s="1259">
        <v>0.1</v>
      </c>
      <c r="P138" s="1259"/>
      <c r="Q138" s="1259"/>
      <c r="R138" s="1259"/>
      <c r="S138" s="1259"/>
      <c r="T138" s="1259"/>
      <c r="U138" s="1260">
        <v>18.5</v>
      </c>
      <c r="V138" s="1064"/>
    </row>
    <row r="139" spans="1:22" s="535" customFormat="1" ht="12.75" customHeight="1">
      <c r="A139" s="1255">
        <v>16</v>
      </c>
      <c r="B139" s="1256" t="s">
        <v>1435</v>
      </c>
      <c r="C139" s="1256" t="s">
        <v>1438</v>
      </c>
      <c r="D139" s="1256">
        <v>1500</v>
      </c>
      <c r="E139" s="1257" t="s">
        <v>1439</v>
      </c>
      <c r="F139" s="1258">
        <v>19.4</v>
      </c>
      <c r="G139" s="1259"/>
      <c r="H139" s="1259"/>
      <c r="I139" s="1259"/>
      <c r="J139" s="1259"/>
      <c r="K139" s="1259"/>
      <c r="L139" s="1259"/>
      <c r="M139" s="1259"/>
      <c r="N139" s="1259"/>
      <c r="O139" s="1259"/>
      <c r="P139" s="1259"/>
      <c r="Q139" s="1259"/>
      <c r="R139" s="1259"/>
      <c r="S139" s="1259"/>
      <c r="T139" s="1259"/>
      <c r="U139" s="1260">
        <v>19.4</v>
      </c>
      <c r="V139" s="1064"/>
    </row>
    <row r="140" spans="1:22" s="535" customFormat="1" ht="12.75" customHeight="1">
      <c r="A140" s="1255">
        <v>17</v>
      </c>
      <c r="B140" s="1277" t="s">
        <v>1440</v>
      </c>
      <c r="C140" s="1272" t="s">
        <v>1441</v>
      </c>
      <c r="D140" s="1256">
        <v>400</v>
      </c>
      <c r="E140" s="1257" t="s">
        <v>1442</v>
      </c>
      <c r="F140" s="1258">
        <v>106</v>
      </c>
      <c r="G140" s="1259">
        <v>1.2</v>
      </c>
      <c r="H140" s="1259"/>
      <c r="I140" s="1259">
        <v>18</v>
      </c>
      <c r="J140" s="1259">
        <v>2.7</v>
      </c>
      <c r="K140" s="1259"/>
      <c r="L140" s="1259"/>
      <c r="M140" s="1259"/>
      <c r="N140" s="1259">
        <v>20.52</v>
      </c>
      <c r="O140" s="1259"/>
      <c r="P140" s="1259"/>
      <c r="Q140" s="1259"/>
      <c r="R140" s="1259">
        <v>16.1</v>
      </c>
      <c r="S140" s="1259">
        <v>3</v>
      </c>
      <c r="T140" s="1259">
        <v>3.68</v>
      </c>
      <c r="U140" s="1260">
        <v>40.8</v>
      </c>
      <c r="V140" s="1064"/>
    </row>
    <row r="141" spans="1:22" s="535" customFormat="1" ht="12.75" customHeight="1">
      <c r="A141" s="1255">
        <v>18</v>
      </c>
      <c r="B141" s="1278"/>
      <c r="C141" s="1256" t="s">
        <v>1443</v>
      </c>
      <c r="D141" s="1256">
        <v>200</v>
      </c>
      <c r="E141" s="1257" t="s">
        <v>1315</v>
      </c>
      <c r="F141" s="1258">
        <v>20</v>
      </c>
      <c r="G141" s="1259"/>
      <c r="H141" s="1259"/>
      <c r="I141" s="1259"/>
      <c r="J141" s="1259"/>
      <c r="K141" s="1259"/>
      <c r="L141" s="1259"/>
      <c r="M141" s="1259"/>
      <c r="N141" s="1259"/>
      <c r="O141" s="1259"/>
      <c r="P141" s="1259"/>
      <c r="Q141" s="1259"/>
      <c r="R141" s="1259"/>
      <c r="S141" s="1259"/>
      <c r="T141" s="1259"/>
      <c r="U141" s="1260">
        <v>20</v>
      </c>
      <c r="V141" s="1064"/>
    </row>
    <row r="142" spans="1:22" s="535" customFormat="1" ht="24">
      <c r="A142" s="1255">
        <v>19</v>
      </c>
      <c r="B142" s="1256" t="s">
        <v>1444</v>
      </c>
      <c r="C142" s="1256" t="s">
        <v>1445</v>
      </c>
      <c r="D142" s="1256">
        <v>450</v>
      </c>
      <c r="E142" s="1257" t="s">
        <v>1412</v>
      </c>
      <c r="F142" s="1258">
        <v>72</v>
      </c>
      <c r="G142" s="1259">
        <v>4</v>
      </c>
      <c r="H142" s="1259">
        <v>8</v>
      </c>
      <c r="I142" s="1259"/>
      <c r="J142" s="1259"/>
      <c r="K142" s="1259"/>
      <c r="L142" s="1259"/>
      <c r="M142" s="1259"/>
      <c r="N142" s="1259">
        <v>38</v>
      </c>
      <c r="O142" s="1259"/>
      <c r="P142" s="1259"/>
      <c r="Q142" s="1259"/>
      <c r="R142" s="1259"/>
      <c r="S142" s="1259"/>
      <c r="T142" s="1259">
        <v>1.5</v>
      </c>
      <c r="U142" s="1260">
        <v>20.5</v>
      </c>
      <c r="V142" s="1064"/>
    </row>
    <row r="143" spans="1:22" s="535" customFormat="1" ht="24">
      <c r="A143" s="1255">
        <v>20</v>
      </c>
      <c r="B143" s="1279" t="s">
        <v>1446</v>
      </c>
      <c r="C143" s="1279" t="s">
        <v>1447</v>
      </c>
      <c r="D143" s="1256">
        <v>1450</v>
      </c>
      <c r="E143" s="1276" t="s">
        <v>1412</v>
      </c>
      <c r="F143" s="1258">
        <v>115</v>
      </c>
      <c r="G143" s="1259">
        <v>4</v>
      </c>
      <c r="H143" s="1259">
        <v>6</v>
      </c>
      <c r="I143" s="1259"/>
      <c r="J143" s="1259">
        <v>18</v>
      </c>
      <c r="K143" s="1259"/>
      <c r="L143" s="1259"/>
      <c r="M143" s="1259"/>
      <c r="N143" s="1259">
        <v>24</v>
      </c>
      <c r="O143" s="1259"/>
      <c r="P143" s="1259"/>
      <c r="Q143" s="1259"/>
      <c r="R143" s="1259"/>
      <c r="S143" s="1259">
        <v>5</v>
      </c>
      <c r="T143" s="1259">
        <v>4</v>
      </c>
      <c r="U143" s="1260">
        <v>54</v>
      </c>
      <c r="V143" s="1064"/>
    </row>
    <row r="144" spans="1:22" s="535" customFormat="1" ht="12.75">
      <c r="A144" s="1255">
        <v>21</v>
      </c>
      <c r="B144" s="1273" t="s">
        <v>1446</v>
      </c>
      <c r="C144" s="1272" t="s">
        <v>1448</v>
      </c>
      <c r="D144" s="1256"/>
      <c r="E144" s="1257" t="s">
        <v>1449</v>
      </c>
      <c r="F144" s="1258">
        <v>11</v>
      </c>
      <c r="G144" s="1259"/>
      <c r="H144" s="1259"/>
      <c r="I144" s="1259"/>
      <c r="J144" s="1259"/>
      <c r="K144" s="1259"/>
      <c r="L144" s="1259"/>
      <c r="M144" s="1259"/>
      <c r="N144" s="1259"/>
      <c r="O144" s="1259"/>
      <c r="P144" s="1259"/>
      <c r="Q144" s="1259"/>
      <c r="R144" s="1259"/>
      <c r="S144" s="1259"/>
      <c r="T144" s="1259"/>
      <c r="U144" s="1280">
        <v>11</v>
      </c>
      <c r="V144" s="1064"/>
    </row>
    <row r="145" spans="1:22" s="535" customFormat="1" ht="24">
      <c r="A145" s="1255">
        <v>22</v>
      </c>
      <c r="B145" s="1273" t="s">
        <v>1450</v>
      </c>
      <c r="C145" s="1256" t="s">
        <v>1451</v>
      </c>
      <c r="D145" s="1256">
        <v>1050</v>
      </c>
      <c r="E145" s="1257" t="s">
        <v>1412</v>
      </c>
      <c r="F145" s="1258">
        <v>40</v>
      </c>
      <c r="G145" s="1259">
        <v>4</v>
      </c>
      <c r="H145" s="1259">
        <v>5</v>
      </c>
      <c r="I145" s="1259">
        <v>0.3</v>
      </c>
      <c r="J145" s="1259">
        <v>9</v>
      </c>
      <c r="K145" s="1259"/>
      <c r="L145" s="1259"/>
      <c r="M145" s="1259"/>
      <c r="N145" s="1259">
        <v>9</v>
      </c>
      <c r="O145" s="1259"/>
      <c r="P145" s="1259"/>
      <c r="Q145" s="1259"/>
      <c r="R145" s="1259"/>
      <c r="S145" s="1259"/>
      <c r="T145" s="1259">
        <v>8.5</v>
      </c>
      <c r="U145" s="1280">
        <v>4.2</v>
      </c>
      <c r="V145" s="1064"/>
    </row>
    <row r="146" spans="1:22" s="535" customFormat="1" ht="24">
      <c r="A146" s="1255">
        <v>23</v>
      </c>
      <c r="B146" s="1273"/>
      <c r="C146" s="1256" t="s">
        <v>1452</v>
      </c>
      <c r="D146" s="1256">
        <v>950</v>
      </c>
      <c r="E146" s="1257" t="s">
        <v>1412</v>
      </c>
      <c r="F146" s="1258">
        <v>20</v>
      </c>
      <c r="G146" s="1259">
        <v>1</v>
      </c>
      <c r="H146" s="1259">
        <v>1</v>
      </c>
      <c r="I146" s="1259"/>
      <c r="J146" s="1259">
        <v>2</v>
      </c>
      <c r="K146" s="1259"/>
      <c r="L146" s="1259"/>
      <c r="M146" s="1259"/>
      <c r="N146" s="1259">
        <v>9</v>
      </c>
      <c r="O146" s="1259"/>
      <c r="P146" s="1259"/>
      <c r="Q146" s="1259"/>
      <c r="R146" s="1259"/>
      <c r="S146" s="1259"/>
      <c r="T146" s="1259">
        <v>2</v>
      </c>
      <c r="U146" s="1280">
        <v>5</v>
      </c>
      <c r="V146" s="1064"/>
    </row>
    <row r="147" spans="1:22" s="535" customFormat="1" ht="24">
      <c r="A147" s="1255">
        <v>24</v>
      </c>
      <c r="B147" s="1273" t="s">
        <v>1226</v>
      </c>
      <c r="C147" s="1256" t="s">
        <v>1453</v>
      </c>
      <c r="D147" s="1256">
        <v>1200</v>
      </c>
      <c r="E147" s="1257" t="s">
        <v>1412</v>
      </c>
      <c r="F147" s="1258">
        <v>44.2</v>
      </c>
      <c r="G147" s="1259"/>
      <c r="H147" s="1259"/>
      <c r="I147" s="1259"/>
      <c r="J147" s="1259">
        <v>8</v>
      </c>
      <c r="K147" s="1259"/>
      <c r="L147" s="1259"/>
      <c r="M147" s="1259"/>
      <c r="N147" s="1259">
        <v>18.3</v>
      </c>
      <c r="O147" s="1259">
        <v>0.1</v>
      </c>
      <c r="P147" s="1259"/>
      <c r="Q147" s="1259"/>
      <c r="R147" s="1259"/>
      <c r="S147" s="1259"/>
      <c r="T147" s="1259">
        <v>2.2</v>
      </c>
      <c r="U147" s="1280">
        <v>15.6</v>
      </c>
      <c r="V147" s="1064"/>
    </row>
    <row r="148" spans="1:22" s="535" customFormat="1" ht="24">
      <c r="A148" s="1255">
        <v>25</v>
      </c>
      <c r="B148" s="1273" t="s">
        <v>1454</v>
      </c>
      <c r="C148" s="1256" t="s">
        <v>1455</v>
      </c>
      <c r="D148" s="1256">
        <v>900</v>
      </c>
      <c r="E148" s="1257" t="s">
        <v>1412</v>
      </c>
      <c r="F148" s="1258">
        <v>10.55</v>
      </c>
      <c r="G148" s="1259">
        <v>4</v>
      </c>
      <c r="H148" s="1259">
        <v>4</v>
      </c>
      <c r="I148" s="1259"/>
      <c r="J148" s="1259"/>
      <c r="K148" s="1259"/>
      <c r="L148" s="1259"/>
      <c r="M148" s="1259"/>
      <c r="N148" s="1259">
        <v>1</v>
      </c>
      <c r="O148" s="1259"/>
      <c r="P148" s="1259"/>
      <c r="Q148" s="1259"/>
      <c r="R148" s="1259"/>
      <c r="S148" s="1259"/>
      <c r="T148" s="1259"/>
      <c r="U148" s="1260">
        <v>1.55</v>
      </c>
      <c r="V148" s="1064"/>
    </row>
    <row r="149" spans="1:22" s="535" customFormat="1" ht="24">
      <c r="A149" s="1255">
        <v>26</v>
      </c>
      <c r="B149" s="1281" t="s">
        <v>1456</v>
      </c>
      <c r="C149" s="1256" t="s">
        <v>1457</v>
      </c>
      <c r="D149" s="1256">
        <v>1100</v>
      </c>
      <c r="E149" s="1257" t="s">
        <v>1412</v>
      </c>
      <c r="F149" s="1258">
        <v>84.339</v>
      </c>
      <c r="G149" s="1259">
        <v>6</v>
      </c>
      <c r="H149" s="1259">
        <v>9</v>
      </c>
      <c r="I149" s="1259">
        <v>1</v>
      </c>
      <c r="J149" s="1259">
        <v>19</v>
      </c>
      <c r="K149" s="1259"/>
      <c r="L149" s="1259">
        <v>1</v>
      </c>
      <c r="M149" s="1259"/>
      <c r="N149" s="1259">
        <v>29</v>
      </c>
      <c r="O149" s="1259"/>
      <c r="P149" s="1259"/>
      <c r="Q149" s="1259"/>
      <c r="R149" s="1259"/>
      <c r="S149" s="1259"/>
      <c r="T149" s="1259">
        <v>2</v>
      </c>
      <c r="U149" s="1260">
        <v>17.339</v>
      </c>
      <c r="V149" s="1064"/>
    </row>
    <row r="150" spans="1:22" s="535" customFormat="1" ht="24">
      <c r="A150" s="1255">
        <v>27</v>
      </c>
      <c r="B150" s="1281" t="s">
        <v>1458</v>
      </c>
      <c r="C150" s="1256" t="s">
        <v>1459</v>
      </c>
      <c r="D150" s="1256">
        <v>800</v>
      </c>
      <c r="E150" s="1257" t="s">
        <v>1412</v>
      </c>
      <c r="F150" s="1258">
        <v>15.7</v>
      </c>
      <c r="G150" s="1259">
        <v>0.74</v>
      </c>
      <c r="H150" s="1259"/>
      <c r="I150" s="1259"/>
      <c r="J150" s="1259"/>
      <c r="K150" s="1259"/>
      <c r="L150" s="1259"/>
      <c r="M150" s="1259"/>
      <c r="N150" s="1259">
        <v>8.26</v>
      </c>
      <c r="O150" s="1259"/>
      <c r="P150" s="1259"/>
      <c r="Q150" s="1259"/>
      <c r="R150" s="1259"/>
      <c r="S150" s="1259"/>
      <c r="T150" s="1259">
        <v>1</v>
      </c>
      <c r="U150" s="1260">
        <v>5.7</v>
      </c>
      <c r="V150" s="1064"/>
    </row>
    <row r="151" spans="1:22" s="535" customFormat="1" ht="24">
      <c r="A151" s="1255">
        <v>28</v>
      </c>
      <c r="B151" s="1281" t="s">
        <v>1460</v>
      </c>
      <c r="C151" s="1256" t="s">
        <v>1461</v>
      </c>
      <c r="D151" s="1256">
        <v>450</v>
      </c>
      <c r="E151" s="1257" t="s">
        <v>1412</v>
      </c>
      <c r="F151" s="1258">
        <v>31.982</v>
      </c>
      <c r="G151" s="1259">
        <v>0.06</v>
      </c>
      <c r="H151" s="1259"/>
      <c r="I151" s="1259"/>
      <c r="J151" s="1259">
        <v>11.39</v>
      </c>
      <c r="K151" s="1259"/>
      <c r="L151" s="1259"/>
      <c r="M151" s="1259"/>
      <c r="N151" s="1259"/>
      <c r="O151" s="1259"/>
      <c r="P151" s="1259"/>
      <c r="Q151" s="1259"/>
      <c r="R151" s="1259"/>
      <c r="S151" s="1259"/>
      <c r="T151" s="1259">
        <v>0.4</v>
      </c>
      <c r="U151" s="1260">
        <v>20.132</v>
      </c>
      <c r="V151" s="1064"/>
    </row>
    <row r="152" spans="1:22" s="535" customFormat="1" ht="24">
      <c r="A152" s="1255">
        <v>29</v>
      </c>
      <c r="B152" s="1281" t="s">
        <v>1462</v>
      </c>
      <c r="C152" s="1256" t="s">
        <v>1463</v>
      </c>
      <c r="D152" s="1256">
        <v>850</v>
      </c>
      <c r="E152" s="1257" t="s">
        <v>1412</v>
      </c>
      <c r="F152" s="1258">
        <v>23.563</v>
      </c>
      <c r="G152" s="1259">
        <v>0.6</v>
      </c>
      <c r="H152" s="1259"/>
      <c r="I152" s="1259"/>
      <c r="J152" s="1259">
        <v>3.3</v>
      </c>
      <c r="K152" s="1259"/>
      <c r="L152" s="1259"/>
      <c r="M152" s="1259"/>
      <c r="N152" s="1259">
        <v>9.1</v>
      </c>
      <c r="O152" s="1259"/>
      <c r="P152" s="1259"/>
      <c r="Q152" s="1259"/>
      <c r="R152" s="1259"/>
      <c r="S152" s="1259"/>
      <c r="T152" s="1259">
        <v>1</v>
      </c>
      <c r="U152" s="1260">
        <v>9.563</v>
      </c>
      <c r="V152" s="1064"/>
    </row>
    <row r="153" spans="1:22" s="535" customFormat="1" ht="12.75">
      <c r="A153" s="1255">
        <v>30</v>
      </c>
      <c r="B153" s="1282"/>
      <c r="C153" s="1283" t="s">
        <v>1464</v>
      </c>
      <c r="D153" s="1283">
        <v>700</v>
      </c>
      <c r="E153" s="1284" t="s">
        <v>1412</v>
      </c>
      <c r="F153" s="1258">
        <v>20.5</v>
      </c>
      <c r="G153" s="1285">
        <v>1.4</v>
      </c>
      <c r="H153" s="1259"/>
      <c r="I153" s="1259">
        <v>0.95</v>
      </c>
      <c r="J153" s="1285">
        <v>5.15</v>
      </c>
      <c r="K153" s="1285"/>
      <c r="L153" s="1285"/>
      <c r="M153" s="1259"/>
      <c r="N153" s="1285">
        <v>4.3</v>
      </c>
      <c r="O153" s="1259"/>
      <c r="P153" s="1259"/>
      <c r="Q153" s="1259"/>
      <c r="R153" s="1259"/>
      <c r="S153" s="1259"/>
      <c r="T153" s="1285"/>
      <c r="U153" s="1275">
        <v>8.7</v>
      </c>
      <c r="V153" s="1064"/>
    </row>
    <row r="154" spans="1:22" s="535" customFormat="1" ht="24">
      <c r="A154" s="1255">
        <v>31</v>
      </c>
      <c r="B154" s="1256" t="s">
        <v>1465</v>
      </c>
      <c r="C154" s="1256" t="s">
        <v>1466</v>
      </c>
      <c r="D154" s="1256">
        <v>650</v>
      </c>
      <c r="E154" s="1257" t="s">
        <v>1412</v>
      </c>
      <c r="F154" s="1258">
        <v>50</v>
      </c>
      <c r="G154" s="1259">
        <v>10</v>
      </c>
      <c r="H154" s="1259"/>
      <c r="I154" s="1259"/>
      <c r="J154" s="1259">
        <v>16</v>
      </c>
      <c r="K154" s="1259"/>
      <c r="L154" s="1259"/>
      <c r="M154" s="1259"/>
      <c r="N154" s="1259">
        <v>15</v>
      </c>
      <c r="O154" s="1259"/>
      <c r="P154" s="1259"/>
      <c r="Q154" s="1259"/>
      <c r="R154" s="1259"/>
      <c r="S154" s="1259"/>
      <c r="T154" s="1259"/>
      <c r="U154" s="1260">
        <v>9</v>
      </c>
      <c r="V154" s="1286"/>
    </row>
    <row r="155" spans="1:22" s="535" customFormat="1" ht="24">
      <c r="A155" s="1255">
        <v>32</v>
      </c>
      <c r="B155" s="1236" t="s">
        <v>1467</v>
      </c>
      <c r="C155" s="1124" t="s">
        <v>1468</v>
      </c>
      <c r="D155" s="1267">
        <v>400</v>
      </c>
      <c r="E155" s="1129" t="s">
        <v>1412</v>
      </c>
      <c r="F155" s="1258">
        <v>25</v>
      </c>
      <c r="G155" s="1259">
        <v>0.048</v>
      </c>
      <c r="H155" s="1259">
        <v>0</v>
      </c>
      <c r="I155" s="1259">
        <v>4</v>
      </c>
      <c r="J155" s="1259">
        <v>0</v>
      </c>
      <c r="K155" s="1259">
        <v>0</v>
      </c>
      <c r="L155" s="1259">
        <v>0</v>
      </c>
      <c r="M155" s="1259">
        <v>0</v>
      </c>
      <c r="N155" s="1259">
        <v>18.452</v>
      </c>
      <c r="O155" s="1259">
        <v>0</v>
      </c>
      <c r="P155" s="1259">
        <v>0</v>
      </c>
      <c r="Q155" s="1259">
        <v>0</v>
      </c>
      <c r="R155" s="1259">
        <v>0</v>
      </c>
      <c r="S155" s="1259">
        <v>0</v>
      </c>
      <c r="T155" s="1269">
        <v>0.2</v>
      </c>
      <c r="U155" s="1260">
        <v>2.3</v>
      </c>
      <c r="V155" s="874"/>
    </row>
    <row r="156" spans="1:22" s="535" customFormat="1" ht="12.75">
      <c r="A156" s="1255">
        <v>33</v>
      </c>
      <c r="B156" s="1237" t="s">
        <v>1469</v>
      </c>
      <c r="C156" s="1130" t="s">
        <v>1470</v>
      </c>
      <c r="D156" s="1267">
        <v>300</v>
      </c>
      <c r="E156" s="1129" t="s">
        <v>1471</v>
      </c>
      <c r="F156" s="1258">
        <v>201.2</v>
      </c>
      <c r="G156" s="1285">
        <v>0.5</v>
      </c>
      <c r="H156" s="1259"/>
      <c r="I156" s="1259">
        <v>27.5</v>
      </c>
      <c r="J156" s="1285"/>
      <c r="K156" s="1285"/>
      <c r="L156" s="1285"/>
      <c r="M156" s="1259"/>
      <c r="N156" s="1285">
        <v>9.5</v>
      </c>
      <c r="O156" s="1259">
        <v>1</v>
      </c>
      <c r="P156" s="1259">
        <v>24</v>
      </c>
      <c r="Q156" s="1259"/>
      <c r="R156" s="1259">
        <v>6</v>
      </c>
      <c r="S156" s="1259">
        <v>40</v>
      </c>
      <c r="T156" s="1269">
        <v>45</v>
      </c>
      <c r="U156" s="1275">
        <v>47.7</v>
      </c>
      <c r="V156" s="874"/>
    </row>
    <row r="157" spans="1:22" s="535" customFormat="1" ht="24">
      <c r="A157" s="1255">
        <v>34</v>
      </c>
      <c r="B157" s="1261" t="s">
        <v>1472</v>
      </c>
      <c r="C157" s="1261" t="s">
        <v>1473</v>
      </c>
      <c r="D157" s="1262">
        <v>600</v>
      </c>
      <c r="E157" s="1263" t="s">
        <v>1412</v>
      </c>
      <c r="F157" s="1258">
        <v>43.033</v>
      </c>
      <c r="G157" s="1265">
        <v>1</v>
      </c>
      <c r="H157" s="1265">
        <v>0.5</v>
      </c>
      <c r="I157" s="1265"/>
      <c r="J157" s="1265"/>
      <c r="K157" s="1265"/>
      <c r="L157" s="1265"/>
      <c r="M157" s="1265"/>
      <c r="N157" s="1265">
        <v>15</v>
      </c>
      <c r="O157" s="1265"/>
      <c r="P157" s="1265"/>
      <c r="Q157" s="1265"/>
      <c r="R157" s="1265"/>
      <c r="S157" s="1265"/>
      <c r="T157" s="1265">
        <v>0.2</v>
      </c>
      <c r="U157" s="1266">
        <v>26.333</v>
      </c>
      <c r="V157" s="874"/>
    </row>
    <row r="158" spans="1:22" s="535" customFormat="1" ht="24">
      <c r="A158" s="1255">
        <v>35</v>
      </c>
      <c r="B158" s="1174" t="s">
        <v>1474</v>
      </c>
      <c r="C158" s="1124" t="s">
        <v>1475</v>
      </c>
      <c r="D158" s="1287">
        <v>250</v>
      </c>
      <c r="E158" s="1176" t="s">
        <v>1315</v>
      </c>
      <c r="F158" s="1258">
        <v>81</v>
      </c>
      <c r="G158" s="1269">
        <v>8</v>
      </c>
      <c r="H158" s="1269">
        <v>28.5</v>
      </c>
      <c r="I158" s="1269"/>
      <c r="J158" s="1269"/>
      <c r="K158" s="1269"/>
      <c r="L158" s="1269">
        <v>0.5</v>
      </c>
      <c r="M158" s="1269"/>
      <c r="N158" s="1269">
        <v>8</v>
      </c>
      <c r="O158" s="1269">
        <v>0.5</v>
      </c>
      <c r="P158" s="1269">
        <v>20</v>
      </c>
      <c r="Q158" s="1269"/>
      <c r="R158" s="1269"/>
      <c r="S158" s="1288">
        <v>10.5</v>
      </c>
      <c r="T158" s="1269">
        <v>1</v>
      </c>
      <c r="U158" s="1270">
        <v>4</v>
      </c>
      <c r="V158" s="874"/>
    </row>
    <row r="159" spans="1:22" s="535" customFormat="1" ht="48.75" thickBot="1">
      <c r="A159" s="1255">
        <v>36</v>
      </c>
      <c r="B159" s="1236" t="s">
        <v>1476</v>
      </c>
      <c r="C159" s="1159" t="s">
        <v>1477</v>
      </c>
      <c r="D159" s="1159">
        <v>600</v>
      </c>
      <c r="E159" s="1161" t="s">
        <v>1478</v>
      </c>
      <c r="F159" s="1258">
        <v>105.5</v>
      </c>
      <c r="G159" s="1269">
        <v>0.02</v>
      </c>
      <c r="H159" s="1269">
        <v>8.31</v>
      </c>
      <c r="I159" s="1269">
        <v>14</v>
      </c>
      <c r="J159" s="1269">
        <v>0</v>
      </c>
      <c r="K159" s="1269">
        <v>0</v>
      </c>
      <c r="L159" s="1269">
        <v>0</v>
      </c>
      <c r="M159" s="1269">
        <v>0</v>
      </c>
      <c r="N159" s="1269">
        <v>2.8</v>
      </c>
      <c r="O159" s="1269">
        <v>0</v>
      </c>
      <c r="P159" s="1269">
        <v>0</v>
      </c>
      <c r="Q159" s="1269">
        <v>0</v>
      </c>
      <c r="R159" s="1269">
        <v>0</v>
      </c>
      <c r="S159" s="1269">
        <v>30</v>
      </c>
      <c r="T159" s="1269">
        <v>1</v>
      </c>
      <c r="U159" s="1270">
        <v>49.37</v>
      </c>
      <c r="V159" s="874"/>
    </row>
    <row r="160" spans="1:21" ht="12.75">
      <c r="A160" s="1289"/>
      <c r="B160" s="1494" t="s">
        <v>118</v>
      </c>
      <c r="C160" s="1495"/>
      <c r="D160" s="1495"/>
      <c r="E160" s="1496"/>
      <c r="F160" s="1290">
        <f aca="true" t="shared" si="8" ref="F160:U160">SUM(F124:F159)</f>
        <v>2072.2509999999997</v>
      </c>
      <c r="G160" s="1290">
        <f t="shared" si="8"/>
        <v>72.408</v>
      </c>
      <c r="H160" s="1290">
        <f t="shared" si="8"/>
        <v>93.45</v>
      </c>
      <c r="I160" s="1290">
        <f t="shared" si="8"/>
        <v>173.8</v>
      </c>
      <c r="J160" s="1290">
        <f t="shared" si="8"/>
        <v>109.44</v>
      </c>
      <c r="K160" s="1290">
        <f t="shared" si="8"/>
        <v>45.239999999999995</v>
      </c>
      <c r="L160" s="1290">
        <f t="shared" si="8"/>
        <v>2.55</v>
      </c>
      <c r="M160" s="1290">
        <f t="shared" si="8"/>
        <v>43.12</v>
      </c>
      <c r="N160" s="1290">
        <f t="shared" si="8"/>
        <v>368.3520000000001</v>
      </c>
      <c r="O160" s="1290">
        <f t="shared" si="8"/>
        <v>1.83</v>
      </c>
      <c r="P160" s="1290">
        <f t="shared" si="8"/>
        <v>152.3</v>
      </c>
      <c r="Q160" s="1290">
        <f t="shared" si="8"/>
        <v>23.312</v>
      </c>
      <c r="R160" s="1290">
        <f t="shared" si="8"/>
        <v>30.6</v>
      </c>
      <c r="S160" s="1290">
        <f t="shared" si="8"/>
        <v>90.5</v>
      </c>
      <c r="T160" s="1290">
        <f t="shared" si="8"/>
        <v>90.337</v>
      </c>
      <c r="U160" s="1290">
        <f t="shared" si="8"/>
        <v>775.0120000000002</v>
      </c>
    </row>
    <row r="161" spans="1:21" ht="13.5" thickBot="1">
      <c r="A161" s="1291"/>
      <c r="B161" s="1497" t="s">
        <v>1251</v>
      </c>
      <c r="C161" s="1498"/>
      <c r="D161" s="1498"/>
      <c r="E161" s="1499"/>
      <c r="F161" s="1292">
        <f>SUM(G161:U161)</f>
        <v>100.00000000000003</v>
      </c>
      <c r="G161" s="1293">
        <f>G160*100/F160</f>
        <v>3.4941713141892565</v>
      </c>
      <c r="H161" s="1293">
        <f>H160*100/F160</f>
        <v>4.509588848069081</v>
      </c>
      <c r="I161" s="1293">
        <f>I160*100/F160</f>
        <v>8.387014893466091</v>
      </c>
      <c r="J161" s="1293">
        <f>J160*100/F160</f>
        <v>5.281213520948959</v>
      </c>
      <c r="K161" s="1293">
        <f>K160*100/F160</f>
        <v>2.1831332208308742</v>
      </c>
      <c r="L161" s="1293">
        <f>L160*100/F160</f>
        <v>0.12305459135983045</v>
      </c>
      <c r="M161" s="1293">
        <f>M160*100/F160</f>
        <v>2.080829011543486</v>
      </c>
      <c r="N161" s="1293">
        <f>N160*100/F160</f>
        <v>17.77545287708874</v>
      </c>
      <c r="O161" s="1293">
        <f>O160*100/F160</f>
        <v>0.08830976556411363</v>
      </c>
      <c r="P161" s="1293">
        <f>P160*100/F160</f>
        <v>7.349495789843993</v>
      </c>
      <c r="Q161" s="1293">
        <f>Q160*100/F160</f>
        <v>1.1249602485413208</v>
      </c>
      <c r="R161" s="1293">
        <f>R160*100/F160</f>
        <v>1.4766550963179654</v>
      </c>
      <c r="S161" s="1293">
        <f>S160*100/F160</f>
        <v>4.36723157571163</v>
      </c>
      <c r="T161" s="1293">
        <f>T160*100/F160</f>
        <v>4.3593657332051</v>
      </c>
      <c r="U161" s="1294">
        <f>U160*100/F160</f>
        <v>37.399523513319586</v>
      </c>
    </row>
    <row r="162" spans="1:22" s="535" customFormat="1" ht="12.75">
      <c r="A162" s="1295">
        <v>1</v>
      </c>
      <c r="B162" s="1296" t="s">
        <v>1479</v>
      </c>
      <c r="C162" s="1296" t="s">
        <v>1480</v>
      </c>
      <c r="D162" s="1297">
        <v>1450</v>
      </c>
      <c r="E162" s="1298" t="s">
        <v>1481</v>
      </c>
      <c r="F162" s="1299">
        <f>SUM(G162:U162)</f>
        <v>4</v>
      </c>
      <c r="G162" s="1300"/>
      <c r="H162" s="1300"/>
      <c r="I162" s="1300"/>
      <c r="J162" s="1300"/>
      <c r="K162" s="1300"/>
      <c r="L162" s="1300"/>
      <c r="M162" s="1300"/>
      <c r="N162" s="1300"/>
      <c r="O162" s="1300"/>
      <c r="P162" s="1300"/>
      <c r="Q162" s="1300"/>
      <c r="R162" s="1300"/>
      <c r="S162" s="1300"/>
      <c r="T162" s="1300">
        <v>2</v>
      </c>
      <c r="U162" s="1301">
        <v>2</v>
      </c>
      <c r="V162" s="874"/>
    </row>
    <row r="163" spans="1:22" s="535" customFormat="1" ht="12.75">
      <c r="A163" s="1302">
        <v>2</v>
      </c>
      <c r="B163" s="1303" t="s">
        <v>1482</v>
      </c>
      <c r="C163" s="1261" t="s">
        <v>1483</v>
      </c>
      <c r="D163" s="1262">
        <v>300</v>
      </c>
      <c r="E163" s="1263" t="s">
        <v>1471</v>
      </c>
      <c r="F163" s="1304">
        <f aca="true" t="shared" si="9" ref="F163:F228">SUM(G163:U163)</f>
        <v>135</v>
      </c>
      <c r="G163" s="1305">
        <v>13.5</v>
      </c>
      <c r="H163" s="1305"/>
      <c r="I163" s="1305">
        <v>61</v>
      </c>
      <c r="J163" s="1305"/>
      <c r="K163" s="1305">
        <v>2.5</v>
      </c>
      <c r="L163" s="1305"/>
      <c r="M163" s="1305">
        <v>1.2</v>
      </c>
      <c r="N163" s="1305">
        <v>19.9</v>
      </c>
      <c r="O163" s="1305">
        <v>0.9</v>
      </c>
      <c r="P163" s="1305">
        <v>2</v>
      </c>
      <c r="Q163" s="1305"/>
      <c r="R163" s="1305">
        <v>31</v>
      </c>
      <c r="S163" s="1305"/>
      <c r="T163" s="1305">
        <v>3</v>
      </c>
      <c r="U163" s="1306"/>
      <c r="V163" s="874"/>
    </row>
    <row r="164" spans="1:26" s="535" customFormat="1" ht="12.75">
      <c r="A164" s="1302">
        <v>3</v>
      </c>
      <c r="B164" s="1307"/>
      <c r="C164" s="1261" t="s">
        <v>1484</v>
      </c>
      <c r="D164" s="1262">
        <v>1450</v>
      </c>
      <c r="E164" s="1263" t="s">
        <v>1485</v>
      </c>
      <c r="F164" s="1304">
        <f t="shared" si="9"/>
        <v>5</v>
      </c>
      <c r="G164" s="1305"/>
      <c r="H164" s="1305"/>
      <c r="I164" s="1305"/>
      <c r="J164" s="1305">
        <v>5</v>
      </c>
      <c r="K164" s="1305"/>
      <c r="L164" s="1305"/>
      <c r="M164" s="1305"/>
      <c r="N164" s="1305"/>
      <c r="O164" s="1305"/>
      <c r="P164" s="1305"/>
      <c r="Q164" s="1305"/>
      <c r="R164" s="1305"/>
      <c r="S164" s="1305"/>
      <c r="T164" s="1305"/>
      <c r="U164" s="1306"/>
      <c r="V164" s="874"/>
      <c r="W164" s="553"/>
      <c r="X164" s="553"/>
      <c r="Y164" s="553"/>
      <c r="Z164" s="553"/>
    </row>
    <row r="165" spans="1:22" s="535" customFormat="1" ht="12.75">
      <c r="A165" s="1302">
        <v>4</v>
      </c>
      <c r="B165" s="1307"/>
      <c r="C165" s="1261" t="s">
        <v>1486</v>
      </c>
      <c r="D165" s="1262">
        <v>1250</v>
      </c>
      <c r="E165" s="1263" t="s">
        <v>1485</v>
      </c>
      <c r="F165" s="1304">
        <f t="shared" si="9"/>
        <v>7</v>
      </c>
      <c r="G165" s="1305"/>
      <c r="H165" s="1305"/>
      <c r="I165" s="1305"/>
      <c r="J165" s="1305">
        <v>2.5</v>
      </c>
      <c r="K165" s="1305"/>
      <c r="L165" s="1305"/>
      <c r="M165" s="1305"/>
      <c r="N165" s="1305">
        <v>4.5</v>
      </c>
      <c r="O165" s="1305"/>
      <c r="P165" s="1305"/>
      <c r="Q165" s="1305"/>
      <c r="R165" s="1305"/>
      <c r="S165" s="1305"/>
      <c r="T165" s="1305"/>
      <c r="U165" s="1306"/>
      <c r="V165" s="874"/>
    </row>
    <row r="166" spans="1:22" s="535" customFormat="1" ht="12.75">
      <c r="A166" s="1302">
        <v>5</v>
      </c>
      <c r="B166" s="1307"/>
      <c r="C166" s="1261" t="s">
        <v>1487</v>
      </c>
      <c r="D166" s="1262">
        <v>1500</v>
      </c>
      <c r="E166" s="1263" t="s">
        <v>1485</v>
      </c>
      <c r="F166" s="1304">
        <f t="shared" si="9"/>
        <v>5</v>
      </c>
      <c r="G166" s="1305"/>
      <c r="H166" s="1305"/>
      <c r="I166" s="1305"/>
      <c r="J166" s="1305">
        <v>5</v>
      </c>
      <c r="K166" s="1305"/>
      <c r="L166" s="1305"/>
      <c r="M166" s="1305"/>
      <c r="N166" s="1305"/>
      <c r="O166" s="1305"/>
      <c r="P166" s="1305"/>
      <c r="Q166" s="1305"/>
      <c r="R166" s="1305"/>
      <c r="S166" s="1305"/>
      <c r="T166" s="1305"/>
      <c r="U166" s="1306"/>
      <c r="V166" s="874"/>
    </row>
    <row r="167" spans="1:22" s="535" customFormat="1" ht="12.75">
      <c r="A167" s="1302">
        <v>6</v>
      </c>
      <c r="B167" s="1308"/>
      <c r="C167" s="1261" t="s">
        <v>1488</v>
      </c>
      <c r="D167" s="1262">
        <v>1600</v>
      </c>
      <c r="E167" s="1263" t="s">
        <v>1485</v>
      </c>
      <c r="F167" s="1304">
        <f t="shared" si="9"/>
        <v>3</v>
      </c>
      <c r="G167" s="1305"/>
      <c r="H167" s="1305"/>
      <c r="I167" s="1305"/>
      <c r="J167" s="1305"/>
      <c r="K167" s="1305"/>
      <c r="L167" s="1305"/>
      <c r="M167" s="1305"/>
      <c r="N167" s="1305">
        <v>3</v>
      </c>
      <c r="O167" s="1305"/>
      <c r="P167" s="1305"/>
      <c r="Q167" s="1305"/>
      <c r="R167" s="1305"/>
      <c r="S167" s="1305"/>
      <c r="T167" s="1305"/>
      <c r="U167" s="1306"/>
      <c r="V167" s="874"/>
    </row>
    <row r="168" spans="1:22" s="535" customFormat="1" ht="12.75">
      <c r="A168" s="1302">
        <v>7</v>
      </c>
      <c r="B168" s="1309" t="s">
        <v>1489</v>
      </c>
      <c r="C168" s="1261" t="s">
        <v>1490</v>
      </c>
      <c r="D168" s="1262">
        <v>350</v>
      </c>
      <c r="E168" s="1263" t="s">
        <v>1341</v>
      </c>
      <c r="F168" s="1304">
        <f t="shared" si="9"/>
        <v>31.599999999999998</v>
      </c>
      <c r="G168" s="1305">
        <v>2.8</v>
      </c>
      <c r="H168" s="1305">
        <v>10.2</v>
      </c>
      <c r="I168" s="1305"/>
      <c r="J168" s="1305"/>
      <c r="K168" s="1305"/>
      <c r="L168" s="1305"/>
      <c r="M168" s="1305"/>
      <c r="N168" s="1305">
        <v>10.4</v>
      </c>
      <c r="O168" s="1305"/>
      <c r="P168" s="1305"/>
      <c r="Q168" s="1305"/>
      <c r="R168" s="1305"/>
      <c r="S168" s="1305"/>
      <c r="T168" s="1305"/>
      <c r="U168" s="1306">
        <v>8.2</v>
      </c>
      <c r="V168" s="874"/>
    </row>
    <row r="169" spans="1:22" s="535" customFormat="1" ht="12.75">
      <c r="A169" s="1302">
        <v>8</v>
      </c>
      <c r="B169" s="1309" t="s">
        <v>1491</v>
      </c>
      <c r="C169" s="1261" t="s">
        <v>1492</v>
      </c>
      <c r="D169" s="1262">
        <v>750</v>
      </c>
      <c r="E169" s="1263" t="s">
        <v>1493</v>
      </c>
      <c r="F169" s="1304">
        <f t="shared" si="9"/>
        <v>115.60000000000001</v>
      </c>
      <c r="G169" s="1305"/>
      <c r="H169" s="1305"/>
      <c r="I169" s="1305">
        <v>58.5</v>
      </c>
      <c r="J169" s="1305"/>
      <c r="K169" s="1305"/>
      <c r="L169" s="1305">
        <v>0.2</v>
      </c>
      <c r="M169" s="1305"/>
      <c r="N169" s="1305">
        <v>13.7</v>
      </c>
      <c r="O169" s="1305">
        <v>0.2</v>
      </c>
      <c r="P169" s="1305"/>
      <c r="Q169" s="1305"/>
      <c r="R169" s="1305">
        <v>20</v>
      </c>
      <c r="S169" s="1305">
        <v>7</v>
      </c>
      <c r="T169" s="1305">
        <v>16</v>
      </c>
      <c r="U169" s="1306"/>
      <c r="V169" s="874"/>
    </row>
    <row r="170" spans="1:22" s="535" customFormat="1" ht="12.75">
      <c r="A170" s="1302">
        <v>9</v>
      </c>
      <c r="B170" s="1303" t="s">
        <v>1494</v>
      </c>
      <c r="C170" s="1261" t="s">
        <v>1495</v>
      </c>
      <c r="D170" s="1262">
        <v>540</v>
      </c>
      <c r="E170" s="1263" t="s">
        <v>1341</v>
      </c>
      <c r="F170" s="1304">
        <f t="shared" si="9"/>
        <v>33.2</v>
      </c>
      <c r="G170" s="1305"/>
      <c r="H170" s="1305"/>
      <c r="I170" s="1305"/>
      <c r="J170" s="1305"/>
      <c r="K170" s="1305"/>
      <c r="L170" s="1305"/>
      <c r="M170" s="1305"/>
      <c r="N170" s="1305"/>
      <c r="O170" s="1305"/>
      <c r="P170" s="1305"/>
      <c r="Q170" s="1305"/>
      <c r="R170" s="1305"/>
      <c r="S170" s="1305">
        <v>11</v>
      </c>
      <c r="T170" s="1305"/>
      <c r="U170" s="1306">
        <v>22.2</v>
      </c>
      <c r="V170" s="874"/>
    </row>
    <row r="171" spans="1:22" s="535" customFormat="1" ht="12.75">
      <c r="A171" s="1302">
        <v>10</v>
      </c>
      <c r="B171" s="1307"/>
      <c r="C171" s="1310" t="s">
        <v>1496</v>
      </c>
      <c r="D171" s="1262">
        <v>540</v>
      </c>
      <c r="E171" s="1263" t="s">
        <v>1497</v>
      </c>
      <c r="F171" s="1304">
        <f t="shared" si="9"/>
        <v>102</v>
      </c>
      <c r="G171" s="1305">
        <v>1</v>
      </c>
      <c r="H171" s="1305"/>
      <c r="I171" s="1305">
        <v>30</v>
      </c>
      <c r="J171" s="1305"/>
      <c r="K171" s="1305">
        <v>20</v>
      </c>
      <c r="L171" s="1305"/>
      <c r="M171" s="1305"/>
      <c r="N171" s="1305">
        <v>4</v>
      </c>
      <c r="O171" s="1305"/>
      <c r="P171" s="1305">
        <v>9</v>
      </c>
      <c r="Q171" s="1305"/>
      <c r="R171" s="1305"/>
      <c r="S171" s="1305">
        <v>19</v>
      </c>
      <c r="T171" s="1305">
        <v>3</v>
      </c>
      <c r="U171" s="1306">
        <v>16</v>
      </c>
      <c r="V171" s="874"/>
    </row>
    <row r="172" spans="1:22" s="535" customFormat="1" ht="12.75">
      <c r="A172" s="1302">
        <v>11</v>
      </c>
      <c r="B172" s="1307"/>
      <c r="C172" s="1261" t="s">
        <v>1498</v>
      </c>
      <c r="D172" s="1262">
        <v>1100</v>
      </c>
      <c r="E172" s="1263" t="s">
        <v>1499</v>
      </c>
      <c r="F172" s="1304">
        <f t="shared" si="9"/>
        <v>19.3</v>
      </c>
      <c r="G172" s="1305"/>
      <c r="H172" s="1305"/>
      <c r="I172" s="1305"/>
      <c r="J172" s="1305"/>
      <c r="K172" s="1305"/>
      <c r="L172" s="1305"/>
      <c r="M172" s="1305"/>
      <c r="N172" s="1305"/>
      <c r="O172" s="1305"/>
      <c r="P172" s="1305"/>
      <c r="Q172" s="1305"/>
      <c r="R172" s="1305"/>
      <c r="S172" s="1305"/>
      <c r="T172" s="1305"/>
      <c r="U172" s="1306">
        <v>19.3</v>
      </c>
      <c r="V172" s="874"/>
    </row>
    <row r="173" spans="1:22" s="535" customFormat="1" ht="12.75">
      <c r="A173" s="1302">
        <v>12</v>
      </c>
      <c r="B173" s="1307"/>
      <c r="C173" s="1261" t="s">
        <v>1500</v>
      </c>
      <c r="D173" s="1262">
        <v>1300</v>
      </c>
      <c r="E173" s="1263" t="s">
        <v>1499</v>
      </c>
      <c r="F173" s="1304">
        <f t="shared" si="9"/>
        <v>49.8</v>
      </c>
      <c r="G173" s="1305"/>
      <c r="H173" s="1305"/>
      <c r="I173" s="1305">
        <v>5</v>
      </c>
      <c r="J173" s="1305"/>
      <c r="K173" s="1305"/>
      <c r="L173" s="1305"/>
      <c r="M173" s="1305"/>
      <c r="N173" s="1305"/>
      <c r="O173" s="1305"/>
      <c r="P173" s="1305"/>
      <c r="Q173" s="1305"/>
      <c r="R173" s="1305"/>
      <c r="S173" s="1305"/>
      <c r="T173" s="1305"/>
      <c r="U173" s="1306">
        <v>44.8</v>
      </c>
      <c r="V173" s="874"/>
    </row>
    <row r="174" spans="1:22" s="535" customFormat="1" ht="12.75">
      <c r="A174" s="1302">
        <v>13</v>
      </c>
      <c r="B174" s="1307"/>
      <c r="C174" s="1261" t="s">
        <v>1501</v>
      </c>
      <c r="D174" s="1262">
        <v>1450</v>
      </c>
      <c r="E174" s="1263" t="s">
        <v>1499</v>
      </c>
      <c r="F174" s="1304">
        <f t="shared" si="9"/>
        <v>6.2</v>
      </c>
      <c r="G174" s="1305"/>
      <c r="H174" s="1305"/>
      <c r="I174" s="1305"/>
      <c r="J174" s="1305"/>
      <c r="K174" s="1305"/>
      <c r="L174" s="1305"/>
      <c r="M174" s="1305"/>
      <c r="N174" s="1305"/>
      <c r="O174" s="1305"/>
      <c r="P174" s="1305"/>
      <c r="Q174" s="1305"/>
      <c r="R174" s="1305"/>
      <c r="S174" s="1305"/>
      <c r="T174" s="1305"/>
      <c r="U174" s="1306">
        <v>6.2</v>
      </c>
      <c r="V174" s="874"/>
    </row>
    <row r="175" spans="1:22" s="535" customFormat="1" ht="12.75" customHeight="1">
      <c r="A175" s="1302">
        <v>14</v>
      </c>
      <c r="B175" s="1308"/>
      <c r="C175" s="1261" t="s">
        <v>1502</v>
      </c>
      <c r="D175" s="1262">
        <v>540</v>
      </c>
      <c r="E175" s="1263" t="s">
        <v>1497</v>
      </c>
      <c r="F175" s="1304">
        <f t="shared" si="9"/>
        <v>22.7</v>
      </c>
      <c r="G175" s="1305"/>
      <c r="H175" s="1305"/>
      <c r="I175" s="1305"/>
      <c r="J175" s="1305"/>
      <c r="K175" s="1305"/>
      <c r="L175" s="1305"/>
      <c r="M175" s="1305"/>
      <c r="N175" s="1305"/>
      <c r="O175" s="1305"/>
      <c r="P175" s="1305"/>
      <c r="Q175" s="1305"/>
      <c r="R175" s="1305"/>
      <c r="S175" s="1305"/>
      <c r="T175" s="1305"/>
      <c r="U175" s="1306">
        <v>22.7</v>
      </c>
      <c r="V175" s="874"/>
    </row>
    <row r="176" spans="1:22" s="535" customFormat="1" ht="12.75">
      <c r="A176" s="1302">
        <v>15</v>
      </c>
      <c r="B176" s="1261" t="s">
        <v>1503</v>
      </c>
      <c r="C176" s="1261" t="s">
        <v>1504</v>
      </c>
      <c r="D176" s="1262">
        <v>1306</v>
      </c>
      <c r="E176" s="1263" t="s">
        <v>1221</v>
      </c>
      <c r="F176" s="1304">
        <f t="shared" si="9"/>
        <v>47.7</v>
      </c>
      <c r="G176" s="1305">
        <v>4</v>
      </c>
      <c r="H176" s="1305">
        <v>0.1</v>
      </c>
      <c r="I176" s="1305">
        <v>0.8</v>
      </c>
      <c r="J176" s="1305"/>
      <c r="K176" s="1305"/>
      <c r="L176" s="1305"/>
      <c r="M176" s="1305"/>
      <c r="N176" s="1305">
        <v>13.8</v>
      </c>
      <c r="O176" s="1305"/>
      <c r="P176" s="1305"/>
      <c r="Q176" s="1305"/>
      <c r="R176" s="1305"/>
      <c r="S176" s="1305">
        <v>2</v>
      </c>
      <c r="T176" s="1305">
        <v>1</v>
      </c>
      <c r="U176" s="1306">
        <v>26</v>
      </c>
      <c r="V176" s="874"/>
    </row>
    <row r="177" spans="1:22" s="535" customFormat="1" ht="24">
      <c r="A177" s="1302">
        <v>16</v>
      </c>
      <c r="B177" s="1303" t="s">
        <v>1505</v>
      </c>
      <c r="C177" s="1261" t="s">
        <v>1506</v>
      </c>
      <c r="D177" s="1262">
        <v>1000</v>
      </c>
      <c r="E177" s="1263" t="s">
        <v>1507</v>
      </c>
      <c r="F177" s="1304">
        <f>SUM(G177:U177)</f>
        <v>19</v>
      </c>
      <c r="G177" s="1305"/>
      <c r="H177" s="1305"/>
      <c r="I177" s="1305"/>
      <c r="J177" s="1305"/>
      <c r="K177" s="1305"/>
      <c r="L177" s="1305"/>
      <c r="M177" s="1305">
        <v>5</v>
      </c>
      <c r="N177" s="1305">
        <v>14</v>
      </c>
      <c r="O177" s="1305"/>
      <c r="P177" s="1305"/>
      <c r="Q177" s="1305"/>
      <c r="R177" s="1305"/>
      <c r="S177" s="1305"/>
      <c r="T177" s="1305"/>
      <c r="U177" s="1306"/>
      <c r="V177" s="874"/>
    </row>
    <row r="178" spans="1:22" s="535" customFormat="1" ht="12.75">
      <c r="A178" s="1302">
        <v>17</v>
      </c>
      <c r="B178" s="1307"/>
      <c r="C178" s="1261" t="s">
        <v>1508</v>
      </c>
      <c r="D178" s="1262">
        <v>1250</v>
      </c>
      <c r="E178" s="1263" t="s">
        <v>1507</v>
      </c>
      <c r="F178" s="1304">
        <f t="shared" si="9"/>
        <v>21</v>
      </c>
      <c r="G178" s="1305">
        <v>2</v>
      </c>
      <c r="H178" s="1305">
        <v>1</v>
      </c>
      <c r="I178" s="1305"/>
      <c r="J178" s="1305">
        <v>7</v>
      </c>
      <c r="K178" s="1305"/>
      <c r="L178" s="1305"/>
      <c r="M178" s="1305"/>
      <c r="N178" s="1305">
        <v>11</v>
      </c>
      <c r="O178" s="1305"/>
      <c r="P178" s="1305"/>
      <c r="Q178" s="1305"/>
      <c r="R178" s="1305"/>
      <c r="S178" s="1305"/>
      <c r="T178" s="1305"/>
      <c r="U178" s="1306"/>
      <c r="V178" s="874"/>
    </row>
    <row r="179" spans="1:22" s="535" customFormat="1" ht="12.75">
      <c r="A179" s="1302">
        <v>18</v>
      </c>
      <c r="B179" s="1307"/>
      <c r="C179" s="1261" t="s">
        <v>1509</v>
      </c>
      <c r="D179" s="1262">
        <v>950</v>
      </c>
      <c r="E179" s="1263" t="s">
        <v>1507</v>
      </c>
      <c r="F179" s="1304">
        <f t="shared" si="9"/>
        <v>5</v>
      </c>
      <c r="G179" s="1305">
        <v>1.5</v>
      </c>
      <c r="H179" s="1305"/>
      <c r="I179" s="1305">
        <v>1</v>
      </c>
      <c r="J179" s="1305"/>
      <c r="K179" s="1305"/>
      <c r="L179" s="1305"/>
      <c r="M179" s="1305"/>
      <c r="N179" s="1305">
        <v>2.5</v>
      </c>
      <c r="O179" s="1305"/>
      <c r="P179" s="1305"/>
      <c r="Q179" s="1305"/>
      <c r="R179" s="1305"/>
      <c r="S179" s="1305"/>
      <c r="T179" s="1305"/>
      <c r="U179" s="1306"/>
      <c r="V179" s="874"/>
    </row>
    <row r="180" spans="1:22" s="535" customFormat="1" ht="24">
      <c r="A180" s="1302">
        <v>19</v>
      </c>
      <c r="B180" s="1308"/>
      <c r="C180" s="1261" t="s">
        <v>1510</v>
      </c>
      <c r="D180" s="1262">
        <v>1600</v>
      </c>
      <c r="E180" s="1263" t="s">
        <v>1499</v>
      </c>
      <c r="F180" s="1304">
        <f t="shared" si="9"/>
        <v>20</v>
      </c>
      <c r="G180" s="1305"/>
      <c r="H180" s="1305"/>
      <c r="I180" s="1305"/>
      <c r="J180" s="1305"/>
      <c r="K180" s="1305"/>
      <c r="L180" s="1305"/>
      <c r="M180" s="1305"/>
      <c r="N180" s="1305">
        <v>20</v>
      </c>
      <c r="O180" s="1305"/>
      <c r="P180" s="1305"/>
      <c r="Q180" s="1305"/>
      <c r="R180" s="1305"/>
      <c r="S180" s="1305"/>
      <c r="T180" s="1305"/>
      <c r="U180" s="1306"/>
      <c r="V180" s="874"/>
    </row>
    <row r="181" spans="1:22" s="535" customFormat="1" ht="12.75">
      <c r="A181" s="1302">
        <v>20</v>
      </c>
      <c r="B181" s="1303" t="s">
        <v>1511</v>
      </c>
      <c r="C181" s="1261" t="s">
        <v>1512</v>
      </c>
      <c r="D181" s="1262">
        <v>1350</v>
      </c>
      <c r="E181" s="1263" t="s">
        <v>1507</v>
      </c>
      <c r="F181" s="1304">
        <f>SUM(G181:U181)</f>
        <v>19.04</v>
      </c>
      <c r="G181" s="1305">
        <v>1.2</v>
      </c>
      <c r="H181" s="1305"/>
      <c r="I181" s="1305"/>
      <c r="J181" s="1305"/>
      <c r="K181" s="1305"/>
      <c r="L181" s="1305"/>
      <c r="M181" s="1305"/>
      <c r="N181" s="1305">
        <v>15.3</v>
      </c>
      <c r="O181" s="1305"/>
      <c r="P181" s="1305"/>
      <c r="Q181" s="1305"/>
      <c r="R181" s="1305"/>
      <c r="S181" s="1305"/>
      <c r="T181" s="1305">
        <v>0.04</v>
      </c>
      <c r="U181" s="1306">
        <v>2.5</v>
      </c>
      <c r="V181" s="874"/>
    </row>
    <row r="182" spans="1:22" s="535" customFormat="1" ht="12.75" customHeight="1">
      <c r="A182" s="1302">
        <v>21</v>
      </c>
      <c r="B182" s="1307"/>
      <c r="C182" s="1261" t="s">
        <v>1513</v>
      </c>
      <c r="D182" s="1262">
        <v>1400</v>
      </c>
      <c r="E182" s="1263" t="s">
        <v>1507</v>
      </c>
      <c r="F182" s="1304">
        <f>SUM(G182:U182)</f>
        <v>29.5</v>
      </c>
      <c r="G182" s="1305"/>
      <c r="H182" s="1305"/>
      <c r="I182" s="1305"/>
      <c r="J182" s="1305">
        <v>22.5</v>
      </c>
      <c r="K182" s="1305"/>
      <c r="L182" s="1305"/>
      <c r="M182" s="1305"/>
      <c r="N182" s="1305">
        <v>1.6</v>
      </c>
      <c r="O182" s="1305"/>
      <c r="P182" s="1305"/>
      <c r="Q182" s="1305"/>
      <c r="R182" s="1305"/>
      <c r="S182" s="1305"/>
      <c r="T182" s="1305">
        <v>0.2</v>
      </c>
      <c r="U182" s="1306">
        <v>5.2</v>
      </c>
      <c r="V182" s="874"/>
    </row>
    <row r="183" spans="1:22" s="535" customFormat="1" ht="24">
      <c r="A183" s="1302">
        <v>22</v>
      </c>
      <c r="B183" s="1308"/>
      <c r="C183" s="1261" t="s">
        <v>1514</v>
      </c>
      <c r="D183" s="1262">
        <v>1200</v>
      </c>
      <c r="E183" s="1263" t="s">
        <v>1507</v>
      </c>
      <c r="F183" s="1304">
        <f>SUM(G183:U183)</f>
        <v>8</v>
      </c>
      <c r="G183" s="1305"/>
      <c r="H183" s="1305"/>
      <c r="I183" s="1305"/>
      <c r="J183" s="1305"/>
      <c r="K183" s="1305"/>
      <c r="L183" s="1305"/>
      <c r="M183" s="1305"/>
      <c r="N183" s="1305">
        <v>4</v>
      </c>
      <c r="O183" s="1305"/>
      <c r="P183" s="1305"/>
      <c r="Q183" s="1305"/>
      <c r="R183" s="1305"/>
      <c r="S183" s="1305"/>
      <c r="T183" s="1305">
        <v>0.3</v>
      </c>
      <c r="U183" s="1306">
        <v>3.7</v>
      </c>
      <c r="V183" s="874"/>
    </row>
    <row r="184" spans="1:22" s="535" customFormat="1" ht="12.75">
      <c r="A184" s="1302">
        <v>23</v>
      </c>
      <c r="B184" s="1303" t="s">
        <v>1515</v>
      </c>
      <c r="C184" s="1261" t="s">
        <v>1515</v>
      </c>
      <c r="D184" s="1262">
        <v>540</v>
      </c>
      <c r="E184" s="1263" t="s">
        <v>1516</v>
      </c>
      <c r="F184" s="1304">
        <f t="shared" si="9"/>
        <v>63</v>
      </c>
      <c r="G184" s="1305">
        <v>0.9</v>
      </c>
      <c r="H184" s="1305"/>
      <c r="I184" s="1305">
        <v>4</v>
      </c>
      <c r="J184" s="1305"/>
      <c r="K184" s="1305">
        <v>3</v>
      </c>
      <c r="L184" s="1305"/>
      <c r="M184" s="1305"/>
      <c r="N184" s="1305">
        <v>25.3</v>
      </c>
      <c r="O184" s="1305"/>
      <c r="P184" s="1305">
        <v>6</v>
      </c>
      <c r="Q184" s="1305"/>
      <c r="R184" s="1305"/>
      <c r="S184" s="1305"/>
      <c r="T184" s="1305">
        <v>3</v>
      </c>
      <c r="U184" s="1306">
        <v>20.8</v>
      </c>
      <c r="V184" s="874"/>
    </row>
    <row r="185" spans="1:22" s="535" customFormat="1" ht="12.75">
      <c r="A185" s="1302">
        <v>24</v>
      </c>
      <c r="B185" s="1307"/>
      <c r="C185" s="1261" t="s">
        <v>1517</v>
      </c>
      <c r="D185" s="1262">
        <v>500</v>
      </c>
      <c r="E185" s="1263" t="s">
        <v>1518</v>
      </c>
      <c r="F185" s="1304">
        <f t="shared" si="9"/>
        <v>35.300000000000004</v>
      </c>
      <c r="G185" s="1305">
        <v>1.5</v>
      </c>
      <c r="H185" s="1305"/>
      <c r="I185" s="1305">
        <v>7</v>
      </c>
      <c r="J185" s="1305">
        <v>3</v>
      </c>
      <c r="K185" s="1305"/>
      <c r="L185" s="1305"/>
      <c r="M185" s="1305"/>
      <c r="N185" s="1305">
        <v>18</v>
      </c>
      <c r="O185" s="1305"/>
      <c r="P185" s="1305"/>
      <c r="Q185" s="1305"/>
      <c r="R185" s="1305"/>
      <c r="S185" s="1305">
        <v>1</v>
      </c>
      <c r="T185" s="1305">
        <v>0.1</v>
      </c>
      <c r="U185" s="1306">
        <v>4.7</v>
      </c>
      <c r="V185" s="874"/>
    </row>
    <row r="186" spans="1:22" s="535" customFormat="1" ht="12.75">
      <c r="A186" s="1302">
        <v>25</v>
      </c>
      <c r="B186" s="1261" t="s">
        <v>1519</v>
      </c>
      <c r="C186" s="1261" t="s">
        <v>1517</v>
      </c>
      <c r="D186" s="1262">
        <v>600</v>
      </c>
      <c r="E186" s="1263" t="s">
        <v>1493</v>
      </c>
      <c r="F186" s="1304">
        <f t="shared" si="9"/>
        <v>92.19999999999999</v>
      </c>
      <c r="G186" s="1305">
        <v>0.6</v>
      </c>
      <c r="H186" s="1305"/>
      <c r="I186" s="1305">
        <v>2.5</v>
      </c>
      <c r="J186" s="1305"/>
      <c r="K186" s="1305"/>
      <c r="L186" s="1305"/>
      <c r="M186" s="1305"/>
      <c r="N186" s="1305">
        <v>69.1</v>
      </c>
      <c r="O186" s="1305"/>
      <c r="P186" s="1305"/>
      <c r="Q186" s="1305">
        <v>4</v>
      </c>
      <c r="R186" s="1305"/>
      <c r="S186" s="1305"/>
      <c r="T186" s="1305">
        <v>0.6</v>
      </c>
      <c r="U186" s="1306">
        <v>15.4</v>
      </c>
      <c r="V186" s="874"/>
    </row>
    <row r="187" spans="1:22" s="535" customFormat="1" ht="12.75">
      <c r="A187" s="1302">
        <v>26</v>
      </c>
      <c r="B187" s="1303" t="s">
        <v>1520</v>
      </c>
      <c r="C187" s="1310" t="s">
        <v>1521</v>
      </c>
      <c r="D187" s="1262">
        <v>600</v>
      </c>
      <c r="E187" s="1263" t="s">
        <v>1221</v>
      </c>
      <c r="F187" s="1304">
        <f t="shared" si="9"/>
        <v>52.6</v>
      </c>
      <c r="G187" s="1305">
        <v>2</v>
      </c>
      <c r="H187" s="1305"/>
      <c r="I187" s="1305">
        <v>2</v>
      </c>
      <c r="J187" s="1305"/>
      <c r="K187" s="1305"/>
      <c r="L187" s="1305"/>
      <c r="M187" s="1305"/>
      <c r="N187" s="1305">
        <v>10</v>
      </c>
      <c r="O187" s="1305"/>
      <c r="P187" s="1305"/>
      <c r="Q187" s="1305"/>
      <c r="R187" s="1305">
        <v>10</v>
      </c>
      <c r="S187" s="1305"/>
      <c r="T187" s="1305">
        <v>4</v>
      </c>
      <c r="U187" s="1306">
        <v>24.6</v>
      </c>
      <c r="V187" s="874"/>
    </row>
    <row r="188" spans="1:22" s="535" customFormat="1" ht="12.75">
      <c r="A188" s="1302">
        <v>27</v>
      </c>
      <c r="B188" s="1307"/>
      <c r="C188" s="1261" t="s">
        <v>1522</v>
      </c>
      <c r="D188" s="1262">
        <v>400</v>
      </c>
      <c r="E188" s="1263" t="s">
        <v>1221</v>
      </c>
      <c r="F188" s="1304">
        <f t="shared" si="9"/>
        <v>44.5</v>
      </c>
      <c r="G188" s="1305"/>
      <c r="H188" s="1305"/>
      <c r="I188" s="1305">
        <v>2</v>
      </c>
      <c r="J188" s="1305"/>
      <c r="K188" s="1305"/>
      <c r="L188" s="1305"/>
      <c r="M188" s="1305"/>
      <c r="N188" s="1305"/>
      <c r="O188" s="1305"/>
      <c r="P188" s="1305"/>
      <c r="Q188" s="1305"/>
      <c r="R188" s="1305">
        <v>14</v>
      </c>
      <c r="S188" s="1305"/>
      <c r="T188" s="1305">
        <v>2</v>
      </c>
      <c r="U188" s="1306">
        <v>26.5</v>
      </c>
      <c r="V188" s="874"/>
    </row>
    <row r="189" spans="1:22" s="535" customFormat="1" ht="24">
      <c r="A189" s="1302">
        <v>28</v>
      </c>
      <c r="B189" s="1311"/>
      <c r="C189" s="1261" t="s">
        <v>1523</v>
      </c>
      <c r="D189" s="1262">
        <v>900</v>
      </c>
      <c r="E189" s="1129" t="s">
        <v>1524</v>
      </c>
      <c r="F189" s="1304">
        <f>SUM(G189:U189)</f>
        <v>15</v>
      </c>
      <c r="G189" s="1305">
        <v>7</v>
      </c>
      <c r="H189" s="1305"/>
      <c r="I189" s="1305"/>
      <c r="J189" s="1305">
        <v>3.5</v>
      </c>
      <c r="K189" s="1305"/>
      <c r="L189" s="1305"/>
      <c r="M189" s="1305"/>
      <c r="N189" s="1305"/>
      <c r="O189" s="1305"/>
      <c r="P189" s="1305"/>
      <c r="Q189" s="1305"/>
      <c r="R189" s="1305"/>
      <c r="S189" s="1305"/>
      <c r="T189" s="1305"/>
      <c r="U189" s="1306">
        <v>4.5</v>
      </c>
      <c r="V189" s="874"/>
    </row>
    <row r="190" spans="1:22" s="535" customFormat="1" ht="12.75">
      <c r="A190" s="1302">
        <v>29</v>
      </c>
      <c r="B190" s="1261" t="s">
        <v>1525</v>
      </c>
      <c r="C190" s="1261" t="s">
        <v>1526</v>
      </c>
      <c r="D190" s="1262">
        <v>600</v>
      </c>
      <c r="E190" s="1263" t="s">
        <v>1315</v>
      </c>
      <c r="F190" s="1304">
        <f t="shared" si="9"/>
        <v>27</v>
      </c>
      <c r="G190" s="1305"/>
      <c r="H190" s="1305"/>
      <c r="I190" s="1305">
        <v>2.5</v>
      </c>
      <c r="J190" s="1305"/>
      <c r="K190" s="1305"/>
      <c r="L190" s="1305"/>
      <c r="M190" s="1305"/>
      <c r="N190" s="1305"/>
      <c r="O190" s="1305"/>
      <c r="P190" s="1305"/>
      <c r="Q190" s="1305"/>
      <c r="R190" s="1305">
        <v>24.5</v>
      </c>
      <c r="S190" s="1305"/>
      <c r="T190" s="1305"/>
      <c r="U190" s="1306"/>
      <c r="V190" s="874"/>
    </row>
    <row r="191" spans="1:22" s="535" customFormat="1" ht="12.75">
      <c r="A191" s="1302">
        <v>30</v>
      </c>
      <c r="B191" s="1124" t="s">
        <v>1527</v>
      </c>
      <c r="C191" s="1124" t="s">
        <v>1528</v>
      </c>
      <c r="D191" s="1267">
        <v>700</v>
      </c>
      <c r="E191" s="1129" t="s">
        <v>1493</v>
      </c>
      <c r="F191" s="1154">
        <f t="shared" si="9"/>
        <v>115</v>
      </c>
      <c r="G191" s="1127">
        <v>12</v>
      </c>
      <c r="H191" s="1127"/>
      <c r="I191" s="1127">
        <v>3</v>
      </c>
      <c r="J191" s="1127"/>
      <c r="K191" s="1127"/>
      <c r="L191" s="1127"/>
      <c r="M191" s="1127"/>
      <c r="N191" s="1127">
        <v>77</v>
      </c>
      <c r="O191" s="1127"/>
      <c r="P191" s="1127"/>
      <c r="Q191" s="1127"/>
      <c r="R191" s="1127"/>
      <c r="S191" s="1127"/>
      <c r="T191" s="1127">
        <v>0.1</v>
      </c>
      <c r="U191" s="1128">
        <v>22.9</v>
      </c>
      <c r="V191" s="874"/>
    </row>
    <row r="192" spans="1:22" s="535" customFormat="1" ht="12.75">
      <c r="A192" s="1302">
        <v>31</v>
      </c>
      <c r="B192" s="1261" t="s">
        <v>1529</v>
      </c>
      <c r="C192" s="1261" t="s">
        <v>1530</v>
      </c>
      <c r="D192" s="1262">
        <v>161</v>
      </c>
      <c r="E192" s="1263" t="s">
        <v>1341</v>
      </c>
      <c r="F192" s="1304">
        <f t="shared" si="9"/>
        <v>20</v>
      </c>
      <c r="G192" s="1305">
        <v>2</v>
      </c>
      <c r="H192" s="1305"/>
      <c r="I192" s="1305">
        <v>2</v>
      </c>
      <c r="J192" s="1305"/>
      <c r="K192" s="1305"/>
      <c r="L192" s="1305"/>
      <c r="M192" s="1305">
        <v>2</v>
      </c>
      <c r="N192" s="1305">
        <v>10</v>
      </c>
      <c r="O192" s="1305"/>
      <c r="P192" s="1305"/>
      <c r="Q192" s="1305"/>
      <c r="R192" s="1305"/>
      <c r="S192" s="1305"/>
      <c r="T192" s="1305">
        <v>1</v>
      </c>
      <c r="U192" s="1306">
        <v>3</v>
      </c>
      <c r="V192" s="874"/>
    </row>
    <row r="193" spans="1:22" s="535" customFormat="1" ht="12.75">
      <c r="A193" s="1302">
        <v>32</v>
      </c>
      <c r="B193" s="1261"/>
      <c r="C193" s="1261" t="s">
        <v>1531</v>
      </c>
      <c r="D193" s="1262">
        <v>1110</v>
      </c>
      <c r="E193" s="1263" t="s">
        <v>1532</v>
      </c>
      <c r="F193" s="1304">
        <f t="shared" si="9"/>
        <v>20</v>
      </c>
      <c r="G193" s="1305">
        <v>2</v>
      </c>
      <c r="H193" s="1305">
        <v>2.9</v>
      </c>
      <c r="I193" s="1305"/>
      <c r="J193" s="1305">
        <v>2</v>
      </c>
      <c r="K193" s="1305"/>
      <c r="L193" s="1305"/>
      <c r="M193" s="1305"/>
      <c r="N193" s="1305">
        <v>2</v>
      </c>
      <c r="O193" s="1305"/>
      <c r="P193" s="1305"/>
      <c r="Q193" s="1305"/>
      <c r="R193" s="1305"/>
      <c r="S193" s="1305"/>
      <c r="T193" s="1305">
        <v>1</v>
      </c>
      <c r="U193" s="1306">
        <v>10.1</v>
      </c>
      <c r="V193" s="874"/>
    </row>
    <row r="194" spans="1:22" s="535" customFormat="1" ht="12.75" customHeight="1">
      <c r="A194" s="1302">
        <v>33</v>
      </c>
      <c r="B194" s="1261" t="s">
        <v>1533</v>
      </c>
      <c r="C194" s="1261" t="s">
        <v>1534</v>
      </c>
      <c r="D194" s="1262">
        <v>900</v>
      </c>
      <c r="E194" s="1263" t="s">
        <v>1535</v>
      </c>
      <c r="F194" s="1304">
        <f t="shared" si="9"/>
        <v>6</v>
      </c>
      <c r="G194" s="1305"/>
      <c r="H194" s="1305"/>
      <c r="I194" s="1305">
        <v>2.6</v>
      </c>
      <c r="J194" s="1305">
        <v>1.4</v>
      </c>
      <c r="K194" s="1305"/>
      <c r="L194" s="1305"/>
      <c r="M194" s="1305"/>
      <c r="N194" s="1305">
        <v>0.3</v>
      </c>
      <c r="O194" s="1305"/>
      <c r="P194" s="1305"/>
      <c r="Q194" s="1305"/>
      <c r="R194" s="1305"/>
      <c r="S194" s="1305"/>
      <c r="T194" s="1305">
        <v>1</v>
      </c>
      <c r="U194" s="1306">
        <v>0.7</v>
      </c>
      <c r="V194" s="874"/>
    </row>
    <row r="195" spans="1:22" s="535" customFormat="1" ht="12.75">
      <c r="A195" s="1302">
        <v>34</v>
      </c>
      <c r="B195" s="1261" t="s">
        <v>1536</v>
      </c>
      <c r="C195" s="1261" t="s">
        <v>1536</v>
      </c>
      <c r="D195" s="1262">
        <v>600</v>
      </c>
      <c r="E195" s="1263" t="s">
        <v>1537</v>
      </c>
      <c r="F195" s="1304">
        <f t="shared" si="9"/>
        <v>45</v>
      </c>
      <c r="G195" s="1305">
        <v>0.6</v>
      </c>
      <c r="H195" s="1305">
        <v>2.5</v>
      </c>
      <c r="I195" s="1305"/>
      <c r="J195" s="1305">
        <v>9</v>
      </c>
      <c r="K195" s="1305"/>
      <c r="L195" s="1305"/>
      <c r="M195" s="1305">
        <v>9.3</v>
      </c>
      <c r="N195" s="1305">
        <v>12</v>
      </c>
      <c r="O195" s="1305"/>
      <c r="P195" s="1305"/>
      <c r="Q195" s="1305"/>
      <c r="R195" s="1305"/>
      <c r="S195" s="1305"/>
      <c r="T195" s="1305">
        <v>0.3</v>
      </c>
      <c r="U195" s="1306">
        <v>11.3</v>
      </c>
      <c r="V195" s="874"/>
    </row>
    <row r="196" spans="1:22" s="535" customFormat="1" ht="12.75">
      <c r="A196" s="1302">
        <v>35</v>
      </c>
      <c r="B196" s="1303" t="s">
        <v>1538</v>
      </c>
      <c r="C196" s="1261" t="s">
        <v>1539</v>
      </c>
      <c r="D196" s="1262">
        <v>650</v>
      </c>
      <c r="E196" s="1263" t="s">
        <v>1540</v>
      </c>
      <c r="F196" s="1304">
        <v>12</v>
      </c>
      <c r="G196" s="1305">
        <v>1</v>
      </c>
      <c r="H196" s="1305"/>
      <c r="I196" s="1305">
        <v>1.5</v>
      </c>
      <c r="J196" s="1305"/>
      <c r="K196" s="1305">
        <v>1</v>
      </c>
      <c r="L196" s="1305"/>
      <c r="M196" s="1305"/>
      <c r="N196" s="1305">
        <v>3</v>
      </c>
      <c r="O196" s="1305"/>
      <c r="P196" s="1305"/>
      <c r="Q196" s="1305"/>
      <c r="R196" s="1305">
        <v>3</v>
      </c>
      <c r="S196" s="1305"/>
      <c r="T196" s="1305">
        <v>2.5</v>
      </c>
      <c r="U196" s="1306"/>
      <c r="V196" s="874"/>
    </row>
    <row r="197" spans="1:22" s="535" customFormat="1" ht="12.75">
      <c r="A197" s="1302">
        <v>36</v>
      </c>
      <c r="B197" s="1307"/>
      <c r="C197" s="1310" t="s">
        <v>1541</v>
      </c>
      <c r="D197" s="1262">
        <v>770</v>
      </c>
      <c r="E197" s="1263" t="s">
        <v>1542</v>
      </c>
      <c r="F197" s="1304">
        <v>46</v>
      </c>
      <c r="G197" s="1305">
        <v>1</v>
      </c>
      <c r="H197" s="1305"/>
      <c r="I197" s="1305">
        <v>5</v>
      </c>
      <c r="J197" s="1305"/>
      <c r="K197" s="1305"/>
      <c r="L197" s="1305"/>
      <c r="M197" s="1305"/>
      <c r="N197" s="1305">
        <v>13</v>
      </c>
      <c r="O197" s="1305"/>
      <c r="P197" s="1305"/>
      <c r="Q197" s="1305"/>
      <c r="R197" s="1305"/>
      <c r="S197" s="1305"/>
      <c r="T197" s="1305">
        <v>4.5</v>
      </c>
      <c r="U197" s="1306">
        <v>22.5</v>
      </c>
      <c r="V197" s="874"/>
    </row>
    <row r="198" spans="1:22" s="535" customFormat="1" ht="12.75">
      <c r="A198" s="1302">
        <v>37</v>
      </c>
      <c r="B198" s="1307"/>
      <c r="C198" s="1261" t="s">
        <v>1543</v>
      </c>
      <c r="D198" s="1262">
        <v>800</v>
      </c>
      <c r="E198" s="1263" t="s">
        <v>1518</v>
      </c>
      <c r="F198" s="1304">
        <v>30</v>
      </c>
      <c r="G198" s="1305"/>
      <c r="H198" s="1305"/>
      <c r="I198" s="1305">
        <v>12.5</v>
      </c>
      <c r="J198" s="1305">
        <v>1</v>
      </c>
      <c r="K198" s="1305"/>
      <c r="L198" s="1305"/>
      <c r="M198" s="1305"/>
      <c r="N198" s="1305">
        <v>4.5</v>
      </c>
      <c r="O198" s="1305"/>
      <c r="P198" s="1305"/>
      <c r="Q198" s="1305"/>
      <c r="R198" s="1305"/>
      <c r="S198" s="1305"/>
      <c r="T198" s="1305">
        <v>0.1</v>
      </c>
      <c r="U198" s="1306">
        <v>11.9</v>
      </c>
      <c r="V198" s="874"/>
    </row>
    <row r="199" spans="1:22" s="535" customFormat="1" ht="12.75">
      <c r="A199" s="1302">
        <v>38</v>
      </c>
      <c r="B199" s="1307"/>
      <c r="C199" s="1261" t="s">
        <v>1544</v>
      </c>
      <c r="D199" s="1262">
        <v>850</v>
      </c>
      <c r="E199" s="1263" t="s">
        <v>1545</v>
      </c>
      <c r="F199" s="1304">
        <v>16</v>
      </c>
      <c r="G199" s="1305"/>
      <c r="H199" s="1305"/>
      <c r="I199" s="1305">
        <v>8</v>
      </c>
      <c r="J199" s="1305"/>
      <c r="K199" s="1305"/>
      <c r="L199" s="1305"/>
      <c r="M199" s="1305"/>
      <c r="N199" s="1305"/>
      <c r="O199" s="1305"/>
      <c r="P199" s="1305"/>
      <c r="Q199" s="1305"/>
      <c r="R199" s="1305"/>
      <c r="S199" s="1305"/>
      <c r="T199" s="1305">
        <v>6</v>
      </c>
      <c r="U199" s="1306">
        <v>2</v>
      </c>
      <c r="V199" s="874"/>
    </row>
    <row r="200" spans="1:22" s="535" customFormat="1" ht="12.75">
      <c r="A200" s="1302">
        <v>39</v>
      </c>
      <c r="B200" s="1307"/>
      <c r="C200" s="1261" t="s">
        <v>1546</v>
      </c>
      <c r="D200" s="1262">
        <v>450</v>
      </c>
      <c r="E200" s="1263" t="s">
        <v>1518</v>
      </c>
      <c r="F200" s="1304">
        <v>20</v>
      </c>
      <c r="G200" s="1305"/>
      <c r="H200" s="1305"/>
      <c r="I200" s="1305"/>
      <c r="J200" s="1305"/>
      <c r="K200" s="1305"/>
      <c r="L200" s="1305"/>
      <c r="M200" s="1305"/>
      <c r="N200" s="1305"/>
      <c r="O200" s="1305"/>
      <c r="P200" s="1305"/>
      <c r="Q200" s="1305"/>
      <c r="R200" s="1305"/>
      <c r="S200" s="1305"/>
      <c r="T200" s="1305">
        <v>0.5</v>
      </c>
      <c r="U200" s="1306">
        <v>19.5</v>
      </c>
      <c r="V200" s="874"/>
    </row>
    <row r="201" spans="1:22" s="535" customFormat="1" ht="12.75">
      <c r="A201" s="1302">
        <v>40</v>
      </c>
      <c r="B201" s="1308"/>
      <c r="C201" s="1261" t="s">
        <v>1547</v>
      </c>
      <c r="D201" s="1262">
        <v>800</v>
      </c>
      <c r="E201" s="1263" t="s">
        <v>1353</v>
      </c>
      <c r="F201" s="1304">
        <v>6</v>
      </c>
      <c r="G201" s="1305"/>
      <c r="H201" s="1305"/>
      <c r="I201" s="1305"/>
      <c r="J201" s="1305"/>
      <c r="K201" s="1305"/>
      <c r="L201" s="1305"/>
      <c r="M201" s="1305"/>
      <c r="N201" s="1305"/>
      <c r="O201" s="1305"/>
      <c r="P201" s="1305"/>
      <c r="Q201" s="1305"/>
      <c r="R201" s="1305"/>
      <c r="S201" s="1305"/>
      <c r="T201" s="1305"/>
      <c r="U201" s="1306">
        <v>6</v>
      </c>
      <c r="V201" s="874"/>
    </row>
    <row r="202" spans="1:22" s="535" customFormat="1" ht="12.75">
      <c r="A202" s="1302">
        <v>41</v>
      </c>
      <c r="B202" s="1312" t="s">
        <v>1548</v>
      </c>
      <c r="C202" s="1261" t="s">
        <v>1549</v>
      </c>
      <c r="D202" s="1262">
        <v>200</v>
      </c>
      <c r="E202" s="1263" t="s">
        <v>1550</v>
      </c>
      <c r="F202" s="1304">
        <f t="shared" si="9"/>
        <v>76</v>
      </c>
      <c r="G202" s="1305">
        <v>0.7</v>
      </c>
      <c r="H202" s="1305"/>
      <c r="I202" s="1305">
        <v>10.3</v>
      </c>
      <c r="J202" s="1305">
        <v>1</v>
      </c>
      <c r="K202" s="1305">
        <v>3.3</v>
      </c>
      <c r="L202" s="1305"/>
      <c r="M202" s="1305">
        <v>20</v>
      </c>
      <c r="N202" s="1305">
        <v>36.7</v>
      </c>
      <c r="O202" s="1305"/>
      <c r="P202" s="1305"/>
      <c r="Q202" s="1305"/>
      <c r="R202" s="1305"/>
      <c r="S202" s="1305"/>
      <c r="T202" s="1305">
        <v>2</v>
      </c>
      <c r="U202" s="1306">
        <v>2</v>
      </c>
      <c r="V202" s="874"/>
    </row>
    <row r="203" spans="1:22" s="535" customFormat="1" ht="12.75">
      <c r="A203" s="1302">
        <v>42</v>
      </c>
      <c r="B203" s="1311"/>
      <c r="C203" s="1261" t="s">
        <v>1551</v>
      </c>
      <c r="D203" s="1262">
        <v>150</v>
      </c>
      <c r="E203" s="1263" t="s">
        <v>1550</v>
      </c>
      <c r="F203" s="1304">
        <f t="shared" si="9"/>
        <v>46.3</v>
      </c>
      <c r="G203" s="1305"/>
      <c r="H203" s="1305"/>
      <c r="I203" s="1305"/>
      <c r="J203" s="1305"/>
      <c r="K203" s="1305"/>
      <c r="L203" s="1305"/>
      <c r="M203" s="1305"/>
      <c r="N203" s="1305">
        <v>36.3</v>
      </c>
      <c r="O203" s="1305"/>
      <c r="P203" s="1305"/>
      <c r="Q203" s="1305"/>
      <c r="R203" s="1305"/>
      <c r="S203" s="1305"/>
      <c r="T203" s="1305">
        <v>10</v>
      </c>
      <c r="U203" s="1306"/>
      <c r="V203" s="874"/>
    </row>
    <row r="204" spans="1:22" s="535" customFormat="1" ht="12.75">
      <c r="A204" s="1302">
        <v>43</v>
      </c>
      <c r="B204" s="1303" t="s">
        <v>1552</v>
      </c>
      <c r="C204" s="1261" t="s">
        <v>1553</v>
      </c>
      <c r="D204" s="1262">
        <v>750</v>
      </c>
      <c r="E204" s="1263" t="s">
        <v>1493</v>
      </c>
      <c r="F204" s="1304">
        <f t="shared" si="9"/>
        <v>72.7</v>
      </c>
      <c r="G204" s="1305">
        <v>4.8</v>
      </c>
      <c r="H204" s="1305"/>
      <c r="I204" s="1305"/>
      <c r="J204" s="1305"/>
      <c r="K204" s="1305"/>
      <c r="L204" s="1305"/>
      <c r="M204" s="1305"/>
      <c r="N204" s="1305">
        <v>7.2</v>
      </c>
      <c r="O204" s="1305"/>
      <c r="P204" s="1305"/>
      <c r="Q204" s="1305"/>
      <c r="R204" s="1305"/>
      <c r="S204" s="1305">
        <v>3</v>
      </c>
      <c r="T204" s="1305">
        <v>0.1</v>
      </c>
      <c r="U204" s="1306">
        <v>57.6</v>
      </c>
      <c r="V204" s="874"/>
    </row>
    <row r="205" spans="1:22" s="535" customFormat="1" ht="12.75">
      <c r="A205" s="1302">
        <v>44</v>
      </c>
      <c r="B205" s="1307"/>
      <c r="C205" s="1261" t="s">
        <v>1554</v>
      </c>
      <c r="D205" s="1262">
        <v>650</v>
      </c>
      <c r="E205" s="1263" t="s">
        <v>1493</v>
      </c>
      <c r="F205" s="1304">
        <f t="shared" si="9"/>
        <v>39</v>
      </c>
      <c r="G205" s="1305">
        <v>3.2</v>
      </c>
      <c r="H205" s="1305"/>
      <c r="I205" s="1305">
        <v>2</v>
      </c>
      <c r="J205" s="1305"/>
      <c r="K205" s="1305"/>
      <c r="L205" s="1305"/>
      <c r="M205" s="1305"/>
      <c r="N205" s="1305">
        <v>8</v>
      </c>
      <c r="O205" s="1305"/>
      <c r="P205" s="1305"/>
      <c r="Q205" s="1305"/>
      <c r="R205" s="1305"/>
      <c r="S205" s="1305"/>
      <c r="T205" s="1305">
        <v>5</v>
      </c>
      <c r="U205" s="1306">
        <v>20.8</v>
      </c>
      <c r="V205" s="874"/>
    </row>
    <row r="206" spans="1:22" s="535" customFormat="1" ht="12.75">
      <c r="A206" s="1302">
        <v>45</v>
      </c>
      <c r="B206" s="1308"/>
      <c r="C206" s="1261" t="s">
        <v>1555</v>
      </c>
      <c r="D206" s="1262">
        <v>1050</v>
      </c>
      <c r="E206" s="1263" t="s">
        <v>1221</v>
      </c>
      <c r="F206" s="1304">
        <f t="shared" si="9"/>
        <v>85</v>
      </c>
      <c r="G206" s="1305">
        <v>4.2</v>
      </c>
      <c r="H206" s="1305"/>
      <c r="I206" s="1305">
        <v>3</v>
      </c>
      <c r="J206" s="1305"/>
      <c r="K206" s="1305"/>
      <c r="L206" s="1305"/>
      <c r="M206" s="1305"/>
      <c r="N206" s="1305">
        <v>13</v>
      </c>
      <c r="O206" s="1305">
        <v>1</v>
      </c>
      <c r="P206" s="1305"/>
      <c r="Q206" s="1305"/>
      <c r="R206" s="1305">
        <v>14</v>
      </c>
      <c r="S206" s="1305">
        <v>18</v>
      </c>
      <c r="T206" s="1305">
        <v>4</v>
      </c>
      <c r="U206" s="1306">
        <v>27.8</v>
      </c>
      <c r="V206" s="874"/>
    </row>
    <row r="207" spans="1:22" s="535" customFormat="1" ht="12.75">
      <c r="A207" s="1302">
        <v>46</v>
      </c>
      <c r="B207" s="1261" t="s">
        <v>1424</v>
      </c>
      <c r="C207" s="1261" t="s">
        <v>1556</v>
      </c>
      <c r="D207" s="1262">
        <v>200</v>
      </c>
      <c r="E207" s="1263" t="s">
        <v>1557</v>
      </c>
      <c r="F207" s="1304">
        <v>74.05000000000001</v>
      </c>
      <c r="G207" s="1305">
        <v>0.1</v>
      </c>
      <c r="H207" s="1305"/>
      <c r="I207" s="1305">
        <v>10</v>
      </c>
      <c r="J207" s="1305">
        <v>5</v>
      </c>
      <c r="K207" s="1305"/>
      <c r="L207" s="1305"/>
      <c r="M207" s="1305">
        <v>1</v>
      </c>
      <c r="N207" s="1305">
        <v>16.85</v>
      </c>
      <c r="O207" s="1305">
        <v>0.1</v>
      </c>
      <c r="P207" s="1305"/>
      <c r="Q207" s="1305"/>
      <c r="R207" s="1305"/>
      <c r="S207" s="1305">
        <v>30</v>
      </c>
      <c r="T207" s="1305">
        <v>3</v>
      </c>
      <c r="U207" s="1306">
        <v>8</v>
      </c>
      <c r="V207" s="874"/>
    </row>
    <row r="208" spans="1:22" s="535" customFormat="1" ht="12.75">
      <c r="A208" s="1302">
        <v>47</v>
      </c>
      <c r="B208" s="1261" t="s">
        <v>1558</v>
      </c>
      <c r="C208" s="1261" t="s">
        <v>1279</v>
      </c>
      <c r="D208" s="1262">
        <v>900</v>
      </c>
      <c r="E208" s="1263" t="s">
        <v>1559</v>
      </c>
      <c r="F208" s="1304">
        <v>32</v>
      </c>
      <c r="G208" s="1305">
        <v>0.2</v>
      </c>
      <c r="H208" s="1305"/>
      <c r="I208" s="1305"/>
      <c r="J208" s="1305"/>
      <c r="K208" s="1305"/>
      <c r="L208" s="1305"/>
      <c r="M208" s="1305"/>
      <c r="N208" s="1305">
        <v>21.6</v>
      </c>
      <c r="O208" s="1305"/>
      <c r="P208" s="1305"/>
      <c r="Q208" s="1305"/>
      <c r="R208" s="1305"/>
      <c r="S208" s="1305">
        <v>10</v>
      </c>
      <c r="T208" s="1305">
        <v>0.2</v>
      </c>
      <c r="U208" s="1306"/>
      <c r="V208" s="874"/>
    </row>
    <row r="209" spans="1:22" s="535" customFormat="1" ht="12.75">
      <c r="A209" s="1302">
        <v>48</v>
      </c>
      <c r="B209" s="1303" t="s">
        <v>1560</v>
      </c>
      <c r="C209" s="1261" t="s">
        <v>1561</v>
      </c>
      <c r="D209" s="1262">
        <v>850</v>
      </c>
      <c r="E209" s="1263" t="s">
        <v>1341</v>
      </c>
      <c r="F209" s="1304">
        <v>71.5</v>
      </c>
      <c r="G209" s="1305"/>
      <c r="H209" s="1305"/>
      <c r="I209" s="1305"/>
      <c r="J209" s="1305"/>
      <c r="K209" s="1305"/>
      <c r="L209" s="1305"/>
      <c r="M209" s="1305"/>
      <c r="N209" s="1305">
        <v>42.9</v>
      </c>
      <c r="O209" s="1305">
        <v>0.3</v>
      </c>
      <c r="P209" s="1305"/>
      <c r="Q209" s="1305"/>
      <c r="R209" s="1305"/>
      <c r="S209" s="1305"/>
      <c r="T209" s="1305">
        <v>10</v>
      </c>
      <c r="U209" s="1306">
        <v>18.3</v>
      </c>
      <c r="V209" s="874"/>
    </row>
    <row r="210" spans="1:22" s="535" customFormat="1" ht="12.75">
      <c r="A210" s="1302">
        <v>49</v>
      </c>
      <c r="B210" s="1308" t="s">
        <v>1560</v>
      </c>
      <c r="C210" s="1261" t="s">
        <v>1562</v>
      </c>
      <c r="D210" s="1262">
        <v>1200</v>
      </c>
      <c r="E210" s="1263" t="s">
        <v>1341</v>
      </c>
      <c r="F210" s="1304">
        <v>78.6</v>
      </c>
      <c r="G210" s="1305"/>
      <c r="H210" s="1305"/>
      <c r="I210" s="1305"/>
      <c r="J210" s="1305"/>
      <c r="K210" s="1305"/>
      <c r="L210" s="1305"/>
      <c r="M210" s="1305"/>
      <c r="N210" s="1305"/>
      <c r="O210" s="1305"/>
      <c r="P210" s="1305"/>
      <c r="Q210" s="1305"/>
      <c r="R210" s="1305"/>
      <c r="S210" s="1305"/>
      <c r="T210" s="1305">
        <v>12</v>
      </c>
      <c r="U210" s="1306">
        <v>66.6</v>
      </c>
      <c r="V210" s="874"/>
    </row>
    <row r="211" spans="1:22" s="535" customFormat="1" ht="24">
      <c r="A211" s="1302">
        <v>50</v>
      </c>
      <c r="B211" s="1303" t="s">
        <v>1563</v>
      </c>
      <c r="C211" s="1261" t="s">
        <v>1564</v>
      </c>
      <c r="D211" s="1262">
        <v>1200</v>
      </c>
      <c r="E211" s="1263" t="s">
        <v>1412</v>
      </c>
      <c r="F211" s="1304">
        <v>4.7</v>
      </c>
      <c r="G211" s="1305">
        <v>0.9</v>
      </c>
      <c r="H211" s="1305"/>
      <c r="I211" s="1305"/>
      <c r="J211" s="1305"/>
      <c r="K211" s="1305"/>
      <c r="L211" s="1305"/>
      <c r="M211" s="1305"/>
      <c r="N211" s="1305"/>
      <c r="O211" s="1305"/>
      <c r="P211" s="1305"/>
      <c r="Q211" s="1305"/>
      <c r="R211" s="1305"/>
      <c r="S211" s="1305"/>
      <c r="T211" s="1305">
        <v>0.1</v>
      </c>
      <c r="U211" s="1306">
        <v>3.7</v>
      </c>
      <c r="V211" s="874"/>
    </row>
    <row r="212" spans="1:22" s="535" customFormat="1" ht="24">
      <c r="A212" s="1302">
        <v>51</v>
      </c>
      <c r="B212" s="1308" t="s">
        <v>1563</v>
      </c>
      <c r="C212" s="1261" t="s">
        <v>1565</v>
      </c>
      <c r="D212" s="1262">
        <v>900</v>
      </c>
      <c r="E212" s="1263" t="s">
        <v>1412</v>
      </c>
      <c r="F212" s="1304">
        <v>8</v>
      </c>
      <c r="G212" s="1305"/>
      <c r="H212" s="1305"/>
      <c r="I212" s="1305"/>
      <c r="J212" s="1305">
        <v>4.4</v>
      </c>
      <c r="K212" s="1305"/>
      <c r="L212" s="1305"/>
      <c r="M212" s="1305"/>
      <c r="N212" s="1305"/>
      <c r="O212" s="1305"/>
      <c r="P212" s="1305"/>
      <c r="Q212" s="1305"/>
      <c r="R212" s="1305"/>
      <c r="S212" s="1305"/>
      <c r="T212" s="1305">
        <v>0.1</v>
      </c>
      <c r="U212" s="1306">
        <v>3.5</v>
      </c>
      <c r="V212" s="874"/>
    </row>
    <row r="213" spans="1:22" s="535" customFormat="1" ht="12.75">
      <c r="A213" s="1302">
        <v>52</v>
      </c>
      <c r="B213" s="1303" t="s">
        <v>1566</v>
      </c>
      <c r="C213" s="1261" t="s">
        <v>1567</v>
      </c>
      <c r="D213" s="1262">
        <v>830</v>
      </c>
      <c r="E213" s="1263" t="s">
        <v>1221</v>
      </c>
      <c r="F213" s="1304">
        <v>200</v>
      </c>
      <c r="G213" s="1305">
        <v>4</v>
      </c>
      <c r="H213" s="1305"/>
      <c r="I213" s="1305">
        <v>6</v>
      </c>
      <c r="J213" s="1305">
        <v>12</v>
      </c>
      <c r="K213" s="1305"/>
      <c r="L213" s="1305"/>
      <c r="M213" s="1305"/>
      <c r="N213" s="1305">
        <v>84</v>
      </c>
      <c r="O213" s="1305"/>
      <c r="P213" s="1305"/>
      <c r="Q213" s="1305"/>
      <c r="R213" s="1305">
        <v>1</v>
      </c>
      <c r="S213" s="1305">
        <v>5</v>
      </c>
      <c r="T213" s="1305">
        <v>65</v>
      </c>
      <c r="U213" s="1306">
        <v>23</v>
      </c>
      <c r="V213" s="874"/>
    </row>
    <row r="214" spans="1:22" s="535" customFormat="1" ht="12.75">
      <c r="A214" s="1302">
        <v>53</v>
      </c>
      <c r="B214" s="1307"/>
      <c r="C214" s="1261" t="s">
        <v>1568</v>
      </c>
      <c r="D214" s="1262">
        <v>950</v>
      </c>
      <c r="E214" s="1263" t="s">
        <v>1221</v>
      </c>
      <c r="F214" s="1304">
        <v>16</v>
      </c>
      <c r="G214" s="1305">
        <v>1</v>
      </c>
      <c r="H214" s="1305">
        <v>7.5</v>
      </c>
      <c r="I214" s="1305"/>
      <c r="J214" s="1305">
        <v>1</v>
      </c>
      <c r="K214" s="1305"/>
      <c r="L214" s="1305"/>
      <c r="M214" s="1305"/>
      <c r="N214" s="1305">
        <v>3.5</v>
      </c>
      <c r="O214" s="1305"/>
      <c r="P214" s="1305"/>
      <c r="Q214" s="1305"/>
      <c r="R214" s="1305"/>
      <c r="S214" s="1305"/>
      <c r="T214" s="1305">
        <v>0.1</v>
      </c>
      <c r="U214" s="1306">
        <v>2.9</v>
      </c>
      <c r="V214" s="874"/>
    </row>
    <row r="215" spans="1:22" s="535" customFormat="1" ht="12.75">
      <c r="A215" s="1302">
        <v>54</v>
      </c>
      <c r="B215" s="1307"/>
      <c r="C215" s="1261" t="s">
        <v>1569</v>
      </c>
      <c r="D215" s="1262">
        <v>1200</v>
      </c>
      <c r="E215" s="1263" t="s">
        <v>1221</v>
      </c>
      <c r="F215" s="1304">
        <v>68</v>
      </c>
      <c r="G215" s="1305"/>
      <c r="H215" s="1305"/>
      <c r="I215" s="1305"/>
      <c r="J215" s="1305">
        <v>55</v>
      </c>
      <c r="K215" s="1305"/>
      <c r="L215" s="1305"/>
      <c r="M215" s="1305"/>
      <c r="N215" s="1305"/>
      <c r="O215" s="1305"/>
      <c r="P215" s="1305"/>
      <c r="Q215" s="1305"/>
      <c r="R215" s="1305"/>
      <c r="S215" s="1305"/>
      <c r="T215" s="1305">
        <v>1</v>
      </c>
      <c r="U215" s="1306">
        <v>12</v>
      </c>
      <c r="V215" s="874"/>
    </row>
    <row r="216" spans="1:22" s="535" customFormat="1" ht="14.25" customHeight="1">
      <c r="A216" s="1302">
        <v>55</v>
      </c>
      <c r="B216" s="1308"/>
      <c r="C216" s="1261" t="s">
        <v>1570</v>
      </c>
      <c r="D216" s="1262">
        <v>1350</v>
      </c>
      <c r="E216" s="1263" t="s">
        <v>1221</v>
      </c>
      <c r="F216" s="1304">
        <v>83</v>
      </c>
      <c r="G216" s="1305"/>
      <c r="H216" s="1305"/>
      <c r="I216" s="1305"/>
      <c r="J216" s="1305">
        <v>33</v>
      </c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6">
        <v>50</v>
      </c>
      <c r="V216" s="874"/>
    </row>
    <row r="217" spans="1:22" s="535" customFormat="1" ht="24">
      <c r="A217" s="1302">
        <v>56</v>
      </c>
      <c r="B217" s="1303" t="s">
        <v>1571</v>
      </c>
      <c r="C217" s="1261" t="s">
        <v>1572</v>
      </c>
      <c r="D217" s="1262">
        <v>240</v>
      </c>
      <c r="E217" s="1263" t="s">
        <v>1573</v>
      </c>
      <c r="F217" s="1304">
        <f t="shared" si="9"/>
        <v>50</v>
      </c>
      <c r="G217" s="1305">
        <v>5</v>
      </c>
      <c r="H217" s="1305"/>
      <c r="I217" s="1305"/>
      <c r="J217" s="1305"/>
      <c r="K217" s="1305"/>
      <c r="L217" s="1305"/>
      <c r="M217" s="1305"/>
      <c r="N217" s="1305">
        <v>27</v>
      </c>
      <c r="O217" s="1305"/>
      <c r="P217" s="1305"/>
      <c r="Q217" s="1305"/>
      <c r="R217" s="1305"/>
      <c r="S217" s="1305"/>
      <c r="T217" s="1305">
        <v>18</v>
      </c>
      <c r="U217" s="1306"/>
      <c r="V217" s="874"/>
    </row>
    <row r="218" spans="1:22" s="535" customFormat="1" ht="12.75">
      <c r="A218" s="1302">
        <v>57</v>
      </c>
      <c r="B218" s="1307"/>
      <c r="C218" s="1261" t="s">
        <v>1574</v>
      </c>
      <c r="D218" s="1262">
        <v>140</v>
      </c>
      <c r="E218" s="1263" t="s">
        <v>1557</v>
      </c>
      <c r="F218" s="1304">
        <f t="shared" si="9"/>
        <v>80</v>
      </c>
      <c r="G218" s="1305"/>
      <c r="H218" s="1305"/>
      <c r="I218" s="1305"/>
      <c r="J218" s="1305"/>
      <c r="K218" s="1305"/>
      <c r="L218" s="1305"/>
      <c r="M218" s="1305"/>
      <c r="N218" s="1305">
        <v>12</v>
      </c>
      <c r="O218" s="1305"/>
      <c r="P218" s="1305"/>
      <c r="Q218" s="1305"/>
      <c r="R218" s="1305">
        <v>8</v>
      </c>
      <c r="S218" s="1305"/>
      <c r="T218" s="1305">
        <v>10</v>
      </c>
      <c r="U218" s="1306">
        <v>50</v>
      </c>
      <c r="V218" s="874"/>
    </row>
    <row r="219" spans="1:22" s="535" customFormat="1" ht="12.75">
      <c r="A219" s="1302">
        <v>58</v>
      </c>
      <c r="B219" s="1308"/>
      <c r="C219" s="1261" t="s">
        <v>1575</v>
      </c>
      <c r="D219" s="1262">
        <v>890</v>
      </c>
      <c r="E219" s="1263" t="s">
        <v>1221</v>
      </c>
      <c r="F219" s="1304">
        <f t="shared" si="9"/>
        <v>31</v>
      </c>
      <c r="G219" s="1305"/>
      <c r="H219" s="1305"/>
      <c r="I219" s="1305"/>
      <c r="J219" s="1305"/>
      <c r="K219" s="1305"/>
      <c r="L219" s="1305"/>
      <c r="M219" s="1305"/>
      <c r="N219" s="1305"/>
      <c r="O219" s="1305"/>
      <c r="P219" s="1305"/>
      <c r="Q219" s="1305"/>
      <c r="R219" s="1305"/>
      <c r="S219" s="1305"/>
      <c r="T219" s="1305">
        <v>2</v>
      </c>
      <c r="U219" s="1306">
        <v>29</v>
      </c>
      <c r="V219" s="874"/>
    </row>
    <row r="220" spans="1:22" s="535" customFormat="1" ht="12.75">
      <c r="A220" s="1302">
        <v>59</v>
      </c>
      <c r="B220" s="1312" t="s">
        <v>1576</v>
      </c>
      <c r="C220" s="1261" t="s">
        <v>1577</v>
      </c>
      <c r="D220" s="1262">
        <v>300</v>
      </c>
      <c r="E220" s="1263" t="s">
        <v>1341</v>
      </c>
      <c r="F220" s="1304">
        <v>41.709999999999994</v>
      </c>
      <c r="G220" s="1305">
        <v>7</v>
      </c>
      <c r="H220" s="1305"/>
      <c r="I220" s="1305">
        <v>8</v>
      </c>
      <c r="J220" s="1305"/>
      <c r="K220" s="1305"/>
      <c r="L220" s="1305">
        <v>0.5</v>
      </c>
      <c r="M220" s="1305"/>
      <c r="N220" s="1305">
        <v>14.8</v>
      </c>
      <c r="O220" s="1305">
        <v>0.25</v>
      </c>
      <c r="P220" s="1305"/>
      <c r="Q220" s="1305">
        <v>1</v>
      </c>
      <c r="R220" s="1305">
        <v>5</v>
      </c>
      <c r="S220" s="1305"/>
      <c r="T220" s="1305">
        <v>3.22</v>
      </c>
      <c r="U220" s="1306">
        <v>1.94</v>
      </c>
      <c r="V220" s="874"/>
    </row>
    <row r="221" spans="1:22" s="535" customFormat="1" ht="12.75">
      <c r="A221" s="1302">
        <v>60</v>
      </c>
      <c r="B221" s="1311"/>
      <c r="C221" s="1261" t="s">
        <v>1578</v>
      </c>
      <c r="D221" s="1262">
        <v>1100</v>
      </c>
      <c r="E221" s="1263" t="s">
        <v>1221</v>
      </c>
      <c r="F221" s="1304">
        <v>21.8</v>
      </c>
      <c r="G221" s="1305"/>
      <c r="H221" s="1305"/>
      <c r="I221" s="1305"/>
      <c r="J221" s="1305"/>
      <c r="K221" s="1305"/>
      <c r="L221" s="1305"/>
      <c r="M221" s="1305"/>
      <c r="N221" s="1305"/>
      <c r="O221" s="1305"/>
      <c r="P221" s="1305"/>
      <c r="Q221" s="1305"/>
      <c r="R221" s="1305"/>
      <c r="S221" s="1305"/>
      <c r="T221" s="1305"/>
      <c r="U221" s="1306">
        <v>21.8</v>
      </c>
      <c r="V221" s="874"/>
    </row>
    <row r="222" spans="1:22" s="535" customFormat="1" ht="12.75">
      <c r="A222" s="1302">
        <v>61</v>
      </c>
      <c r="B222" s="1303" t="s">
        <v>1579</v>
      </c>
      <c r="C222" s="1261" t="s">
        <v>1580</v>
      </c>
      <c r="D222" s="1262">
        <v>500</v>
      </c>
      <c r="E222" s="1263" t="s">
        <v>1493</v>
      </c>
      <c r="F222" s="1304">
        <f t="shared" si="9"/>
        <v>80</v>
      </c>
      <c r="G222" s="1305"/>
      <c r="H222" s="1305"/>
      <c r="I222" s="1305">
        <v>2</v>
      </c>
      <c r="J222" s="1305"/>
      <c r="K222" s="1305"/>
      <c r="L222" s="1305"/>
      <c r="M222" s="1305"/>
      <c r="N222" s="1305">
        <v>40</v>
      </c>
      <c r="O222" s="1305">
        <v>3</v>
      </c>
      <c r="P222" s="1305"/>
      <c r="Q222" s="1305"/>
      <c r="R222" s="1305">
        <v>2</v>
      </c>
      <c r="S222" s="1305"/>
      <c r="T222" s="1305">
        <v>2</v>
      </c>
      <c r="U222" s="1306">
        <v>31</v>
      </c>
      <c r="V222" s="874"/>
    </row>
    <row r="223" spans="1:22" s="535" customFormat="1" ht="12.75">
      <c r="A223" s="1302">
        <v>62</v>
      </c>
      <c r="B223" s="1307"/>
      <c r="C223" s="1261" t="s">
        <v>1581</v>
      </c>
      <c r="D223" s="1262">
        <v>920</v>
      </c>
      <c r="E223" s="1263" t="s">
        <v>1221</v>
      </c>
      <c r="F223" s="1304">
        <f t="shared" si="9"/>
        <v>34.04</v>
      </c>
      <c r="G223" s="1305"/>
      <c r="H223" s="1305"/>
      <c r="I223" s="1305">
        <v>19</v>
      </c>
      <c r="J223" s="1305"/>
      <c r="K223" s="1305"/>
      <c r="L223" s="1305"/>
      <c r="M223" s="1305"/>
      <c r="N223" s="1305">
        <v>12</v>
      </c>
      <c r="O223" s="1305"/>
      <c r="P223" s="1305"/>
      <c r="Q223" s="1305"/>
      <c r="R223" s="1305"/>
      <c r="S223" s="1305"/>
      <c r="T223" s="1305">
        <v>0.04</v>
      </c>
      <c r="U223" s="1306">
        <v>3</v>
      </c>
      <c r="V223" s="874"/>
    </row>
    <row r="224" spans="1:22" s="535" customFormat="1" ht="12.75">
      <c r="A224" s="1302">
        <v>63</v>
      </c>
      <c r="B224" s="1308"/>
      <c r="C224" s="1261" t="s">
        <v>1582</v>
      </c>
      <c r="D224" s="1262">
        <v>550</v>
      </c>
      <c r="E224" s="1263" t="s">
        <v>1583</v>
      </c>
      <c r="F224" s="1304">
        <f t="shared" si="9"/>
        <v>58</v>
      </c>
      <c r="G224" s="1305"/>
      <c r="H224" s="1305"/>
      <c r="I224" s="1305"/>
      <c r="J224" s="1305"/>
      <c r="K224" s="1305"/>
      <c r="L224" s="1305"/>
      <c r="M224" s="1305"/>
      <c r="N224" s="1305"/>
      <c r="O224" s="1305"/>
      <c r="P224" s="1305"/>
      <c r="Q224" s="1305"/>
      <c r="R224" s="1305"/>
      <c r="S224" s="1305"/>
      <c r="T224" s="1305"/>
      <c r="U224" s="1306">
        <v>58</v>
      </c>
      <c r="V224" s="874"/>
    </row>
    <row r="225" spans="1:22" s="535" customFormat="1" ht="12.75">
      <c r="A225" s="1302">
        <v>64</v>
      </c>
      <c r="B225" s="1261" t="s">
        <v>1584</v>
      </c>
      <c r="C225" s="1310" t="s">
        <v>1585</v>
      </c>
      <c r="D225" s="1262">
        <v>140</v>
      </c>
      <c r="E225" s="1263" t="s">
        <v>1315</v>
      </c>
      <c r="F225" s="1304">
        <f t="shared" si="9"/>
        <v>131.2</v>
      </c>
      <c r="G225" s="1305">
        <v>5</v>
      </c>
      <c r="H225" s="1305"/>
      <c r="I225" s="1305">
        <v>18</v>
      </c>
      <c r="J225" s="1305"/>
      <c r="K225" s="1305">
        <v>25</v>
      </c>
      <c r="L225" s="1305"/>
      <c r="M225" s="1305">
        <v>4</v>
      </c>
      <c r="N225" s="1305">
        <v>55</v>
      </c>
      <c r="O225" s="1305">
        <v>0.2</v>
      </c>
      <c r="P225" s="1305"/>
      <c r="Q225" s="1305">
        <v>9</v>
      </c>
      <c r="R225" s="1305">
        <v>11</v>
      </c>
      <c r="S225" s="1305"/>
      <c r="T225" s="1305">
        <v>4</v>
      </c>
      <c r="U225" s="1306"/>
      <c r="V225" s="874"/>
    </row>
    <row r="226" spans="1:22" s="535" customFormat="1" ht="12.75">
      <c r="A226" s="1302">
        <v>65</v>
      </c>
      <c r="B226" s="1261" t="s">
        <v>1586</v>
      </c>
      <c r="C226" s="1261" t="s">
        <v>1587</v>
      </c>
      <c r="D226" s="1262">
        <v>500</v>
      </c>
      <c r="E226" s="1129" t="s">
        <v>1471</v>
      </c>
      <c r="F226" s="1304">
        <f t="shared" si="9"/>
        <v>12.3</v>
      </c>
      <c r="G226" s="1305">
        <v>6</v>
      </c>
      <c r="H226" s="1305">
        <v>2</v>
      </c>
      <c r="I226" s="1305"/>
      <c r="J226" s="1305"/>
      <c r="K226" s="1305"/>
      <c r="L226" s="1305"/>
      <c r="M226" s="1305"/>
      <c r="N226" s="1305">
        <v>2.3</v>
      </c>
      <c r="O226" s="1305"/>
      <c r="P226" s="1305"/>
      <c r="Q226" s="1305"/>
      <c r="R226" s="1305"/>
      <c r="S226" s="1305"/>
      <c r="T226" s="1305">
        <v>1</v>
      </c>
      <c r="U226" s="1306">
        <v>1</v>
      </c>
      <c r="V226" s="874"/>
    </row>
    <row r="227" spans="1:22" s="535" customFormat="1" ht="12.75">
      <c r="A227" s="1302">
        <v>66</v>
      </c>
      <c r="B227" s="1261" t="s">
        <v>1588</v>
      </c>
      <c r="C227" s="1261" t="s">
        <v>1589</v>
      </c>
      <c r="D227" s="1262">
        <v>720</v>
      </c>
      <c r="E227" s="1129" t="s">
        <v>1518</v>
      </c>
      <c r="F227" s="1304">
        <f t="shared" si="9"/>
        <v>36.800000000000004</v>
      </c>
      <c r="G227" s="1305">
        <v>1</v>
      </c>
      <c r="H227" s="1305"/>
      <c r="I227" s="1305"/>
      <c r="J227" s="1305">
        <v>14.7</v>
      </c>
      <c r="K227" s="1305"/>
      <c r="L227" s="1305"/>
      <c r="M227" s="1305"/>
      <c r="N227" s="1305">
        <v>19</v>
      </c>
      <c r="O227" s="1305"/>
      <c r="P227" s="1305"/>
      <c r="Q227" s="1305"/>
      <c r="R227" s="1305"/>
      <c r="S227" s="1305"/>
      <c r="T227" s="1305"/>
      <c r="U227" s="1306">
        <v>2.1</v>
      </c>
      <c r="V227" s="874"/>
    </row>
    <row r="228" spans="1:22" s="535" customFormat="1" ht="13.5" thickBot="1">
      <c r="A228" s="1313">
        <v>67</v>
      </c>
      <c r="B228" s="1261" t="s">
        <v>1590</v>
      </c>
      <c r="C228" s="1261" t="s">
        <v>1591</v>
      </c>
      <c r="D228" s="1262">
        <v>1600</v>
      </c>
      <c r="E228" s="1263" t="s">
        <v>1259</v>
      </c>
      <c r="F228" s="1304">
        <f t="shared" si="9"/>
        <v>18</v>
      </c>
      <c r="G228" s="1305">
        <v>3</v>
      </c>
      <c r="H228" s="1305">
        <v>2</v>
      </c>
      <c r="I228" s="1305"/>
      <c r="J228" s="1305">
        <v>6</v>
      </c>
      <c r="K228" s="1305"/>
      <c r="L228" s="1305"/>
      <c r="M228" s="1305"/>
      <c r="N228" s="1305">
        <v>3</v>
      </c>
      <c r="O228" s="1305"/>
      <c r="P228" s="1305"/>
      <c r="Q228" s="1305"/>
      <c r="R228" s="1305"/>
      <c r="S228" s="1305"/>
      <c r="T228" s="1305">
        <v>0.5</v>
      </c>
      <c r="U228" s="1306">
        <v>3.5</v>
      </c>
      <c r="V228" s="874"/>
    </row>
    <row r="229" spans="1:21" ht="12.75">
      <c r="A229" s="1471" t="s">
        <v>1592</v>
      </c>
      <c r="B229" s="1472"/>
      <c r="C229" s="1472"/>
      <c r="D229" s="1472"/>
      <c r="E229" s="1472"/>
      <c r="F229" s="1314">
        <f aca="true" t="shared" si="10" ref="F229:U229">SUM(F162:F228)</f>
        <v>2923.9400000000005</v>
      </c>
      <c r="G229" s="1314">
        <f t="shared" si="10"/>
        <v>102.7</v>
      </c>
      <c r="H229" s="1314">
        <f t="shared" si="10"/>
        <v>28.2</v>
      </c>
      <c r="I229" s="1314">
        <f t="shared" si="10"/>
        <v>289.20000000000005</v>
      </c>
      <c r="J229" s="1314">
        <f t="shared" si="10"/>
        <v>194</v>
      </c>
      <c r="K229" s="1314">
        <f t="shared" si="10"/>
        <v>54.8</v>
      </c>
      <c r="L229" s="1314">
        <f t="shared" si="10"/>
        <v>0.7</v>
      </c>
      <c r="M229" s="1314">
        <f t="shared" si="10"/>
        <v>42.5</v>
      </c>
      <c r="N229" s="1314">
        <f t="shared" si="10"/>
        <v>837.05</v>
      </c>
      <c r="O229" s="1314">
        <f t="shared" si="10"/>
        <v>5.95</v>
      </c>
      <c r="P229" s="1314">
        <f t="shared" si="10"/>
        <v>17</v>
      </c>
      <c r="Q229" s="1314">
        <f t="shared" si="10"/>
        <v>14</v>
      </c>
      <c r="R229" s="1314">
        <f t="shared" si="10"/>
        <v>143.5</v>
      </c>
      <c r="S229" s="1314">
        <f t="shared" si="10"/>
        <v>106</v>
      </c>
      <c r="T229" s="1314">
        <f t="shared" si="10"/>
        <v>205.6</v>
      </c>
      <c r="U229" s="1315">
        <f t="shared" si="10"/>
        <v>882.74</v>
      </c>
    </row>
    <row r="230" spans="1:21" ht="13.5" thickBot="1">
      <c r="A230" s="1483" t="s">
        <v>1251</v>
      </c>
      <c r="B230" s="1484"/>
      <c r="C230" s="1484"/>
      <c r="D230" s="1484"/>
      <c r="E230" s="1484"/>
      <c r="F230" s="1245">
        <f>SUM(G230:U230)</f>
        <v>99.99999999999997</v>
      </c>
      <c r="G230" s="1316">
        <f>G229/F229*100</f>
        <v>3.512383975047367</v>
      </c>
      <c r="H230" s="1316">
        <f>H229/F229*100</f>
        <v>0.964452074939978</v>
      </c>
      <c r="I230" s="1316">
        <f>I229/F229*100</f>
        <v>9.89076383236318</v>
      </c>
      <c r="J230" s="1316">
        <f>J229/F229*100</f>
        <v>6.63488306873602</v>
      </c>
      <c r="K230" s="1316">
        <f>K229/F229*100</f>
        <v>1.8741834647769784</v>
      </c>
      <c r="L230" s="1316">
        <f>L229/F229*100</f>
        <v>0.023940299732552645</v>
      </c>
      <c r="M230" s="1316">
        <f>M229/F229*100</f>
        <v>1.4535181980478393</v>
      </c>
      <c r="N230" s="1316">
        <f>N229/F229*100</f>
        <v>28.627468415904563</v>
      </c>
      <c r="O230" s="1316">
        <f>O229/F229*100</f>
        <v>0.2034925477266975</v>
      </c>
      <c r="P230" s="1316">
        <f>P229/F229*100</f>
        <v>0.5814072792191358</v>
      </c>
      <c r="Q230" s="1316">
        <f>Q229/F229*100</f>
        <v>0.47880599465105295</v>
      </c>
      <c r="R230" s="1316">
        <f>R229/F229*100</f>
        <v>4.907761445173293</v>
      </c>
      <c r="S230" s="1316">
        <f>S229/F229*100</f>
        <v>3.6252453880722584</v>
      </c>
      <c r="T230" s="1316">
        <f>T229/F229*100</f>
        <v>7.0316080357326065</v>
      </c>
      <c r="U230" s="1317">
        <f>U229/F229*100</f>
        <v>30.190085979876464</v>
      </c>
    </row>
    <row r="231" spans="1:21" ht="13.5" thickBot="1">
      <c r="A231" s="1485" t="s">
        <v>1593</v>
      </c>
      <c r="B231" s="1486"/>
      <c r="C231" s="1486"/>
      <c r="D231" s="1486"/>
      <c r="E231" s="1486"/>
      <c r="F231" s="1318">
        <f>F43+F71+F90+F122+F160+F229</f>
        <v>16478.096129999998</v>
      </c>
      <c r="G231" s="1319">
        <f aca="true" t="shared" si="11" ref="G231:U231">G43+G71+G90+G122+G160+G229</f>
        <v>410.668</v>
      </c>
      <c r="H231" s="1319">
        <f t="shared" si="11"/>
        <v>159.35</v>
      </c>
      <c r="I231" s="1319">
        <f t="shared" si="11"/>
        <v>1122.28</v>
      </c>
      <c r="J231" s="1319">
        <f t="shared" si="11"/>
        <v>556.4739999999999</v>
      </c>
      <c r="K231" s="1319">
        <f t="shared" si="11"/>
        <v>436.68000000000006</v>
      </c>
      <c r="L231" s="1319">
        <f t="shared" si="11"/>
        <v>7.85</v>
      </c>
      <c r="M231" s="1319">
        <f t="shared" si="11"/>
        <v>461.02</v>
      </c>
      <c r="N231" s="1319">
        <f t="shared" si="11"/>
        <v>2917.956</v>
      </c>
      <c r="O231" s="1319">
        <f t="shared" si="11"/>
        <v>16.52</v>
      </c>
      <c r="P231" s="1319">
        <f t="shared" si="11"/>
        <v>663.46</v>
      </c>
      <c r="Q231" s="1319">
        <f t="shared" si="11"/>
        <v>235.11200000000002</v>
      </c>
      <c r="R231" s="1319">
        <f t="shared" si="11"/>
        <v>557.3</v>
      </c>
      <c r="S231" s="1319">
        <f t="shared" si="11"/>
        <v>3099.625</v>
      </c>
      <c r="T231" s="1319">
        <f t="shared" si="11"/>
        <v>678.9019999999999</v>
      </c>
      <c r="U231" s="1320">
        <f t="shared" si="11"/>
        <v>5154.89913</v>
      </c>
    </row>
    <row r="232" spans="1:21" ht="13.5" thickBot="1">
      <c r="A232" s="1487" t="s">
        <v>1251</v>
      </c>
      <c r="B232" s="1488"/>
      <c r="C232" s="1488"/>
      <c r="D232" s="1488"/>
      <c r="E232" s="1489"/>
      <c r="F232" s="1321">
        <f>SUM(G232:U232)</f>
        <v>100.00000000000001</v>
      </c>
      <c r="G232" s="1322">
        <f>G231*100/F231</f>
        <v>2.49220539047796</v>
      </c>
      <c r="H232" s="1322">
        <f>H231*100/F231</f>
        <v>0.9670413301563864</v>
      </c>
      <c r="I232" s="1322">
        <f>I231*100/F231</f>
        <v>6.810738274288731</v>
      </c>
      <c r="J232" s="1322">
        <f>J231*100/F231</f>
        <v>3.3770527590677433</v>
      </c>
      <c r="K232" s="1322">
        <f>K231*100/F231</f>
        <v>2.650063433025986</v>
      </c>
      <c r="L232" s="1322">
        <f>L231*100/F231</f>
        <v>0.04763899869298797</v>
      </c>
      <c r="M232" s="1322">
        <f>M231*100/F231</f>
        <v>2.7977746722855175</v>
      </c>
      <c r="N232" s="1322">
        <f>N231*100/F231</f>
        <v>17.70808943569381</v>
      </c>
      <c r="O232" s="1322">
        <f>O231*100/F231</f>
        <v>0.10025430043416067</v>
      </c>
      <c r="P232" s="1322">
        <f>P231*100/F231</f>
        <v>4.026314658961757</v>
      </c>
      <c r="Q232" s="1322">
        <f>Q231*100/F231</f>
        <v>1.426815319835132</v>
      </c>
      <c r="R232" s="1322">
        <f>R231*100/F231</f>
        <v>3.382065474089451</v>
      </c>
      <c r="S232" s="1322">
        <f>S231*100/F231</f>
        <v>18.810577238694627</v>
      </c>
      <c r="T232" s="1322">
        <f>T231*100/F231</f>
        <v>4.120026941486231</v>
      </c>
      <c r="U232" s="1323">
        <f>U231*100/F231</f>
        <v>31.283341772809532</v>
      </c>
    </row>
    <row r="233" spans="1:21" ht="12.75">
      <c r="A233" s="1324"/>
      <c r="B233" s="1325"/>
      <c r="C233" s="1325"/>
      <c r="D233" s="1325"/>
      <c r="E233" s="1325"/>
      <c r="F233" s="1326"/>
      <c r="G233" s="1327"/>
      <c r="H233" s="1327"/>
      <c r="I233" s="1327"/>
      <c r="J233" s="1327"/>
      <c r="K233" s="1327"/>
      <c r="L233" s="1327"/>
      <c r="M233" s="1327"/>
      <c r="N233" s="1327"/>
      <c r="O233" s="1327"/>
      <c r="P233" s="1327"/>
      <c r="Q233" s="1327"/>
      <c r="R233" s="1327"/>
      <c r="S233" s="1327"/>
      <c r="T233" s="1327"/>
      <c r="U233" s="1327"/>
    </row>
  </sheetData>
  <sheetProtection/>
  <mergeCells count="21">
    <mergeCell ref="A230:E230"/>
    <mergeCell ref="A231:E231"/>
    <mergeCell ref="A232:E232"/>
    <mergeCell ref="B94:B95"/>
    <mergeCell ref="A122:E122"/>
    <mergeCell ref="A123:E123"/>
    <mergeCell ref="B160:E160"/>
    <mergeCell ref="B161:E161"/>
    <mergeCell ref="A229:E229"/>
    <mergeCell ref="A44:E44"/>
    <mergeCell ref="A71:E71"/>
    <mergeCell ref="A72:E72"/>
    <mergeCell ref="B77:B78"/>
    <mergeCell ref="A90:E90"/>
    <mergeCell ref="A91:E91"/>
    <mergeCell ref="A3:U3"/>
    <mergeCell ref="A5:U5"/>
    <mergeCell ref="A6:U6"/>
    <mergeCell ref="G8:U8"/>
    <mergeCell ref="F10:U10"/>
    <mergeCell ref="A43:E4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Name</cp:lastModifiedBy>
  <cp:lastPrinted>2012-12-11T07:01:17Z</cp:lastPrinted>
  <dcterms:created xsi:type="dcterms:W3CDTF">2002-08-11T18:18:21Z</dcterms:created>
  <dcterms:modified xsi:type="dcterms:W3CDTF">2013-11-15T10:13:29Z</dcterms:modified>
  <cp:category/>
  <cp:version/>
  <cp:contentType/>
  <cp:contentStatus/>
</cp:coreProperties>
</file>